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xl/embeddings/oleObject1.bin" ContentType="application/vnd.openxmlformats-officedocument.oleObject"/>
  <Override PartName="/xl/embeddings/oleObject2.bin" ContentType="application/vnd.openxmlformats-officedocument.oleObject"/>
  <Override PartName="/xl/embeddings/oleObject3.bin" ContentType="application/vnd.openxmlformats-officedocument.oleObject"/>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03"/>
  <workbookPr codeName="Questa_cartella_di_lavoro" defaultThemeVersion="124226"/>
  <mc:AlternateContent xmlns:mc="http://schemas.openxmlformats.org/markup-compatibility/2006">
    <mc:Choice Requires="x15">
      <x15ac:absPath xmlns:x15ac="http://schemas.microsoft.com/office/spreadsheetml/2010/11/ac" url="https://studentiunict-my.sharepoint.com/personal/francesco_montalbano_unict_it/Documents/Anni Accademici/A.A. 2024-2025/Diario esami/"/>
    </mc:Choice>
  </mc:AlternateContent>
  <xr:revisionPtr revIDLastSave="1266" documentId="8_{D2A84EB0-7518-4A21-834A-661D577BADD3}" xr6:coauthVersionLast="47" xr6:coauthVersionMax="47" xr10:uidLastSave="{5DF720D0-0074-4947-AEC8-89A23375BC5C}"/>
  <bookViews>
    <workbookView xWindow="-120" yWindow="-120" windowWidth="29040" windowHeight="15840" tabRatio="945" firstSheet="3" activeTab="3" xr2:uid="{00000000-000D-0000-FFFF-FFFF00000000}"/>
  </bookViews>
  <sheets>
    <sheet name="gen feb apr 25" sheetId="93" r:id="rId1"/>
    <sheet name="gen feb apr 25 PUBB1" sheetId="95" r:id="rId2"/>
    <sheet name="gen feb apr 25 PUBB2" sheetId="97" r:id="rId3"/>
    <sheet name="giu lug set 25" sheetId="94" r:id="rId4"/>
    <sheet name="giu lug set 25 PUBB" sheetId="98" r:id="rId5"/>
  </sheets>
  <definedNames>
    <definedName name="_xlnm._FilterDatabase" localSheetId="0" hidden="1">'gen feb apr 25'!$A$5:$M$646</definedName>
    <definedName name="_xlnm._FilterDatabase" localSheetId="1" hidden="1">'gen feb apr 25 PUBB1'!$A$5:$M$639</definedName>
    <definedName name="_xlnm._FilterDatabase" localSheetId="2" hidden="1">'gen feb apr 25 PUBB2'!$A$5:$M$646</definedName>
    <definedName name="_xlnm._FilterDatabase" localSheetId="3" hidden="1">'giu lug set 25'!$F$7:$M$7</definedName>
    <definedName name="_xlnm._FilterDatabase" localSheetId="4" hidden="1">'giu lug set 25 PUBB'!$A$1:$A$1139</definedName>
    <definedName name="A">#REF!</definedName>
    <definedName name="aaa" localSheetId="0">#REF!</definedName>
    <definedName name="aaa" localSheetId="1">#REF!</definedName>
    <definedName name="aaa" localSheetId="2">#REF!</definedName>
    <definedName name="aaa" localSheetId="3">#REF!</definedName>
    <definedName name="aaa" localSheetId="4">#REF!</definedName>
    <definedName name="aaa">#REF!</definedName>
    <definedName name="aòlkfsjaslkfjawsd">#REF!</definedName>
    <definedName name="D" localSheetId="0">#REF!</definedName>
    <definedName name="D" localSheetId="1">#REF!</definedName>
    <definedName name="D" localSheetId="2">#REF!</definedName>
    <definedName name="D" localSheetId="3">#REF!</definedName>
    <definedName name="D" localSheetId="4">#REF!</definedName>
    <definedName name="D">#REF!</definedName>
    <definedName name="Docenti" localSheetId="0">'gen feb apr 25'!$A$7:$A$128</definedName>
    <definedName name="Docenti" localSheetId="1">'gen feb apr 25 PUBB1'!$A$7:$A$124</definedName>
    <definedName name="Docenti" localSheetId="2">'gen feb apr 25 PUBB2'!$A$7:$A$127</definedName>
    <definedName name="Docenti" localSheetId="3">'giu lug set 25'!$A$8:$A$122</definedName>
    <definedName name="Docenti" localSheetId="4">'giu lug set 25 PUBB'!$A$8:$A$122</definedName>
    <definedName name="Docenti">#REF!</definedName>
    <definedName name="_xlnm.Print_Area" localSheetId="0">'gen feb apr 25'!$E$141:$M$646</definedName>
    <definedName name="_xlnm.Print_Area" localSheetId="1">'gen feb apr 25 PUBB1'!$A$136:$M$637</definedName>
    <definedName name="_xlnm.Print_Area" localSheetId="2">'gen feb apr 25 PUBB2'!$A$141:$M$645</definedName>
    <definedName name="_xlnm.Print_Area" localSheetId="3">'giu lug set 25'!$E$134:$O$727</definedName>
    <definedName name="_xlnm.Print_Area" localSheetId="4">'giu lug set 25 PUBB'!$A$1:$Q$133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52" i="94" l="1"/>
  <c r="F745" i="94"/>
  <c r="F145" i="94"/>
  <c r="G386" i="94"/>
  <c r="H386" i="94"/>
  <c r="I386" i="94"/>
  <c r="J386" i="94"/>
  <c r="K386" i="94"/>
  <c r="L386" i="94"/>
  <c r="M386" i="94"/>
  <c r="F386" i="94"/>
  <c r="H428" i="93"/>
  <c r="G242" i="93"/>
  <c r="H242" i="93"/>
  <c r="I242" i="93"/>
  <c r="J242" i="93"/>
  <c r="K242" i="93"/>
  <c r="L242" i="93"/>
  <c r="M242" i="93"/>
  <c r="F242" i="93"/>
  <c r="Q751" i="98"/>
  <c r="P751" i="98"/>
  <c r="O751" i="98"/>
  <c r="N751" i="98"/>
  <c r="M751" i="98"/>
  <c r="L751" i="98"/>
  <c r="K751" i="98"/>
  <c r="J751" i="98"/>
  <c r="I751" i="98"/>
  <c r="H751" i="98"/>
  <c r="G751" i="98"/>
  <c r="F751" i="98"/>
  <c r="M749" i="98"/>
  <c r="L749" i="98"/>
  <c r="K749" i="98"/>
  <c r="J749" i="98"/>
  <c r="I749" i="98"/>
  <c r="H749" i="98"/>
  <c r="G749" i="98"/>
  <c r="F749" i="98"/>
  <c r="Q746" i="98"/>
  <c r="P746" i="98"/>
  <c r="O746" i="98"/>
  <c r="N746" i="98"/>
  <c r="M746" i="98"/>
  <c r="L746" i="98"/>
  <c r="K746" i="98"/>
  <c r="J746" i="98"/>
  <c r="I746" i="98"/>
  <c r="H746" i="98"/>
  <c r="G746" i="98"/>
  <c r="F746" i="98"/>
  <c r="Q744" i="98"/>
  <c r="P744" i="98"/>
  <c r="O744" i="98"/>
  <c r="N744" i="98"/>
  <c r="M744" i="98"/>
  <c r="L744" i="98"/>
  <c r="K744" i="98"/>
  <c r="J744" i="98"/>
  <c r="I744" i="98"/>
  <c r="H744" i="98"/>
  <c r="G744" i="98"/>
  <c r="F744" i="98"/>
  <c r="Q743" i="98"/>
  <c r="P743" i="98"/>
  <c r="O743" i="98"/>
  <c r="N743" i="98"/>
  <c r="M743" i="98"/>
  <c r="L743" i="98"/>
  <c r="K743" i="98"/>
  <c r="J743" i="98"/>
  <c r="I743" i="98"/>
  <c r="H743" i="98"/>
  <c r="G743" i="98"/>
  <c r="F743" i="98"/>
  <c r="M740" i="98"/>
  <c r="L740" i="98"/>
  <c r="K740" i="98"/>
  <c r="J740" i="98"/>
  <c r="I740" i="98"/>
  <c r="H740" i="98"/>
  <c r="G740" i="98"/>
  <c r="F740" i="98"/>
  <c r="M739" i="98"/>
  <c r="L739" i="98"/>
  <c r="K739" i="98"/>
  <c r="J739" i="98"/>
  <c r="I739" i="98"/>
  <c r="H739" i="98"/>
  <c r="G739" i="98"/>
  <c r="F739" i="98"/>
  <c r="O738" i="98"/>
  <c r="N738" i="98"/>
  <c r="M738" i="98"/>
  <c r="L738" i="98"/>
  <c r="K738" i="98"/>
  <c r="J738" i="98"/>
  <c r="I738" i="98"/>
  <c r="H738" i="98"/>
  <c r="G738" i="98"/>
  <c r="F738" i="98"/>
  <c r="M737" i="98"/>
  <c r="L737" i="98"/>
  <c r="K737" i="98"/>
  <c r="J737" i="98"/>
  <c r="I737" i="98"/>
  <c r="H737" i="98"/>
  <c r="G737" i="98"/>
  <c r="F737" i="98"/>
  <c r="P734" i="98"/>
  <c r="M734" i="98"/>
  <c r="L734" i="98"/>
  <c r="K734" i="98"/>
  <c r="J734" i="98"/>
  <c r="I734" i="98"/>
  <c r="H734" i="98"/>
  <c r="G734" i="98"/>
  <c r="F734" i="98"/>
  <c r="M733" i="98"/>
  <c r="L733" i="98"/>
  <c r="K733" i="98"/>
  <c r="J733" i="98"/>
  <c r="I733" i="98"/>
  <c r="H733" i="98"/>
  <c r="G733" i="98"/>
  <c r="F733" i="98"/>
  <c r="M732" i="98"/>
  <c r="L732" i="98"/>
  <c r="K732" i="98"/>
  <c r="J732" i="98"/>
  <c r="I732" i="98"/>
  <c r="H732" i="98"/>
  <c r="G732" i="98"/>
  <c r="F732" i="98"/>
  <c r="M731" i="98"/>
  <c r="L731" i="98"/>
  <c r="K731" i="98"/>
  <c r="J731" i="98"/>
  <c r="I731" i="98"/>
  <c r="H731" i="98"/>
  <c r="G731" i="98"/>
  <c r="F731" i="98"/>
  <c r="Q716" i="98"/>
  <c r="P716" i="98"/>
  <c r="O716" i="98"/>
  <c r="N716" i="98"/>
  <c r="M716" i="98"/>
  <c r="L716" i="98"/>
  <c r="K716" i="98"/>
  <c r="J716" i="98"/>
  <c r="I716" i="98"/>
  <c r="H716" i="98"/>
  <c r="G716" i="98"/>
  <c r="F716" i="98"/>
  <c r="Q713" i="98"/>
  <c r="P713" i="98"/>
  <c r="O713" i="98"/>
  <c r="N713" i="98"/>
  <c r="M713" i="98"/>
  <c r="L713" i="98"/>
  <c r="K713" i="98"/>
  <c r="J713" i="98"/>
  <c r="I713" i="98"/>
  <c r="H713" i="98"/>
  <c r="G713" i="98"/>
  <c r="F713" i="98"/>
  <c r="Q712" i="98"/>
  <c r="P712" i="98"/>
  <c r="O712" i="98"/>
  <c r="N712" i="98"/>
  <c r="M712" i="98"/>
  <c r="L712" i="98"/>
  <c r="K712" i="98"/>
  <c r="J712" i="98"/>
  <c r="I712" i="98"/>
  <c r="H712" i="98"/>
  <c r="G712" i="98"/>
  <c r="F712" i="98"/>
  <c r="Q710" i="98"/>
  <c r="P710" i="98"/>
  <c r="O710" i="98"/>
  <c r="N710" i="98"/>
  <c r="M710" i="98"/>
  <c r="L710" i="98"/>
  <c r="K710" i="98"/>
  <c r="J710" i="98"/>
  <c r="I710" i="98"/>
  <c r="H710" i="98"/>
  <c r="G710" i="98"/>
  <c r="F710" i="98"/>
  <c r="Q709" i="98"/>
  <c r="P709" i="98"/>
  <c r="O709" i="98"/>
  <c r="N709" i="98"/>
  <c r="M709" i="98"/>
  <c r="L709" i="98"/>
  <c r="K709" i="98"/>
  <c r="J709" i="98"/>
  <c r="I709" i="98"/>
  <c r="H709" i="98"/>
  <c r="G709" i="98"/>
  <c r="F709" i="98"/>
  <c r="M706" i="98"/>
  <c r="L706" i="98"/>
  <c r="K706" i="98"/>
  <c r="J706" i="98"/>
  <c r="I706" i="98"/>
  <c r="H706" i="98"/>
  <c r="G706" i="98"/>
  <c r="F706" i="98"/>
  <c r="M705" i="98"/>
  <c r="L705" i="98"/>
  <c r="K705" i="98"/>
  <c r="J705" i="98"/>
  <c r="I705" i="98"/>
  <c r="H705" i="98"/>
  <c r="G705" i="98"/>
  <c r="F705" i="98"/>
  <c r="O704" i="98"/>
  <c r="N704" i="98"/>
  <c r="M704" i="98"/>
  <c r="L704" i="98"/>
  <c r="K704" i="98"/>
  <c r="J704" i="98"/>
  <c r="I704" i="98"/>
  <c r="H704" i="98"/>
  <c r="G704" i="98"/>
  <c r="F704" i="98"/>
  <c r="M703" i="98"/>
  <c r="L703" i="98"/>
  <c r="K703" i="98"/>
  <c r="J703" i="98"/>
  <c r="I703" i="98"/>
  <c r="H703" i="98"/>
  <c r="G703" i="98"/>
  <c r="F703" i="98"/>
  <c r="Q700" i="98"/>
  <c r="P700" i="98"/>
  <c r="O700" i="98"/>
  <c r="N700" i="98"/>
  <c r="M700" i="98"/>
  <c r="L700" i="98"/>
  <c r="K700" i="98"/>
  <c r="J700" i="98"/>
  <c r="I700" i="98"/>
  <c r="H700" i="98"/>
  <c r="G700" i="98"/>
  <c r="F700" i="98"/>
  <c r="M699" i="98"/>
  <c r="L699" i="98"/>
  <c r="K699" i="98"/>
  <c r="J699" i="98"/>
  <c r="I699" i="98"/>
  <c r="H699" i="98"/>
  <c r="G699" i="98"/>
  <c r="F699" i="98"/>
  <c r="M698" i="98"/>
  <c r="L698" i="98"/>
  <c r="K698" i="98"/>
  <c r="J698" i="98"/>
  <c r="I698" i="98"/>
  <c r="H698" i="98"/>
  <c r="G698" i="98"/>
  <c r="F698" i="98"/>
  <c r="M697" i="98"/>
  <c r="L697" i="98"/>
  <c r="K697" i="98"/>
  <c r="J697" i="98"/>
  <c r="I697" i="98"/>
  <c r="H697" i="98"/>
  <c r="G697" i="98"/>
  <c r="F697" i="98"/>
  <c r="Q675" i="98"/>
  <c r="P675" i="98"/>
  <c r="O675" i="98"/>
  <c r="N675" i="98"/>
  <c r="M675" i="98"/>
  <c r="L675" i="98"/>
  <c r="K675" i="98"/>
  <c r="J675" i="98"/>
  <c r="I675" i="98"/>
  <c r="H675" i="98"/>
  <c r="G675" i="98"/>
  <c r="F675" i="98"/>
  <c r="Q672" i="98"/>
  <c r="P672" i="98"/>
  <c r="O672" i="98"/>
  <c r="N672" i="98"/>
  <c r="M672" i="98"/>
  <c r="L672" i="98"/>
  <c r="K672" i="98"/>
  <c r="J672" i="98"/>
  <c r="I672" i="98"/>
  <c r="H672" i="98"/>
  <c r="G672" i="98"/>
  <c r="F672" i="98"/>
  <c r="Q671" i="98"/>
  <c r="P671" i="98"/>
  <c r="O671" i="98"/>
  <c r="N671" i="98"/>
  <c r="M671" i="98"/>
  <c r="L671" i="98"/>
  <c r="K671" i="98"/>
  <c r="J671" i="98"/>
  <c r="I671" i="98"/>
  <c r="H671" i="98"/>
  <c r="G671" i="98"/>
  <c r="F671" i="98"/>
  <c r="Q666" i="98"/>
  <c r="P666" i="98"/>
  <c r="O666" i="98"/>
  <c r="N666" i="98"/>
  <c r="M666" i="98"/>
  <c r="L666" i="98"/>
  <c r="K666" i="98"/>
  <c r="J666" i="98"/>
  <c r="I666" i="98"/>
  <c r="H666" i="98"/>
  <c r="G666" i="98"/>
  <c r="F666" i="98"/>
  <c r="Q665" i="98"/>
  <c r="P665" i="98"/>
  <c r="O665" i="98"/>
  <c r="N665" i="98"/>
  <c r="M665" i="98"/>
  <c r="L665" i="98"/>
  <c r="K665" i="98"/>
  <c r="J665" i="98"/>
  <c r="I665" i="98"/>
  <c r="H665" i="98"/>
  <c r="G665" i="98"/>
  <c r="F665" i="98"/>
  <c r="Q663" i="98"/>
  <c r="P663" i="98"/>
  <c r="O663" i="98"/>
  <c r="N663" i="98"/>
  <c r="M663" i="98"/>
  <c r="L663" i="98"/>
  <c r="K663" i="98"/>
  <c r="J663" i="98"/>
  <c r="I663" i="98"/>
  <c r="H663" i="98"/>
  <c r="G663" i="98"/>
  <c r="F663" i="98"/>
  <c r="Q662" i="98"/>
  <c r="P662" i="98"/>
  <c r="O662" i="98"/>
  <c r="N662" i="98"/>
  <c r="M662" i="98"/>
  <c r="L662" i="98"/>
  <c r="K662" i="98"/>
  <c r="J662" i="98"/>
  <c r="I662" i="98"/>
  <c r="H662" i="98"/>
  <c r="G662" i="98"/>
  <c r="F662" i="98"/>
  <c r="Q658" i="98"/>
  <c r="P658" i="98"/>
  <c r="O658" i="98"/>
  <c r="N658" i="98"/>
  <c r="M658" i="98"/>
  <c r="L658" i="98"/>
  <c r="K658" i="98"/>
  <c r="J658" i="98"/>
  <c r="I658" i="98"/>
  <c r="H658" i="98"/>
  <c r="G658" i="98"/>
  <c r="F658" i="98"/>
  <c r="Q657" i="98"/>
  <c r="P657" i="98"/>
  <c r="O657" i="98"/>
  <c r="N657" i="98"/>
  <c r="M657" i="98"/>
  <c r="L657" i="98"/>
  <c r="K657" i="98"/>
  <c r="J657" i="98"/>
  <c r="I657" i="98"/>
  <c r="H657" i="98"/>
  <c r="G657" i="98"/>
  <c r="F657" i="98"/>
  <c r="Q656" i="98"/>
  <c r="P656" i="98"/>
  <c r="O656" i="98"/>
  <c r="N656" i="98"/>
  <c r="M656" i="98"/>
  <c r="L656" i="98"/>
  <c r="K656" i="98"/>
  <c r="J656" i="98"/>
  <c r="I656" i="98"/>
  <c r="H656" i="98"/>
  <c r="G656" i="98"/>
  <c r="F656" i="98"/>
  <c r="Q652" i="98"/>
  <c r="P652" i="98"/>
  <c r="O652" i="98"/>
  <c r="N652" i="98"/>
  <c r="M652" i="98"/>
  <c r="L652" i="98"/>
  <c r="K652" i="98"/>
  <c r="J652" i="98"/>
  <c r="I652" i="98"/>
  <c r="H652" i="98"/>
  <c r="G652" i="98"/>
  <c r="F652" i="98"/>
  <c r="Q651" i="98"/>
  <c r="P651" i="98"/>
  <c r="O651" i="98"/>
  <c r="N651" i="98"/>
  <c r="M651" i="98"/>
  <c r="L651" i="98"/>
  <c r="K651" i="98"/>
  <c r="J651" i="98"/>
  <c r="I651" i="98"/>
  <c r="H651" i="98"/>
  <c r="G651" i="98"/>
  <c r="F651" i="98"/>
  <c r="Q649" i="98"/>
  <c r="P649" i="98"/>
  <c r="O649" i="98"/>
  <c r="N649" i="98"/>
  <c r="M649" i="98"/>
  <c r="L649" i="98"/>
  <c r="K649" i="98"/>
  <c r="J649" i="98"/>
  <c r="I649" i="98"/>
  <c r="H649" i="98"/>
  <c r="G649" i="98"/>
  <c r="F649" i="98"/>
  <c r="Q648" i="98"/>
  <c r="P648" i="98"/>
  <c r="O648" i="98"/>
  <c r="N648" i="98"/>
  <c r="M648" i="98"/>
  <c r="L648" i="98"/>
  <c r="K648" i="98"/>
  <c r="J648" i="98"/>
  <c r="I648" i="98"/>
  <c r="H648" i="98"/>
  <c r="G648" i="98"/>
  <c r="F648" i="98"/>
  <c r="Q647" i="98"/>
  <c r="P647" i="98"/>
  <c r="O647" i="98"/>
  <c r="N647" i="98"/>
  <c r="M647" i="98"/>
  <c r="L647" i="98"/>
  <c r="K647" i="98"/>
  <c r="J647" i="98"/>
  <c r="I647" i="98"/>
  <c r="H647" i="98"/>
  <c r="G647" i="98"/>
  <c r="F647" i="98"/>
  <c r="Q625" i="98"/>
  <c r="P625" i="98"/>
  <c r="O625" i="98"/>
  <c r="N625" i="98"/>
  <c r="M625" i="98"/>
  <c r="L625" i="98"/>
  <c r="K625" i="98"/>
  <c r="J625" i="98"/>
  <c r="I625" i="98"/>
  <c r="H625" i="98"/>
  <c r="G625" i="98"/>
  <c r="F625" i="98"/>
  <c r="Q622" i="98"/>
  <c r="P622" i="98"/>
  <c r="O622" i="98"/>
  <c r="N622" i="98"/>
  <c r="M622" i="98"/>
  <c r="L622" i="98"/>
  <c r="K622" i="98"/>
  <c r="J622" i="98"/>
  <c r="I622" i="98"/>
  <c r="H622" i="98"/>
  <c r="G622" i="98"/>
  <c r="F622" i="98"/>
  <c r="Q619" i="98"/>
  <c r="P619" i="98"/>
  <c r="O619" i="98"/>
  <c r="N619" i="98"/>
  <c r="M619" i="98"/>
  <c r="L619" i="98"/>
  <c r="K619" i="98"/>
  <c r="J619" i="98"/>
  <c r="I619" i="98"/>
  <c r="H619" i="98"/>
  <c r="G619" i="98"/>
  <c r="F619" i="98"/>
  <c r="Q618" i="98"/>
  <c r="P618" i="98"/>
  <c r="O618" i="98"/>
  <c r="N618" i="98"/>
  <c r="M618" i="98"/>
  <c r="L618" i="98"/>
  <c r="K618" i="98"/>
  <c r="J618" i="98"/>
  <c r="I618" i="98"/>
  <c r="H618" i="98"/>
  <c r="G618" i="98"/>
  <c r="F618" i="98"/>
  <c r="Q616" i="98"/>
  <c r="P616" i="98"/>
  <c r="O616" i="98"/>
  <c r="N616" i="98"/>
  <c r="M616" i="98"/>
  <c r="L616" i="98"/>
  <c r="K616" i="98"/>
  <c r="J616" i="98"/>
  <c r="I616" i="98"/>
  <c r="H616" i="98"/>
  <c r="G616" i="98"/>
  <c r="F616" i="98"/>
  <c r="Q615" i="98"/>
  <c r="P615" i="98"/>
  <c r="O615" i="98"/>
  <c r="N615" i="98"/>
  <c r="M615" i="98"/>
  <c r="L615" i="98"/>
  <c r="K615" i="98"/>
  <c r="J615" i="98"/>
  <c r="I615" i="98"/>
  <c r="H615" i="98"/>
  <c r="G615" i="98"/>
  <c r="F615" i="98"/>
  <c r="Q612" i="98"/>
  <c r="P612" i="98"/>
  <c r="O612" i="98"/>
  <c r="N612" i="98"/>
  <c r="M612" i="98"/>
  <c r="L612" i="98"/>
  <c r="K612" i="98"/>
  <c r="J612" i="98"/>
  <c r="I612" i="98"/>
  <c r="H612" i="98"/>
  <c r="G612" i="98"/>
  <c r="F612" i="98"/>
  <c r="Q611" i="98"/>
  <c r="P611" i="98"/>
  <c r="O611" i="98"/>
  <c r="N611" i="98"/>
  <c r="M611" i="98"/>
  <c r="L611" i="98"/>
  <c r="K611" i="98"/>
  <c r="J611" i="98"/>
  <c r="I611" i="98"/>
  <c r="H611" i="98"/>
  <c r="G611" i="98"/>
  <c r="F611" i="98"/>
  <c r="Q609" i="98"/>
  <c r="P609" i="98"/>
  <c r="O609" i="98"/>
  <c r="N609" i="98"/>
  <c r="M609" i="98"/>
  <c r="L609" i="98"/>
  <c r="K609" i="98"/>
  <c r="J609" i="98"/>
  <c r="I609" i="98"/>
  <c r="H609" i="98"/>
  <c r="G609" i="98"/>
  <c r="F609" i="98"/>
  <c r="Q608" i="98"/>
  <c r="P608" i="98"/>
  <c r="O608" i="98"/>
  <c r="N608" i="98"/>
  <c r="M608" i="98"/>
  <c r="L608" i="98"/>
  <c r="K608" i="98"/>
  <c r="J608" i="98"/>
  <c r="I608" i="98"/>
  <c r="H608" i="98"/>
  <c r="G608" i="98"/>
  <c r="F608" i="98"/>
  <c r="Q604" i="98"/>
  <c r="P604" i="98"/>
  <c r="O604" i="98"/>
  <c r="N604" i="98"/>
  <c r="M604" i="98"/>
  <c r="L604" i="98"/>
  <c r="K604" i="98"/>
  <c r="J604" i="98"/>
  <c r="I604" i="98"/>
  <c r="H604" i="98"/>
  <c r="G604" i="98"/>
  <c r="F604" i="98"/>
  <c r="Q603" i="98"/>
  <c r="P603" i="98"/>
  <c r="O603" i="98"/>
  <c r="N603" i="98"/>
  <c r="M603" i="98"/>
  <c r="L603" i="98"/>
  <c r="K603" i="98"/>
  <c r="J603" i="98"/>
  <c r="I603" i="98"/>
  <c r="H603" i="98"/>
  <c r="G603" i="98"/>
  <c r="F603" i="98"/>
  <c r="Q601" i="98"/>
  <c r="P601" i="98"/>
  <c r="O601" i="98"/>
  <c r="N601" i="98"/>
  <c r="M601" i="98"/>
  <c r="L601" i="98"/>
  <c r="K601" i="98"/>
  <c r="J601" i="98"/>
  <c r="I601" i="98"/>
  <c r="H601" i="98"/>
  <c r="G601" i="98"/>
  <c r="F601" i="98"/>
  <c r="Q600" i="98"/>
  <c r="P600" i="98"/>
  <c r="O600" i="98"/>
  <c r="N600" i="98"/>
  <c r="M600" i="98"/>
  <c r="L600" i="98"/>
  <c r="K600" i="98"/>
  <c r="J600" i="98"/>
  <c r="I600" i="98"/>
  <c r="H600" i="98"/>
  <c r="G600" i="98"/>
  <c r="F600" i="98"/>
  <c r="Q599" i="98"/>
  <c r="P599" i="98"/>
  <c r="O599" i="98"/>
  <c r="N599" i="98"/>
  <c r="M599" i="98"/>
  <c r="L599" i="98"/>
  <c r="K599" i="98"/>
  <c r="J599" i="98"/>
  <c r="I599" i="98"/>
  <c r="H599" i="98"/>
  <c r="G599" i="98"/>
  <c r="F599" i="98"/>
  <c r="M580" i="98"/>
  <c r="L580" i="98"/>
  <c r="K580" i="98"/>
  <c r="J580" i="98"/>
  <c r="I580" i="98"/>
  <c r="H580" i="98"/>
  <c r="G580" i="98"/>
  <c r="F580" i="98"/>
  <c r="M579" i="98"/>
  <c r="L579" i="98"/>
  <c r="K579" i="98"/>
  <c r="J579" i="98"/>
  <c r="I579" i="98"/>
  <c r="H579" i="98"/>
  <c r="G579" i="98"/>
  <c r="F579" i="98"/>
  <c r="Q576" i="98"/>
  <c r="P576" i="98"/>
  <c r="O576" i="98"/>
  <c r="N576" i="98"/>
  <c r="M576" i="98"/>
  <c r="L576" i="98"/>
  <c r="K576" i="98"/>
  <c r="J576" i="98"/>
  <c r="I576" i="98"/>
  <c r="H576" i="98"/>
  <c r="G576" i="98"/>
  <c r="F576" i="98"/>
  <c r="M575" i="98"/>
  <c r="L575" i="98"/>
  <c r="K575" i="98"/>
  <c r="J575" i="98"/>
  <c r="I575" i="98"/>
  <c r="H575" i="98"/>
  <c r="G575" i="98"/>
  <c r="F575" i="98"/>
  <c r="M573" i="98"/>
  <c r="L573" i="98"/>
  <c r="K573" i="98"/>
  <c r="J573" i="98"/>
  <c r="I573" i="98"/>
  <c r="H573" i="98"/>
  <c r="G573" i="98"/>
  <c r="F573" i="98"/>
  <c r="Q572" i="98"/>
  <c r="P572" i="98"/>
  <c r="O572" i="98"/>
  <c r="N572" i="98"/>
  <c r="M572" i="98"/>
  <c r="L572" i="98"/>
  <c r="K572" i="98"/>
  <c r="J572" i="98"/>
  <c r="I572" i="98"/>
  <c r="H572" i="98"/>
  <c r="G572" i="98"/>
  <c r="F572" i="98"/>
  <c r="M568" i="98"/>
  <c r="L568" i="98"/>
  <c r="K568" i="98"/>
  <c r="J568" i="98"/>
  <c r="I568" i="98"/>
  <c r="H568" i="98"/>
  <c r="G568" i="98"/>
  <c r="F568" i="98"/>
  <c r="M567" i="98"/>
  <c r="L567" i="98"/>
  <c r="K567" i="98"/>
  <c r="J567" i="98"/>
  <c r="I567" i="98"/>
  <c r="H567" i="98"/>
  <c r="G567" i="98"/>
  <c r="F567" i="98"/>
  <c r="M565" i="98"/>
  <c r="L565" i="98"/>
  <c r="K565" i="98"/>
  <c r="J565" i="98"/>
  <c r="I565" i="98"/>
  <c r="H565" i="98"/>
  <c r="G565" i="98"/>
  <c r="F565" i="98"/>
  <c r="M564" i="98"/>
  <c r="L564" i="98"/>
  <c r="K564" i="98"/>
  <c r="J564" i="98"/>
  <c r="I564" i="98"/>
  <c r="H564" i="98"/>
  <c r="G564" i="98"/>
  <c r="F564" i="98"/>
  <c r="M562" i="98"/>
  <c r="L562" i="98"/>
  <c r="K562" i="98"/>
  <c r="J562" i="98"/>
  <c r="I562" i="98"/>
  <c r="H562" i="98"/>
  <c r="G562" i="98"/>
  <c r="F562" i="98"/>
  <c r="M561" i="98"/>
  <c r="L561" i="98"/>
  <c r="K561" i="98"/>
  <c r="J561" i="98"/>
  <c r="I561" i="98"/>
  <c r="H561" i="98"/>
  <c r="G561" i="98"/>
  <c r="F561" i="98"/>
  <c r="Q558" i="98"/>
  <c r="P558" i="98"/>
  <c r="O558" i="98"/>
  <c r="N558" i="98"/>
  <c r="M558" i="98"/>
  <c r="L558" i="98"/>
  <c r="K558" i="98"/>
  <c r="J558" i="98"/>
  <c r="I558" i="98"/>
  <c r="H558" i="98"/>
  <c r="G558" i="98"/>
  <c r="F558" i="98"/>
  <c r="M557" i="98"/>
  <c r="L557" i="98"/>
  <c r="K557" i="98"/>
  <c r="J557" i="98"/>
  <c r="I557" i="98"/>
  <c r="H557" i="98"/>
  <c r="G557" i="98"/>
  <c r="F557" i="98"/>
  <c r="M556" i="98"/>
  <c r="L556" i="98"/>
  <c r="K556" i="98"/>
  <c r="J556" i="98"/>
  <c r="I556" i="98"/>
  <c r="H556" i="98"/>
  <c r="G556" i="98"/>
  <c r="F556" i="98"/>
  <c r="M555" i="98"/>
  <c r="L555" i="98"/>
  <c r="K555" i="98"/>
  <c r="J555" i="98"/>
  <c r="I555" i="98"/>
  <c r="H555" i="98"/>
  <c r="G555" i="98"/>
  <c r="F555" i="98"/>
  <c r="M546" i="98"/>
  <c r="L546" i="98"/>
  <c r="K546" i="98"/>
  <c r="J546" i="98"/>
  <c r="I546" i="98"/>
  <c r="H546" i="98"/>
  <c r="G546" i="98"/>
  <c r="F546" i="98"/>
  <c r="M541" i="98"/>
  <c r="L541" i="98"/>
  <c r="K541" i="98"/>
  <c r="J541" i="98"/>
  <c r="I541" i="98"/>
  <c r="H541" i="98"/>
  <c r="G541" i="98"/>
  <c r="F541" i="98"/>
  <c r="M540" i="98"/>
  <c r="L540" i="98"/>
  <c r="K540" i="98"/>
  <c r="J540" i="98"/>
  <c r="I540" i="98"/>
  <c r="H540" i="98"/>
  <c r="G540" i="98"/>
  <c r="F540" i="98"/>
  <c r="M537" i="98"/>
  <c r="L537" i="98"/>
  <c r="K537" i="98"/>
  <c r="J537" i="98"/>
  <c r="I537" i="98"/>
  <c r="H537" i="98"/>
  <c r="G537" i="98"/>
  <c r="F537" i="98"/>
  <c r="M535" i="98"/>
  <c r="L535" i="98"/>
  <c r="K535" i="98"/>
  <c r="J535" i="98"/>
  <c r="I535" i="98"/>
  <c r="H535" i="98"/>
  <c r="G535" i="98"/>
  <c r="F535" i="98"/>
  <c r="M531" i="98"/>
  <c r="L531" i="98"/>
  <c r="K531" i="98"/>
  <c r="J531" i="98"/>
  <c r="I531" i="98"/>
  <c r="H531" i="98"/>
  <c r="G531" i="98"/>
  <c r="F531" i="98"/>
  <c r="M530" i="98"/>
  <c r="L530" i="98"/>
  <c r="K530" i="98"/>
  <c r="J530" i="98"/>
  <c r="I530" i="98"/>
  <c r="H530" i="98"/>
  <c r="G530" i="98"/>
  <c r="F530" i="98"/>
  <c r="M529" i="98"/>
  <c r="L529" i="98"/>
  <c r="K529" i="98"/>
  <c r="J529" i="98"/>
  <c r="I529" i="98"/>
  <c r="H529" i="98"/>
  <c r="G529" i="98"/>
  <c r="F529" i="98"/>
  <c r="M528" i="98"/>
  <c r="L528" i="98"/>
  <c r="K528" i="98"/>
  <c r="J528" i="98"/>
  <c r="I528" i="98"/>
  <c r="H528" i="98"/>
  <c r="G528" i="98"/>
  <c r="F528" i="98"/>
  <c r="Q525" i="98"/>
  <c r="P525" i="98"/>
  <c r="O525" i="98"/>
  <c r="N525" i="98"/>
  <c r="M525" i="98"/>
  <c r="L525" i="98"/>
  <c r="K525" i="98"/>
  <c r="J525" i="98"/>
  <c r="I525" i="98"/>
  <c r="H525" i="98"/>
  <c r="G525" i="98"/>
  <c r="F525" i="98"/>
  <c r="M524" i="98"/>
  <c r="L524" i="98"/>
  <c r="K524" i="98"/>
  <c r="J524" i="98"/>
  <c r="I524" i="98"/>
  <c r="H524" i="98"/>
  <c r="G524" i="98"/>
  <c r="F524" i="98"/>
  <c r="M523" i="98"/>
  <c r="L523" i="98"/>
  <c r="K523" i="98"/>
  <c r="J523" i="98"/>
  <c r="I523" i="98"/>
  <c r="H523" i="98"/>
  <c r="G523" i="98"/>
  <c r="F523" i="98"/>
  <c r="M522" i="98"/>
  <c r="L522" i="98"/>
  <c r="K522" i="98"/>
  <c r="J522" i="98"/>
  <c r="I522" i="98"/>
  <c r="H522" i="98"/>
  <c r="G522" i="98"/>
  <c r="F522" i="98"/>
  <c r="M503" i="98"/>
  <c r="L503" i="98"/>
  <c r="K503" i="98"/>
  <c r="J503" i="98"/>
  <c r="I503" i="98"/>
  <c r="H503" i="98"/>
  <c r="G503" i="98"/>
  <c r="F503" i="98"/>
  <c r="M500" i="98"/>
  <c r="L500" i="98"/>
  <c r="K500" i="98"/>
  <c r="J500" i="98"/>
  <c r="I500" i="98"/>
  <c r="H500" i="98"/>
  <c r="G500" i="98"/>
  <c r="F500" i="98"/>
  <c r="M499" i="98"/>
  <c r="L499" i="98"/>
  <c r="K499" i="98"/>
  <c r="J499" i="98"/>
  <c r="I499" i="98"/>
  <c r="H499" i="98"/>
  <c r="G499" i="98"/>
  <c r="F499" i="98"/>
  <c r="M498" i="98"/>
  <c r="L498" i="98"/>
  <c r="K498" i="98"/>
  <c r="J498" i="98"/>
  <c r="I498" i="98"/>
  <c r="H498" i="98"/>
  <c r="G498" i="98"/>
  <c r="F498" i="98"/>
  <c r="P496" i="98"/>
  <c r="N496" i="98"/>
  <c r="M496" i="98"/>
  <c r="L496" i="98"/>
  <c r="K496" i="98"/>
  <c r="J496" i="98"/>
  <c r="I496" i="98"/>
  <c r="H496" i="98"/>
  <c r="G496" i="98"/>
  <c r="F496" i="98"/>
  <c r="Q495" i="98"/>
  <c r="P495" i="98"/>
  <c r="O495" i="98"/>
  <c r="N495" i="98"/>
  <c r="M495" i="98"/>
  <c r="L495" i="98"/>
  <c r="K495" i="98"/>
  <c r="J495" i="98"/>
  <c r="I495" i="98"/>
  <c r="H495" i="98"/>
  <c r="G495" i="98"/>
  <c r="F495" i="98"/>
  <c r="M492" i="98"/>
  <c r="L492" i="98"/>
  <c r="K492" i="98"/>
  <c r="J492" i="98"/>
  <c r="I492" i="98"/>
  <c r="H492" i="98"/>
  <c r="G492" i="98"/>
  <c r="F492" i="98"/>
  <c r="M491" i="98"/>
  <c r="L491" i="98"/>
  <c r="K491" i="98"/>
  <c r="J491" i="98"/>
  <c r="I491" i="98"/>
  <c r="H491" i="98"/>
  <c r="G491" i="98"/>
  <c r="F491" i="98"/>
  <c r="M488" i="98"/>
  <c r="L488" i="98"/>
  <c r="K488" i="98"/>
  <c r="J488" i="98"/>
  <c r="I488" i="98"/>
  <c r="H488" i="98"/>
  <c r="G488" i="98"/>
  <c r="F488" i="98"/>
  <c r="M487" i="98"/>
  <c r="L487" i="98"/>
  <c r="K487" i="98"/>
  <c r="J487" i="98"/>
  <c r="I487" i="98"/>
  <c r="H487" i="98"/>
  <c r="G487" i="98"/>
  <c r="F487" i="98"/>
  <c r="M483" i="98"/>
  <c r="L483" i="98"/>
  <c r="K483" i="98"/>
  <c r="J483" i="98"/>
  <c r="I483" i="98"/>
  <c r="H483" i="98"/>
  <c r="G483" i="98"/>
  <c r="F483" i="98"/>
  <c r="M482" i="98"/>
  <c r="L482" i="98"/>
  <c r="K482" i="98"/>
  <c r="J482" i="98"/>
  <c r="I482" i="98"/>
  <c r="H482" i="98"/>
  <c r="G482" i="98"/>
  <c r="F482" i="98"/>
  <c r="M481" i="98"/>
  <c r="L481" i="98"/>
  <c r="K481" i="98"/>
  <c r="J481" i="98"/>
  <c r="I481" i="98"/>
  <c r="H481" i="98"/>
  <c r="G481" i="98"/>
  <c r="F481" i="98"/>
  <c r="M479" i="98"/>
  <c r="L479" i="98"/>
  <c r="K479" i="98"/>
  <c r="J479" i="98"/>
  <c r="I479" i="98"/>
  <c r="H479" i="98"/>
  <c r="G479" i="98"/>
  <c r="F479" i="98"/>
  <c r="M478" i="98"/>
  <c r="L478" i="98"/>
  <c r="K478" i="98"/>
  <c r="J478" i="98"/>
  <c r="I478" i="98"/>
  <c r="H478" i="98"/>
  <c r="G478" i="98"/>
  <c r="F478" i="98"/>
  <c r="M475" i="98"/>
  <c r="L475" i="98"/>
  <c r="K475" i="98"/>
  <c r="J475" i="98"/>
  <c r="I475" i="98"/>
  <c r="H475" i="98"/>
  <c r="G475" i="98"/>
  <c r="F475" i="98"/>
  <c r="M474" i="98"/>
  <c r="L474" i="98"/>
  <c r="K474" i="98"/>
  <c r="J474" i="98"/>
  <c r="I474" i="98"/>
  <c r="H474" i="98"/>
  <c r="G474" i="98"/>
  <c r="F474" i="98"/>
  <c r="M473" i="98"/>
  <c r="L473" i="98"/>
  <c r="K473" i="98"/>
  <c r="J473" i="98"/>
  <c r="I473" i="98"/>
  <c r="H473" i="98"/>
  <c r="G473" i="98"/>
  <c r="F473" i="98"/>
  <c r="Q452" i="98"/>
  <c r="P452" i="98"/>
  <c r="O452" i="98"/>
  <c r="N452" i="98"/>
  <c r="M452" i="98"/>
  <c r="K452" i="98"/>
  <c r="J452" i="98"/>
  <c r="I452" i="98"/>
  <c r="H452" i="98"/>
  <c r="G452" i="98"/>
  <c r="F452" i="98"/>
  <c r="M449" i="98"/>
  <c r="L449" i="98"/>
  <c r="K449" i="98"/>
  <c r="J449" i="98"/>
  <c r="I449" i="98"/>
  <c r="H449" i="98"/>
  <c r="G449" i="98"/>
  <c r="F449" i="98"/>
  <c r="M448" i="98"/>
  <c r="L448" i="98"/>
  <c r="K448" i="98"/>
  <c r="J448" i="98"/>
  <c r="I448" i="98"/>
  <c r="H448" i="98"/>
  <c r="G448" i="98"/>
  <c r="F448" i="98"/>
  <c r="Q447" i="98"/>
  <c r="P447" i="98"/>
  <c r="O447" i="98"/>
  <c r="N447" i="98"/>
  <c r="M447" i="98"/>
  <c r="L447" i="98"/>
  <c r="K447" i="98"/>
  <c r="J447" i="98"/>
  <c r="I447" i="98"/>
  <c r="H447" i="98"/>
  <c r="G447" i="98"/>
  <c r="F447" i="98"/>
  <c r="Q446" i="98"/>
  <c r="P446" i="98"/>
  <c r="O446" i="98"/>
  <c r="N446" i="98"/>
  <c r="M446" i="98"/>
  <c r="L446" i="98"/>
  <c r="K446" i="98"/>
  <c r="J446" i="98"/>
  <c r="I446" i="98"/>
  <c r="H446" i="98"/>
  <c r="G446" i="98"/>
  <c r="F446" i="98"/>
  <c r="Q444" i="98"/>
  <c r="P444" i="98"/>
  <c r="O444" i="98"/>
  <c r="N444" i="98"/>
  <c r="M444" i="98"/>
  <c r="L444" i="98"/>
  <c r="K444" i="98"/>
  <c r="J444" i="98"/>
  <c r="I444" i="98"/>
  <c r="H444" i="98"/>
  <c r="G444" i="98"/>
  <c r="F444" i="98"/>
  <c r="Q443" i="98"/>
  <c r="P443" i="98"/>
  <c r="O443" i="98"/>
  <c r="N443" i="98"/>
  <c r="M443" i="98"/>
  <c r="L443" i="98"/>
  <c r="K443" i="98"/>
  <c r="J443" i="98"/>
  <c r="I443" i="98"/>
  <c r="H443" i="98"/>
  <c r="G443" i="98"/>
  <c r="F443" i="98"/>
  <c r="Q441" i="98"/>
  <c r="P441" i="98"/>
  <c r="O441" i="98"/>
  <c r="N441" i="98"/>
  <c r="M441" i="98"/>
  <c r="L441" i="98"/>
  <c r="K441" i="98"/>
  <c r="J441" i="98"/>
  <c r="I441" i="98"/>
  <c r="H441" i="98"/>
  <c r="G441" i="98"/>
  <c r="F441" i="98"/>
  <c r="Q440" i="98"/>
  <c r="P440" i="98"/>
  <c r="O440" i="98"/>
  <c r="N440" i="98"/>
  <c r="M440" i="98"/>
  <c r="L440" i="98"/>
  <c r="K440" i="98"/>
  <c r="J440" i="98"/>
  <c r="I440" i="98"/>
  <c r="H440" i="98"/>
  <c r="G440" i="98"/>
  <c r="F440" i="98"/>
  <c r="Q438" i="98"/>
  <c r="P438" i="98"/>
  <c r="O438" i="98"/>
  <c r="N438" i="98"/>
  <c r="M438" i="98"/>
  <c r="L438" i="98"/>
  <c r="K438" i="98"/>
  <c r="J438" i="98"/>
  <c r="I438" i="98"/>
  <c r="H438" i="98"/>
  <c r="G438" i="98"/>
  <c r="F438" i="98"/>
  <c r="Q435" i="98"/>
  <c r="P435" i="98"/>
  <c r="O435" i="98"/>
  <c r="N435" i="98"/>
  <c r="M435" i="98"/>
  <c r="L435" i="98"/>
  <c r="K435" i="98"/>
  <c r="J435" i="98"/>
  <c r="I435" i="98"/>
  <c r="H435" i="98"/>
  <c r="G435" i="98"/>
  <c r="F435" i="98"/>
  <c r="Q434" i="98"/>
  <c r="P434" i="98"/>
  <c r="O434" i="98"/>
  <c r="N434" i="98"/>
  <c r="M434" i="98"/>
  <c r="L434" i="98"/>
  <c r="K434" i="98"/>
  <c r="J434" i="98"/>
  <c r="I434" i="98"/>
  <c r="H434" i="98"/>
  <c r="G434" i="98"/>
  <c r="F434" i="98"/>
  <c r="Q432" i="98"/>
  <c r="P432" i="98"/>
  <c r="O432" i="98"/>
  <c r="N432" i="98"/>
  <c r="M432" i="98"/>
  <c r="L432" i="98"/>
  <c r="K432" i="98"/>
  <c r="J432" i="98"/>
  <c r="I432" i="98"/>
  <c r="H432" i="98"/>
  <c r="G432" i="98"/>
  <c r="F432" i="98"/>
  <c r="Q431" i="98"/>
  <c r="P431" i="98"/>
  <c r="O431" i="98"/>
  <c r="N431" i="98"/>
  <c r="M431" i="98"/>
  <c r="L431" i="98"/>
  <c r="K431" i="98"/>
  <c r="J431" i="98"/>
  <c r="I431" i="98"/>
  <c r="H431" i="98"/>
  <c r="G431" i="98"/>
  <c r="F431" i="98"/>
  <c r="Q430" i="98"/>
  <c r="P430" i="98"/>
  <c r="O430" i="98"/>
  <c r="N430" i="98"/>
  <c r="M430" i="98"/>
  <c r="L430" i="98"/>
  <c r="K430" i="98"/>
  <c r="J430" i="98"/>
  <c r="I430" i="98"/>
  <c r="H430" i="98"/>
  <c r="G430" i="98"/>
  <c r="F430" i="98"/>
  <c r="Q429" i="98"/>
  <c r="P429" i="98"/>
  <c r="O429" i="98"/>
  <c r="N429" i="98"/>
  <c r="M429" i="98"/>
  <c r="L429" i="98"/>
  <c r="K429" i="98"/>
  <c r="J429" i="98"/>
  <c r="I429" i="98"/>
  <c r="H429" i="98"/>
  <c r="G429" i="98"/>
  <c r="F429" i="98"/>
  <c r="Q427" i="98"/>
  <c r="P427" i="98"/>
  <c r="O427" i="98"/>
  <c r="N427" i="98"/>
  <c r="M427" i="98"/>
  <c r="L427" i="98"/>
  <c r="K427" i="98"/>
  <c r="J427" i="98"/>
  <c r="I427" i="98"/>
  <c r="H427" i="98"/>
  <c r="G427" i="98"/>
  <c r="F427" i="98"/>
  <c r="Q424" i="98"/>
  <c r="P424" i="98"/>
  <c r="O424" i="98"/>
  <c r="N424" i="98"/>
  <c r="M424" i="98"/>
  <c r="L424" i="98"/>
  <c r="K424" i="98"/>
  <c r="J424" i="98"/>
  <c r="I424" i="98"/>
  <c r="H424" i="98"/>
  <c r="G424" i="98"/>
  <c r="F424" i="98"/>
  <c r="Q423" i="98"/>
  <c r="P423" i="98"/>
  <c r="O423" i="98"/>
  <c r="N423" i="98"/>
  <c r="M423" i="98"/>
  <c r="L423" i="98"/>
  <c r="K423" i="98"/>
  <c r="J423" i="98"/>
  <c r="I423" i="98"/>
  <c r="H423" i="98"/>
  <c r="G423" i="98"/>
  <c r="F423" i="98"/>
  <c r="Q421" i="98"/>
  <c r="P421" i="98"/>
  <c r="O421" i="98"/>
  <c r="N421" i="98"/>
  <c r="M421" i="98"/>
  <c r="L421" i="98"/>
  <c r="K421" i="98"/>
  <c r="J421" i="98"/>
  <c r="I421" i="98"/>
  <c r="H421" i="98"/>
  <c r="G421" i="98"/>
  <c r="F421" i="98"/>
  <c r="Q420" i="98"/>
  <c r="P420" i="98"/>
  <c r="O420" i="98"/>
  <c r="N420" i="98"/>
  <c r="M420" i="98"/>
  <c r="L420" i="98"/>
  <c r="K420" i="98"/>
  <c r="J420" i="98"/>
  <c r="I420" i="98"/>
  <c r="H420" i="98"/>
  <c r="G420" i="98"/>
  <c r="F420" i="98"/>
  <c r="Q399" i="98"/>
  <c r="P399" i="98"/>
  <c r="O399" i="98"/>
  <c r="N399" i="98"/>
  <c r="M399" i="98"/>
  <c r="L399" i="98"/>
  <c r="K399" i="98"/>
  <c r="J399" i="98"/>
  <c r="I399" i="98"/>
  <c r="H399" i="98"/>
  <c r="G399" i="98"/>
  <c r="F399" i="98"/>
  <c r="M396" i="98"/>
  <c r="L396" i="98"/>
  <c r="K396" i="98"/>
  <c r="J396" i="98"/>
  <c r="I396" i="98"/>
  <c r="H396" i="98"/>
  <c r="G396" i="98"/>
  <c r="F396" i="98"/>
  <c r="Q395" i="98"/>
  <c r="P395" i="98"/>
  <c r="O395" i="98"/>
  <c r="N395" i="98"/>
  <c r="M395" i="98"/>
  <c r="L395" i="98"/>
  <c r="K395" i="98"/>
  <c r="J395" i="98"/>
  <c r="I395" i="98"/>
  <c r="H395" i="98"/>
  <c r="G395" i="98"/>
  <c r="F395" i="98"/>
  <c r="Q394" i="98"/>
  <c r="P394" i="98"/>
  <c r="O394" i="98"/>
  <c r="N394" i="98"/>
  <c r="M394" i="98"/>
  <c r="L394" i="98"/>
  <c r="K394" i="98"/>
  <c r="J394" i="98"/>
  <c r="I394" i="98"/>
  <c r="H394" i="98"/>
  <c r="G394" i="98"/>
  <c r="F394" i="98"/>
  <c r="Q393" i="98"/>
  <c r="P393" i="98"/>
  <c r="O393" i="98"/>
  <c r="N393" i="98"/>
  <c r="M393" i="98"/>
  <c r="L393" i="98"/>
  <c r="K393" i="98"/>
  <c r="J393" i="98"/>
  <c r="I393" i="98"/>
  <c r="H393" i="98"/>
  <c r="G393" i="98"/>
  <c r="F393" i="98"/>
  <c r="Q391" i="98"/>
  <c r="P391" i="98"/>
  <c r="O391" i="98"/>
  <c r="N391" i="98"/>
  <c r="M391" i="98"/>
  <c r="L391" i="98"/>
  <c r="K391" i="98"/>
  <c r="J391" i="98"/>
  <c r="I391" i="98"/>
  <c r="H391" i="98"/>
  <c r="G391" i="98"/>
  <c r="F391" i="98"/>
  <c r="Q390" i="98"/>
  <c r="P390" i="98"/>
  <c r="O390" i="98"/>
  <c r="N390" i="98"/>
  <c r="M390" i="98"/>
  <c r="L390" i="98"/>
  <c r="K390" i="98"/>
  <c r="J390" i="98"/>
  <c r="I390" i="98"/>
  <c r="H390" i="98"/>
  <c r="G390" i="98"/>
  <c r="F390" i="98"/>
  <c r="Q388" i="98"/>
  <c r="P388" i="98"/>
  <c r="O388" i="98"/>
  <c r="N388" i="98"/>
  <c r="M388" i="98"/>
  <c r="L388" i="98"/>
  <c r="K388" i="98"/>
  <c r="J388" i="98"/>
  <c r="I388" i="98"/>
  <c r="H388" i="98"/>
  <c r="G388" i="98"/>
  <c r="F388" i="98"/>
  <c r="Q387" i="98"/>
  <c r="P387" i="98"/>
  <c r="O387" i="98"/>
  <c r="N387" i="98"/>
  <c r="M387" i="98"/>
  <c r="L387" i="98"/>
  <c r="K387" i="98"/>
  <c r="J387" i="98"/>
  <c r="I387" i="98"/>
  <c r="H387" i="98"/>
  <c r="G387" i="98"/>
  <c r="F387" i="98"/>
  <c r="Q385" i="98"/>
  <c r="P385" i="98"/>
  <c r="O385" i="98"/>
  <c r="N385" i="98"/>
  <c r="M385" i="98"/>
  <c r="L385" i="98"/>
  <c r="K385" i="98"/>
  <c r="J385" i="98"/>
  <c r="I385" i="98"/>
  <c r="H385" i="98"/>
  <c r="G385" i="98"/>
  <c r="F385" i="98"/>
  <c r="Q382" i="98"/>
  <c r="P382" i="98"/>
  <c r="O382" i="98"/>
  <c r="N382" i="98"/>
  <c r="M382" i="98"/>
  <c r="L382" i="98"/>
  <c r="K382" i="98"/>
  <c r="J382" i="98"/>
  <c r="I382" i="98"/>
  <c r="H382" i="98"/>
  <c r="G382" i="98"/>
  <c r="F382" i="98"/>
  <c r="Q381" i="98"/>
  <c r="P381" i="98"/>
  <c r="O381" i="98"/>
  <c r="N381" i="98"/>
  <c r="M381" i="98"/>
  <c r="L381" i="98"/>
  <c r="K381" i="98"/>
  <c r="J381" i="98"/>
  <c r="I381" i="98"/>
  <c r="H381" i="98"/>
  <c r="G381" i="98"/>
  <c r="F381" i="98"/>
  <c r="Q379" i="98"/>
  <c r="P379" i="98"/>
  <c r="O379" i="98"/>
  <c r="N379" i="98"/>
  <c r="M379" i="98"/>
  <c r="L379" i="98"/>
  <c r="K379" i="98"/>
  <c r="J379" i="98"/>
  <c r="I379" i="98"/>
  <c r="H379" i="98"/>
  <c r="G379" i="98"/>
  <c r="F379" i="98"/>
  <c r="Q378" i="98"/>
  <c r="P378" i="98"/>
  <c r="O378" i="98"/>
  <c r="N378" i="98"/>
  <c r="M378" i="98"/>
  <c r="L378" i="98"/>
  <c r="K378" i="98"/>
  <c r="J378" i="98"/>
  <c r="I378" i="98"/>
  <c r="H378" i="98"/>
  <c r="G378" i="98"/>
  <c r="F378" i="98"/>
  <c r="Q377" i="98"/>
  <c r="P377" i="98"/>
  <c r="O377" i="98"/>
  <c r="N377" i="98"/>
  <c r="M377" i="98"/>
  <c r="L377" i="98"/>
  <c r="K377" i="98"/>
  <c r="J377" i="98"/>
  <c r="I377" i="98"/>
  <c r="H377" i="98"/>
  <c r="G377" i="98"/>
  <c r="F377" i="98"/>
  <c r="Q376" i="98"/>
  <c r="P376" i="98"/>
  <c r="O376" i="98"/>
  <c r="N376" i="98"/>
  <c r="M376" i="98"/>
  <c r="L376" i="98"/>
  <c r="K376" i="98"/>
  <c r="J376" i="98"/>
  <c r="I376" i="98"/>
  <c r="H376" i="98"/>
  <c r="G376" i="98"/>
  <c r="F376" i="98"/>
  <c r="Q374" i="98"/>
  <c r="P374" i="98"/>
  <c r="O374" i="98"/>
  <c r="N374" i="98"/>
  <c r="M374" i="98"/>
  <c r="L374" i="98"/>
  <c r="K374" i="98"/>
  <c r="J374" i="98"/>
  <c r="I374" i="98"/>
  <c r="H374" i="98"/>
  <c r="G374" i="98"/>
  <c r="F374" i="98"/>
  <c r="Q371" i="98"/>
  <c r="P371" i="98"/>
  <c r="O371" i="98"/>
  <c r="N371" i="98"/>
  <c r="M371" i="98"/>
  <c r="L371" i="98"/>
  <c r="K371" i="98"/>
  <c r="J371" i="98"/>
  <c r="I371" i="98"/>
  <c r="H371" i="98"/>
  <c r="G371" i="98"/>
  <c r="F371" i="98"/>
  <c r="Q370" i="98"/>
  <c r="P370" i="98"/>
  <c r="O370" i="98"/>
  <c r="N370" i="98"/>
  <c r="M370" i="98"/>
  <c r="L370" i="98"/>
  <c r="K370" i="98"/>
  <c r="J370" i="98"/>
  <c r="I370" i="98"/>
  <c r="H370" i="98"/>
  <c r="G370" i="98"/>
  <c r="F370" i="98"/>
  <c r="Q368" i="98"/>
  <c r="P368" i="98"/>
  <c r="O368" i="98"/>
  <c r="N368" i="98"/>
  <c r="M368" i="98"/>
  <c r="L368" i="98"/>
  <c r="K368" i="98"/>
  <c r="J368" i="98"/>
  <c r="I368" i="98"/>
  <c r="H368" i="98"/>
  <c r="G368" i="98"/>
  <c r="F368" i="98"/>
  <c r="Q367" i="98"/>
  <c r="P367" i="98"/>
  <c r="O367" i="98"/>
  <c r="N367" i="98"/>
  <c r="M367" i="98"/>
  <c r="L367" i="98"/>
  <c r="K367" i="98"/>
  <c r="J367" i="98"/>
  <c r="I367" i="98"/>
  <c r="H367" i="98"/>
  <c r="G367" i="98"/>
  <c r="F367" i="98"/>
  <c r="Q365" i="98"/>
  <c r="P365" i="98"/>
  <c r="O365" i="98"/>
  <c r="N365" i="98"/>
  <c r="M365" i="98"/>
  <c r="L365" i="98"/>
  <c r="K365" i="98"/>
  <c r="J365" i="98"/>
  <c r="I365" i="98"/>
  <c r="H365" i="98"/>
  <c r="G365" i="98"/>
  <c r="F365" i="98"/>
  <c r="Q344" i="98"/>
  <c r="P344" i="98"/>
  <c r="O344" i="98"/>
  <c r="N344" i="98"/>
  <c r="M344" i="98"/>
  <c r="L344" i="98"/>
  <c r="K344" i="98"/>
  <c r="J344" i="98"/>
  <c r="I344" i="98"/>
  <c r="H344" i="98"/>
  <c r="G344" i="98"/>
  <c r="F344" i="98"/>
  <c r="Q341" i="98"/>
  <c r="P341" i="98"/>
  <c r="O341" i="98"/>
  <c r="N341" i="98"/>
  <c r="M341" i="98"/>
  <c r="L341" i="98"/>
  <c r="K341" i="98"/>
  <c r="J341" i="98"/>
  <c r="I341" i="98"/>
  <c r="H341" i="98"/>
  <c r="G341" i="98"/>
  <c r="F341" i="98"/>
  <c r="Q340" i="98"/>
  <c r="P340" i="98"/>
  <c r="O340" i="98"/>
  <c r="N340" i="98"/>
  <c r="M340" i="98"/>
  <c r="L340" i="98"/>
  <c r="K340" i="98"/>
  <c r="J340" i="98"/>
  <c r="I340" i="98"/>
  <c r="H340" i="98"/>
  <c r="G340" i="98"/>
  <c r="F340" i="98"/>
  <c r="Q339" i="98"/>
  <c r="P339" i="98"/>
  <c r="O339" i="98"/>
  <c r="N339" i="98"/>
  <c r="M339" i="98"/>
  <c r="L339" i="98"/>
  <c r="K339" i="98"/>
  <c r="J339" i="98"/>
  <c r="I339" i="98"/>
  <c r="H339" i="98"/>
  <c r="G339" i="98"/>
  <c r="F339" i="98"/>
  <c r="Q338" i="98"/>
  <c r="P338" i="98"/>
  <c r="O338" i="98"/>
  <c r="N338" i="98"/>
  <c r="M338" i="98"/>
  <c r="L338" i="98"/>
  <c r="K338" i="98"/>
  <c r="J338" i="98"/>
  <c r="I338" i="98"/>
  <c r="H338" i="98"/>
  <c r="G338" i="98"/>
  <c r="F338" i="98"/>
  <c r="Q336" i="98"/>
  <c r="P336" i="98"/>
  <c r="O336" i="98"/>
  <c r="N336" i="98"/>
  <c r="M336" i="98"/>
  <c r="L336" i="98"/>
  <c r="K336" i="98"/>
  <c r="J336" i="98"/>
  <c r="I336" i="98"/>
  <c r="H336" i="98"/>
  <c r="G336" i="98"/>
  <c r="F336" i="98"/>
  <c r="Q335" i="98"/>
  <c r="P335" i="98"/>
  <c r="O335" i="98"/>
  <c r="N335" i="98"/>
  <c r="M335" i="98"/>
  <c r="L335" i="98"/>
  <c r="K335" i="98"/>
  <c r="J335" i="98"/>
  <c r="I335" i="98"/>
  <c r="H335" i="98"/>
  <c r="G335" i="98"/>
  <c r="F335" i="98"/>
  <c r="Q333" i="98"/>
  <c r="P333" i="98"/>
  <c r="O333" i="98"/>
  <c r="N333" i="98"/>
  <c r="M333" i="98"/>
  <c r="L333" i="98"/>
  <c r="K333" i="98"/>
  <c r="J333" i="98"/>
  <c r="I333" i="98"/>
  <c r="H333" i="98"/>
  <c r="G333" i="98"/>
  <c r="F333" i="98"/>
  <c r="Q332" i="98"/>
  <c r="P332" i="98"/>
  <c r="O332" i="98"/>
  <c r="N332" i="98"/>
  <c r="M332" i="98"/>
  <c r="L332" i="98"/>
  <c r="K332" i="98"/>
  <c r="J332" i="98"/>
  <c r="I332" i="98"/>
  <c r="H332" i="98"/>
  <c r="G332" i="98"/>
  <c r="F332" i="98"/>
  <c r="Q328" i="98"/>
  <c r="P328" i="98"/>
  <c r="O328" i="98"/>
  <c r="N328" i="98"/>
  <c r="M328" i="98"/>
  <c r="L328" i="98"/>
  <c r="K328" i="98"/>
  <c r="J328" i="98"/>
  <c r="I328" i="98"/>
  <c r="H328" i="98"/>
  <c r="G328" i="98"/>
  <c r="F328" i="98"/>
  <c r="Q327" i="98"/>
  <c r="P327" i="98"/>
  <c r="O327" i="98"/>
  <c r="N327" i="98"/>
  <c r="M327" i="98"/>
  <c r="L327" i="98"/>
  <c r="K327" i="98"/>
  <c r="J327" i="98"/>
  <c r="I327" i="98"/>
  <c r="H327" i="98"/>
  <c r="G327" i="98"/>
  <c r="F327" i="98"/>
  <c r="Q325" i="98"/>
  <c r="P325" i="98"/>
  <c r="O325" i="98"/>
  <c r="N325" i="98"/>
  <c r="M325" i="98"/>
  <c r="L325" i="98"/>
  <c r="K325" i="98"/>
  <c r="J325" i="98"/>
  <c r="I325" i="98"/>
  <c r="H325" i="98"/>
  <c r="G325" i="98"/>
  <c r="F325" i="98"/>
  <c r="Q324" i="98"/>
  <c r="P324" i="98"/>
  <c r="O324" i="98"/>
  <c r="N324" i="98"/>
  <c r="M324" i="98"/>
  <c r="L324" i="98"/>
  <c r="K324" i="98"/>
  <c r="J324" i="98"/>
  <c r="I324" i="98"/>
  <c r="H324" i="98"/>
  <c r="G324" i="98"/>
  <c r="F324" i="98"/>
  <c r="Q323" i="98"/>
  <c r="P323" i="98"/>
  <c r="O323" i="98"/>
  <c r="N323" i="98"/>
  <c r="M323" i="98"/>
  <c r="L323" i="98"/>
  <c r="K323" i="98"/>
  <c r="J323" i="98"/>
  <c r="I323" i="98"/>
  <c r="H323" i="98"/>
  <c r="G323" i="98"/>
  <c r="F323" i="98"/>
  <c r="Q321" i="98"/>
  <c r="P321" i="98"/>
  <c r="O321" i="98"/>
  <c r="N321" i="98"/>
  <c r="M321" i="98"/>
  <c r="L321" i="98"/>
  <c r="K321" i="98"/>
  <c r="J321" i="98"/>
  <c r="I321" i="98"/>
  <c r="H321" i="98"/>
  <c r="G321" i="98"/>
  <c r="F321" i="98"/>
  <c r="Q318" i="98"/>
  <c r="P318" i="98"/>
  <c r="O318" i="98"/>
  <c r="N318" i="98"/>
  <c r="M318" i="98"/>
  <c r="L318" i="98"/>
  <c r="K318" i="98"/>
  <c r="J318" i="98"/>
  <c r="I318" i="98"/>
  <c r="H318" i="98"/>
  <c r="G318" i="98"/>
  <c r="F318" i="98"/>
  <c r="Q317" i="98"/>
  <c r="P317" i="98"/>
  <c r="O317" i="98"/>
  <c r="N317" i="98"/>
  <c r="M317" i="98"/>
  <c r="L317" i="98"/>
  <c r="K317" i="98"/>
  <c r="J317" i="98"/>
  <c r="I317" i="98"/>
  <c r="H317" i="98"/>
  <c r="G317" i="98"/>
  <c r="F317" i="98"/>
  <c r="Q315" i="98"/>
  <c r="P315" i="98"/>
  <c r="O315" i="98"/>
  <c r="N315" i="98"/>
  <c r="M315" i="98"/>
  <c r="L315" i="98"/>
  <c r="K315" i="98"/>
  <c r="J315" i="98"/>
  <c r="I315" i="98"/>
  <c r="H315" i="98"/>
  <c r="G315" i="98"/>
  <c r="F315" i="98"/>
  <c r="Q314" i="98"/>
  <c r="P314" i="98"/>
  <c r="O314" i="98"/>
  <c r="N314" i="98"/>
  <c r="M314" i="98"/>
  <c r="L314" i="98"/>
  <c r="K314" i="98"/>
  <c r="J314" i="98"/>
  <c r="I314" i="98"/>
  <c r="H314" i="98"/>
  <c r="G314" i="98"/>
  <c r="F314" i="98"/>
  <c r="Q294" i="98"/>
  <c r="P294" i="98"/>
  <c r="O294" i="98"/>
  <c r="N294" i="98"/>
  <c r="M294" i="98"/>
  <c r="L294" i="98"/>
  <c r="K294" i="98"/>
  <c r="J294" i="98"/>
  <c r="I294" i="98"/>
  <c r="H294" i="98"/>
  <c r="G294" i="98"/>
  <c r="F294" i="98"/>
  <c r="Q291" i="98"/>
  <c r="P291" i="98"/>
  <c r="O291" i="98"/>
  <c r="N291" i="98"/>
  <c r="M291" i="98"/>
  <c r="L291" i="98"/>
  <c r="K291" i="98"/>
  <c r="J291" i="98"/>
  <c r="I291" i="98"/>
  <c r="H291" i="98"/>
  <c r="G291" i="98"/>
  <c r="F291" i="98"/>
  <c r="Q290" i="98"/>
  <c r="P290" i="98"/>
  <c r="O290" i="98"/>
  <c r="N290" i="98"/>
  <c r="M290" i="98"/>
  <c r="L290" i="98"/>
  <c r="K290" i="98"/>
  <c r="J290" i="98"/>
  <c r="I290" i="98"/>
  <c r="H290" i="98"/>
  <c r="G290" i="98"/>
  <c r="F290" i="98"/>
  <c r="Q289" i="98"/>
  <c r="P289" i="98"/>
  <c r="O289" i="98"/>
  <c r="N289" i="98"/>
  <c r="M289" i="98"/>
  <c r="L289" i="98"/>
  <c r="K289" i="98"/>
  <c r="J289" i="98"/>
  <c r="I289" i="98"/>
  <c r="H289" i="98"/>
  <c r="G289" i="98"/>
  <c r="F289" i="98"/>
  <c r="Q287" i="98"/>
  <c r="P287" i="98"/>
  <c r="O287" i="98"/>
  <c r="N287" i="98"/>
  <c r="M287" i="98"/>
  <c r="L287" i="98"/>
  <c r="K287" i="98"/>
  <c r="J287" i="98"/>
  <c r="I287" i="98"/>
  <c r="H287" i="98"/>
  <c r="G287" i="98"/>
  <c r="F287" i="98"/>
  <c r="Q286" i="98"/>
  <c r="P286" i="98"/>
  <c r="O286" i="98"/>
  <c r="N286" i="98"/>
  <c r="M286" i="98"/>
  <c r="L286" i="98"/>
  <c r="K286" i="98"/>
  <c r="J286" i="98"/>
  <c r="I286" i="98"/>
  <c r="H286" i="98"/>
  <c r="G286" i="98"/>
  <c r="F286" i="98"/>
  <c r="Q285" i="98"/>
  <c r="P285" i="98"/>
  <c r="O285" i="98"/>
  <c r="N285" i="98"/>
  <c r="M285" i="98"/>
  <c r="L285" i="98"/>
  <c r="K285" i="98"/>
  <c r="J285" i="98"/>
  <c r="I285" i="98"/>
  <c r="H285" i="98"/>
  <c r="G285" i="98"/>
  <c r="F285" i="98"/>
  <c r="Q280" i="98"/>
  <c r="P280" i="98"/>
  <c r="O280" i="98"/>
  <c r="N280" i="98"/>
  <c r="M280" i="98"/>
  <c r="L280" i="98"/>
  <c r="K280" i="98"/>
  <c r="J280" i="98"/>
  <c r="I280" i="98"/>
  <c r="H280" i="98"/>
  <c r="G280" i="98"/>
  <c r="F280" i="98"/>
  <c r="Q278" i="98"/>
  <c r="P278" i="98"/>
  <c r="O278" i="98"/>
  <c r="N278" i="98"/>
  <c r="M278" i="98"/>
  <c r="L278" i="98"/>
  <c r="K278" i="98"/>
  <c r="J278" i="98"/>
  <c r="I278" i="98"/>
  <c r="H278" i="98"/>
  <c r="G278" i="98"/>
  <c r="F278" i="98"/>
  <c r="Q277" i="98"/>
  <c r="P277" i="98"/>
  <c r="O277" i="98"/>
  <c r="N277" i="98"/>
  <c r="M277" i="98"/>
  <c r="L277" i="98"/>
  <c r="K277" i="98"/>
  <c r="J277" i="98"/>
  <c r="I277" i="98"/>
  <c r="H277" i="98"/>
  <c r="G277" i="98"/>
  <c r="F277" i="98"/>
  <c r="Q274" i="98"/>
  <c r="P274" i="98"/>
  <c r="O274" i="98"/>
  <c r="N274" i="98"/>
  <c r="M274" i="98"/>
  <c r="L274" i="98"/>
  <c r="K274" i="98"/>
  <c r="J274" i="98"/>
  <c r="I274" i="98"/>
  <c r="H274" i="98"/>
  <c r="G274" i="98"/>
  <c r="F274" i="98"/>
  <c r="Q272" i="98"/>
  <c r="P272" i="98"/>
  <c r="O272" i="98"/>
  <c r="N272" i="98"/>
  <c r="M272" i="98"/>
  <c r="L272" i="98"/>
  <c r="K272" i="98"/>
  <c r="J272" i="98"/>
  <c r="I272" i="98"/>
  <c r="H272" i="98"/>
  <c r="G272" i="98"/>
  <c r="F272" i="98"/>
  <c r="Q271" i="98"/>
  <c r="P271" i="98"/>
  <c r="O271" i="98"/>
  <c r="N271" i="98"/>
  <c r="M271" i="98"/>
  <c r="L271" i="98"/>
  <c r="K271" i="98"/>
  <c r="J271" i="98"/>
  <c r="I271" i="98"/>
  <c r="H271" i="98"/>
  <c r="G271" i="98"/>
  <c r="F271" i="98"/>
  <c r="Q270" i="98"/>
  <c r="P270" i="98"/>
  <c r="O270" i="98"/>
  <c r="N270" i="98"/>
  <c r="M270" i="98"/>
  <c r="L270" i="98"/>
  <c r="K270" i="98"/>
  <c r="J270" i="98"/>
  <c r="I270" i="98"/>
  <c r="H270" i="98"/>
  <c r="G270" i="98"/>
  <c r="F270" i="98"/>
  <c r="Q265" i="98"/>
  <c r="P265" i="98"/>
  <c r="O265" i="98"/>
  <c r="N265" i="98"/>
  <c r="M265" i="98"/>
  <c r="L265" i="98"/>
  <c r="K265" i="98"/>
  <c r="J265" i="98"/>
  <c r="I265" i="98"/>
  <c r="H265" i="98"/>
  <c r="G265" i="98"/>
  <c r="F265" i="98"/>
  <c r="Q264" i="98"/>
  <c r="P264" i="98"/>
  <c r="O264" i="98"/>
  <c r="N264" i="98"/>
  <c r="M264" i="98"/>
  <c r="L264" i="98"/>
  <c r="K264" i="98"/>
  <c r="J264" i="98"/>
  <c r="I264" i="98"/>
  <c r="H264" i="98"/>
  <c r="G264" i="98"/>
  <c r="F264" i="98"/>
  <c r="Q263" i="98"/>
  <c r="P263" i="98"/>
  <c r="O263" i="98"/>
  <c r="N263" i="98"/>
  <c r="M263" i="98"/>
  <c r="L263" i="98"/>
  <c r="K263" i="98"/>
  <c r="J263" i="98"/>
  <c r="I263" i="98"/>
  <c r="H263" i="98"/>
  <c r="G263" i="98"/>
  <c r="F263" i="98"/>
  <c r="Q262" i="98"/>
  <c r="P262" i="98"/>
  <c r="O262" i="98"/>
  <c r="N262" i="98"/>
  <c r="M262" i="98"/>
  <c r="L262" i="98"/>
  <c r="K262" i="98"/>
  <c r="J262" i="98"/>
  <c r="I262" i="98"/>
  <c r="H262" i="98"/>
  <c r="G262" i="98"/>
  <c r="F262" i="98"/>
  <c r="Q260" i="98"/>
  <c r="P260" i="98"/>
  <c r="O260" i="98"/>
  <c r="N260" i="98"/>
  <c r="M260" i="98"/>
  <c r="L260" i="98"/>
  <c r="K260" i="98"/>
  <c r="J260" i="98"/>
  <c r="I260" i="98"/>
  <c r="H260" i="98"/>
  <c r="G260" i="98"/>
  <c r="F260" i="98"/>
  <c r="Q259" i="98"/>
  <c r="P259" i="98"/>
  <c r="O259" i="98"/>
  <c r="N259" i="98"/>
  <c r="M259" i="98"/>
  <c r="L259" i="98"/>
  <c r="K259" i="98"/>
  <c r="J259" i="98"/>
  <c r="I259" i="98"/>
  <c r="H259" i="98"/>
  <c r="G259" i="98"/>
  <c r="F259" i="98"/>
  <c r="Q258" i="98"/>
  <c r="P258" i="98"/>
  <c r="O258" i="98"/>
  <c r="N258" i="98"/>
  <c r="M258" i="98"/>
  <c r="L258" i="98"/>
  <c r="K258" i="98"/>
  <c r="J258" i="98"/>
  <c r="I258" i="98"/>
  <c r="H258" i="98"/>
  <c r="G258" i="98"/>
  <c r="F258" i="98"/>
  <c r="Q257" i="98"/>
  <c r="P257" i="98"/>
  <c r="O257" i="98"/>
  <c r="N257" i="98"/>
  <c r="M257" i="98"/>
  <c r="L257" i="98"/>
  <c r="K257" i="98"/>
  <c r="J257" i="98"/>
  <c r="I257" i="98"/>
  <c r="H257" i="98"/>
  <c r="G257" i="98"/>
  <c r="F257" i="98"/>
  <c r="Q254" i="98"/>
  <c r="P254" i="98"/>
  <c r="O254" i="98"/>
  <c r="N254" i="98"/>
  <c r="M254" i="98"/>
  <c r="L254" i="98"/>
  <c r="K254" i="98"/>
  <c r="J254" i="98"/>
  <c r="I254" i="98"/>
  <c r="H254" i="98"/>
  <c r="G254" i="98"/>
  <c r="F254" i="98"/>
  <c r="Q253" i="98"/>
  <c r="P253" i="98"/>
  <c r="O253" i="98"/>
  <c r="N253" i="98"/>
  <c r="M253" i="98"/>
  <c r="L253" i="98"/>
  <c r="K253" i="98"/>
  <c r="J253" i="98"/>
  <c r="I253" i="98"/>
  <c r="H253" i="98"/>
  <c r="G253" i="98"/>
  <c r="F253" i="98"/>
  <c r="Q252" i="98"/>
  <c r="P252" i="98"/>
  <c r="O252" i="98"/>
  <c r="N252" i="98"/>
  <c r="M252" i="98"/>
  <c r="L252" i="98"/>
  <c r="K252" i="98"/>
  <c r="J252" i="98"/>
  <c r="I252" i="98"/>
  <c r="H252" i="98"/>
  <c r="G252" i="98"/>
  <c r="F252" i="98"/>
  <c r="Q250" i="98"/>
  <c r="P250" i="98"/>
  <c r="O250" i="98"/>
  <c r="N250" i="98"/>
  <c r="M250" i="98"/>
  <c r="L250" i="98"/>
  <c r="K250" i="98"/>
  <c r="J250" i="98"/>
  <c r="I250" i="98"/>
  <c r="H250" i="98"/>
  <c r="G250" i="98"/>
  <c r="F250" i="98"/>
  <c r="Q249" i="98"/>
  <c r="P249" i="98"/>
  <c r="O249" i="98"/>
  <c r="N249" i="98"/>
  <c r="M249" i="98"/>
  <c r="L249" i="98"/>
  <c r="K249" i="98"/>
  <c r="J249" i="98"/>
  <c r="I249" i="98"/>
  <c r="H249" i="98"/>
  <c r="G249" i="98"/>
  <c r="F249" i="98"/>
  <c r="Q248" i="98"/>
  <c r="P248" i="98"/>
  <c r="O248" i="98"/>
  <c r="N248" i="98"/>
  <c r="M248" i="98"/>
  <c r="L248" i="98"/>
  <c r="K248" i="98"/>
  <c r="J248" i="98"/>
  <c r="I248" i="98"/>
  <c r="H248" i="98"/>
  <c r="G248" i="98"/>
  <c r="F248" i="98"/>
  <c r="M245" i="98"/>
  <c r="L245" i="98"/>
  <c r="K245" i="98"/>
  <c r="J245" i="98"/>
  <c r="I245" i="98"/>
  <c r="H245" i="98"/>
  <c r="G245" i="98"/>
  <c r="F245" i="98"/>
  <c r="Q244" i="98"/>
  <c r="P244" i="98"/>
  <c r="O244" i="98"/>
  <c r="N244" i="98"/>
  <c r="M244" i="98"/>
  <c r="L244" i="98"/>
  <c r="K244" i="98"/>
  <c r="J244" i="98"/>
  <c r="I244" i="98"/>
  <c r="H244" i="98"/>
  <c r="G244" i="98"/>
  <c r="F244" i="98"/>
  <c r="Q243" i="98"/>
  <c r="P243" i="98"/>
  <c r="O243" i="98"/>
  <c r="N243" i="98"/>
  <c r="M243" i="98"/>
  <c r="L243" i="98"/>
  <c r="K243" i="98"/>
  <c r="J243" i="98"/>
  <c r="I243" i="98"/>
  <c r="H243" i="98"/>
  <c r="G243" i="98"/>
  <c r="F243" i="98"/>
  <c r="Q242" i="98"/>
  <c r="P242" i="98"/>
  <c r="O242" i="98"/>
  <c r="N242" i="98"/>
  <c r="M242" i="98"/>
  <c r="L242" i="98"/>
  <c r="K242" i="98"/>
  <c r="J242" i="98"/>
  <c r="I242" i="98"/>
  <c r="H242" i="98"/>
  <c r="G242" i="98"/>
  <c r="F242" i="98"/>
  <c r="M239" i="98"/>
  <c r="L239" i="98"/>
  <c r="K239" i="98"/>
  <c r="J239" i="98"/>
  <c r="I239" i="98"/>
  <c r="H239" i="98"/>
  <c r="G239" i="98"/>
  <c r="F239" i="98"/>
  <c r="M238" i="98"/>
  <c r="L238" i="98"/>
  <c r="K238" i="98"/>
  <c r="J238" i="98"/>
  <c r="I238" i="98"/>
  <c r="H238" i="98"/>
  <c r="G238" i="98"/>
  <c r="F238" i="98"/>
  <c r="M237" i="98"/>
  <c r="L237" i="98"/>
  <c r="K237" i="98"/>
  <c r="J237" i="98"/>
  <c r="I237" i="98"/>
  <c r="H237" i="98"/>
  <c r="G237" i="98"/>
  <c r="F237" i="98"/>
  <c r="Q235" i="98"/>
  <c r="P235" i="98"/>
  <c r="O235" i="98"/>
  <c r="N235" i="98"/>
  <c r="M235" i="98"/>
  <c r="L235" i="98"/>
  <c r="K235" i="98"/>
  <c r="J235" i="98"/>
  <c r="I235" i="98"/>
  <c r="H235" i="98"/>
  <c r="G235" i="98"/>
  <c r="F235" i="98"/>
  <c r="Q234" i="98"/>
  <c r="P234" i="98"/>
  <c r="O234" i="98"/>
  <c r="N234" i="98"/>
  <c r="M234" i="98"/>
  <c r="L234" i="98"/>
  <c r="K234" i="98"/>
  <c r="J234" i="98"/>
  <c r="I234" i="98"/>
  <c r="H234" i="98"/>
  <c r="G234" i="98"/>
  <c r="F234" i="98"/>
  <c r="Q233" i="98"/>
  <c r="P233" i="98"/>
  <c r="O233" i="98"/>
  <c r="N233" i="98"/>
  <c r="M233" i="98"/>
  <c r="L233" i="98"/>
  <c r="K233" i="98"/>
  <c r="J233" i="98"/>
  <c r="I233" i="98"/>
  <c r="H233" i="98"/>
  <c r="G233" i="98"/>
  <c r="F233" i="98"/>
  <c r="Q231" i="98"/>
  <c r="P231" i="98"/>
  <c r="O231" i="98"/>
  <c r="N231" i="98"/>
  <c r="M231" i="98"/>
  <c r="L231" i="98"/>
  <c r="K231" i="98"/>
  <c r="J231" i="98"/>
  <c r="I231" i="98"/>
  <c r="H231" i="98"/>
  <c r="G231" i="98"/>
  <c r="F231" i="98"/>
  <c r="Q230" i="98"/>
  <c r="P230" i="98"/>
  <c r="O230" i="98"/>
  <c r="N230" i="98"/>
  <c r="M230" i="98"/>
  <c r="L230" i="98"/>
  <c r="K230" i="98"/>
  <c r="J230" i="98"/>
  <c r="I230" i="98"/>
  <c r="H230" i="98"/>
  <c r="G230" i="98"/>
  <c r="F230" i="98"/>
  <c r="Q229" i="98"/>
  <c r="P229" i="98"/>
  <c r="O229" i="98"/>
  <c r="N229" i="98"/>
  <c r="M229" i="98"/>
  <c r="L229" i="98"/>
  <c r="K229" i="98"/>
  <c r="J229" i="98"/>
  <c r="I229" i="98"/>
  <c r="H229" i="98"/>
  <c r="G229" i="98"/>
  <c r="F229" i="98"/>
  <c r="M226" i="98"/>
  <c r="L226" i="98"/>
  <c r="K226" i="98"/>
  <c r="J226" i="98"/>
  <c r="I226" i="98"/>
  <c r="H226" i="98"/>
  <c r="G226" i="98"/>
  <c r="F226" i="98"/>
  <c r="M225" i="98"/>
  <c r="L225" i="98"/>
  <c r="K225" i="98"/>
  <c r="J225" i="98"/>
  <c r="I225" i="98"/>
  <c r="H225" i="98"/>
  <c r="G225" i="98"/>
  <c r="F225" i="98"/>
  <c r="M224" i="98"/>
  <c r="L224" i="98"/>
  <c r="K224" i="98"/>
  <c r="J224" i="98"/>
  <c r="I224" i="98"/>
  <c r="H224" i="98"/>
  <c r="G224" i="98"/>
  <c r="F224" i="98"/>
  <c r="Q222" i="98"/>
  <c r="P222" i="98"/>
  <c r="O222" i="98"/>
  <c r="N222" i="98"/>
  <c r="M222" i="98"/>
  <c r="L222" i="98"/>
  <c r="K222" i="98"/>
  <c r="J222" i="98"/>
  <c r="I222" i="98"/>
  <c r="H222" i="98"/>
  <c r="G222" i="98"/>
  <c r="F222" i="98"/>
  <c r="Q221" i="98"/>
  <c r="P221" i="98"/>
  <c r="O221" i="98"/>
  <c r="N221" i="98"/>
  <c r="M221" i="98"/>
  <c r="L221" i="98"/>
  <c r="K221" i="98"/>
  <c r="J221" i="98"/>
  <c r="I221" i="98"/>
  <c r="H221" i="98"/>
  <c r="G221" i="98"/>
  <c r="F221" i="98"/>
  <c r="Q220" i="98"/>
  <c r="P220" i="98"/>
  <c r="O220" i="98"/>
  <c r="N220" i="98"/>
  <c r="M220" i="98"/>
  <c r="L220" i="98"/>
  <c r="K220" i="98"/>
  <c r="J220" i="98"/>
  <c r="I220" i="98"/>
  <c r="H220" i="98"/>
  <c r="G220" i="98"/>
  <c r="F220" i="98"/>
  <c r="Q218" i="98"/>
  <c r="P218" i="98"/>
  <c r="O218" i="98"/>
  <c r="N218" i="98"/>
  <c r="M218" i="98"/>
  <c r="L218" i="98"/>
  <c r="K218" i="98"/>
  <c r="J218" i="98"/>
  <c r="I218" i="98"/>
  <c r="H218" i="98"/>
  <c r="G218" i="98"/>
  <c r="F218" i="98"/>
  <c r="Q217" i="98"/>
  <c r="P217" i="98"/>
  <c r="O217" i="98"/>
  <c r="N217" i="98"/>
  <c r="M217" i="98"/>
  <c r="L217" i="98"/>
  <c r="K217" i="98"/>
  <c r="J217" i="98"/>
  <c r="I217" i="98"/>
  <c r="H217" i="98"/>
  <c r="G217" i="98"/>
  <c r="F217" i="98"/>
  <c r="Q216" i="98"/>
  <c r="P216" i="98"/>
  <c r="O216" i="98"/>
  <c r="N216" i="98"/>
  <c r="M216" i="98"/>
  <c r="L216" i="98"/>
  <c r="K216" i="98"/>
  <c r="J216" i="98"/>
  <c r="I216" i="98"/>
  <c r="H216" i="98"/>
  <c r="G216" i="98"/>
  <c r="F216" i="98"/>
  <c r="Q199" i="98"/>
  <c r="P199" i="98"/>
  <c r="O199" i="98"/>
  <c r="N199" i="98"/>
  <c r="M199" i="98"/>
  <c r="L199" i="98"/>
  <c r="K199" i="98"/>
  <c r="J199" i="98"/>
  <c r="I199" i="98"/>
  <c r="H199" i="98"/>
  <c r="G199" i="98"/>
  <c r="F199" i="98"/>
  <c r="Q198" i="98"/>
  <c r="P198" i="98"/>
  <c r="O198" i="98"/>
  <c r="N198" i="98"/>
  <c r="M198" i="98"/>
  <c r="L198" i="98"/>
  <c r="K198" i="98"/>
  <c r="J198" i="98"/>
  <c r="I198" i="98"/>
  <c r="H198" i="98"/>
  <c r="G198" i="98"/>
  <c r="F198" i="98"/>
  <c r="Q197" i="98"/>
  <c r="P197" i="98"/>
  <c r="O197" i="98"/>
  <c r="N197" i="98"/>
  <c r="M197" i="98"/>
  <c r="L197" i="98"/>
  <c r="K197" i="98"/>
  <c r="J197" i="98"/>
  <c r="I197" i="98"/>
  <c r="H197" i="98"/>
  <c r="G197" i="98"/>
  <c r="F197" i="98"/>
  <c r="Q195" i="98"/>
  <c r="Q496" i="98" s="1"/>
  <c r="P195" i="98"/>
  <c r="O195" i="98"/>
  <c r="O496" i="98" s="1"/>
  <c r="N195" i="98"/>
  <c r="M195" i="98"/>
  <c r="L195" i="98"/>
  <c r="K195" i="98"/>
  <c r="J195" i="98"/>
  <c r="I195" i="98"/>
  <c r="H195" i="98"/>
  <c r="G195" i="98"/>
  <c r="F195" i="98"/>
  <c r="Q194" i="98"/>
  <c r="P194" i="98"/>
  <c r="O194" i="98"/>
  <c r="N194" i="98"/>
  <c r="M194" i="98"/>
  <c r="L194" i="98"/>
  <c r="K194" i="98"/>
  <c r="J194" i="98"/>
  <c r="I194" i="98"/>
  <c r="H194" i="98"/>
  <c r="G194" i="98"/>
  <c r="F194" i="98"/>
  <c r="Q192" i="98"/>
  <c r="P192" i="98"/>
  <c r="O192" i="98"/>
  <c r="N192" i="98"/>
  <c r="M192" i="98"/>
  <c r="L192" i="98"/>
  <c r="K192" i="98"/>
  <c r="J192" i="98"/>
  <c r="I192" i="98"/>
  <c r="H192" i="98"/>
  <c r="G192" i="98"/>
  <c r="F192" i="98"/>
  <c r="Q189" i="98"/>
  <c r="P189" i="98"/>
  <c r="O189" i="98"/>
  <c r="N189" i="98"/>
  <c r="M189" i="98"/>
  <c r="L189" i="98"/>
  <c r="K189" i="98"/>
  <c r="J189" i="98"/>
  <c r="I189" i="98"/>
  <c r="H189" i="98"/>
  <c r="G189" i="98"/>
  <c r="F189" i="98"/>
  <c r="M188" i="98"/>
  <c r="L188" i="98"/>
  <c r="K188" i="98"/>
  <c r="J188" i="98"/>
  <c r="I188" i="98"/>
  <c r="H188" i="98"/>
  <c r="G188" i="98"/>
  <c r="F188" i="98"/>
  <c r="Q187" i="98"/>
  <c r="P187" i="98"/>
  <c r="O187" i="98"/>
  <c r="N187" i="98"/>
  <c r="M187" i="98"/>
  <c r="L187" i="98"/>
  <c r="K187" i="98"/>
  <c r="J187" i="98"/>
  <c r="I187" i="98"/>
  <c r="H187" i="98"/>
  <c r="G187" i="98"/>
  <c r="F187" i="98"/>
  <c r="Q185" i="98"/>
  <c r="P185" i="98"/>
  <c r="O185" i="98"/>
  <c r="N185" i="98"/>
  <c r="M185" i="98"/>
  <c r="L185" i="98"/>
  <c r="K185" i="98"/>
  <c r="J185" i="98"/>
  <c r="I185" i="98"/>
  <c r="H185" i="98"/>
  <c r="G185" i="98"/>
  <c r="F185" i="98"/>
  <c r="Q184" i="98"/>
  <c r="P184" i="98"/>
  <c r="O184" i="98"/>
  <c r="N184" i="98"/>
  <c r="M184" i="98"/>
  <c r="L184" i="98"/>
  <c r="K184" i="98"/>
  <c r="J184" i="98"/>
  <c r="I184" i="98"/>
  <c r="H184" i="98"/>
  <c r="G184" i="98"/>
  <c r="F184" i="98"/>
  <c r="Q181" i="98"/>
  <c r="P181" i="98"/>
  <c r="O181" i="98"/>
  <c r="N181" i="98"/>
  <c r="M181" i="98"/>
  <c r="L181" i="98"/>
  <c r="K181" i="98"/>
  <c r="J181" i="98"/>
  <c r="I181" i="98"/>
  <c r="H181" i="98"/>
  <c r="G181" i="98"/>
  <c r="F181" i="98"/>
  <c r="Q180" i="98"/>
  <c r="P180" i="98"/>
  <c r="O180" i="98"/>
  <c r="N180" i="98"/>
  <c r="M180" i="98"/>
  <c r="L180" i="98"/>
  <c r="K180" i="98"/>
  <c r="J180" i="98"/>
  <c r="I180" i="98"/>
  <c r="H180" i="98"/>
  <c r="G180" i="98"/>
  <c r="F180" i="98"/>
  <c r="Q178" i="98"/>
  <c r="P178" i="98"/>
  <c r="O178" i="98"/>
  <c r="N178" i="98"/>
  <c r="M178" i="98"/>
  <c r="L178" i="98"/>
  <c r="K178" i="98"/>
  <c r="J178" i="98"/>
  <c r="I178" i="98"/>
  <c r="H178" i="98"/>
  <c r="G178" i="98"/>
  <c r="F178" i="98"/>
  <c r="Q177" i="98"/>
  <c r="P177" i="98"/>
  <c r="O177" i="98"/>
  <c r="N177" i="98"/>
  <c r="M177" i="98"/>
  <c r="L177" i="98"/>
  <c r="K177" i="98"/>
  <c r="J177" i="98"/>
  <c r="I177" i="98"/>
  <c r="H177" i="98"/>
  <c r="G177" i="98"/>
  <c r="F177" i="98"/>
  <c r="Q174" i="98"/>
  <c r="P174" i="98"/>
  <c r="O174" i="98"/>
  <c r="N174" i="98"/>
  <c r="M174" i="98"/>
  <c r="L174" i="98"/>
  <c r="K174" i="98"/>
  <c r="J174" i="98"/>
  <c r="I174" i="98"/>
  <c r="H174" i="98"/>
  <c r="G174" i="98"/>
  <c r="F174" i="98"/>
  <c r="Q172" i="98"/>
  <c r="P172" i="98"/>
  <c r="O172" i="98"/>
  <c r="N172" i="98"/>
  <c r="M172" i="98"/>
  <c r="L172" i="98"/>
  <c r="K172" i="98"/>
  <c r="J172" i="98"/>
  <c r="I172" i="98"/>
  <c r="H172" i="98"/>
  <c r="G172" i="98"/>
  <c r="F172" i="98"/>
  <c r="Q171" i="98"/>
  <c r="P171" i="98"/>
  <c r="O171" i="98"/>
  <c r="N171" i="98"/>
  <c r="M171" i="98"/>
  <c r="L171" i="98"/>
  <c r="K171" i="98"/>
  <c r="J171" i="98"/>
  <c r="I171" i="98"/>
  <c r="H171" i="98"/>
  <c r="G171" i="98"/>
  <c r="F171" i="98"/>
  <c r="Q170" i="98"/>
  <c r="Q734" i="98" s="1"/>
  <c r="P170" i="98"/>
  <c r="O170" i="98"/>
  <c r="O734" i="98" s="1"/>
  <c r="N170" i="98"/>
  <c r="N734" i="98" s="1"/>
  <c r="M170" i="98"/>
  <c r="L170" i="98"/>
  <c r="K170" i="98"/>
  <c r="J170" i="98"/>
  <c r="I170" i="98"/>
  <c r="H170" i="98"/>
  <c r="G170" i="98"/>
  <c r="F170" i="98"/>
  <c r="Q167" i="98"/>
  <c r="P167" i="98"/>
  <c r="O167" i="98"/>
  <c r="N167" i="98"/>
  <c r="M167" i="98"/>
  <c r="L167" i="98"/>
  <c r="K167" i="98"/>
  <c r="J167" i="98"/>
  <c r="I167" i="98"/>
  <c r="H167" i="98"/>
  <c r="G167" i="98"/>
  <c r="F167" i="98"/>
  <c r="Q166" i="98"/>
  <c r="P166" i="98"/>
  <c r="O166" i="98"/>
  <c r="N166" i="98"/>
  <c r="M166" i="98"/>
  <c r="L166" i="98"/>
  <c r="K166" i="98"/>
  <c r="J166" i="98"/>
  <c r="I166" i="98"/>
  <c r="H166" i="98"/>
  <c r="G166" i="98"/>
  <c r="F166" i="98"/>
  <c r="Q165" i="98"/>
  <c r="P165" i="98"/>
  <c r="O165" i="98"/>
  <c r="N165" i="98"/>
  <c r="M165" i="98"/>
  <c r="L165" i="98"/>
  <c r="K165" i="98"/>
  <c r="J165" i="98"/>
  <c r="I165" i="98"/>
  <c r="H165" i="98"/>
  <c r="G165" i="98"/>
  <c r="F165" i="98"/>
  <c r="M162" i="98"/>
  <c r="L162" i="98"/>
  <c r="K162" i="98"/>
  <c r="J162" i="98"/>
  <c r="I162" i="98"/>
  <c r="H162" i="98"/>
  <c r="G162" i="98"/>
  <c r="F162" i="98"/>
  <c r="M161" i="98"/>
  <c r="L161" i="98"/>
  <c r="K161" i="98"/>
  <c r="J161" i="98"/>
  <c r="I161" i="98"/>
  <c r="H161" i="98"/>
  <c r="G161" i="98"/>
  <c r="F161" i="98"/>
  <c r="M160" i="98"/>
  <c r="L160" i="98"/>
  <c r="K160" i="98"/>
  <c r="J160" i="98"/>
  <c r="I160" i="98"/>
  <c r="H160" i="98"/>
  <c r="G160" i="98"/>
  <c r="F160" i="98"/>
  <c r="Q158" i="98"/>
  <c r="P158" i="98"/>
  <c r="O158" i="98"/>
  <c r="N158" i="98"/>
  <c r="M158" i="98"/>
  <c r="L158" i="98"/>
  <c r="K158" i="98"/>
  <c r="J158" i="98"/>
  <c r="I158" i="98"/>
  <c r="H158" i="98"/>
  <c r="G158" i="98"/>
  <c r="F158" i="98"/>
  <c r="Q157" i="98"/>
  <c r="P157" i="98"/>
  <c r="O157" i="98"/>
  <c r="N157" i="98"/>
  <c r="M157" i="98"/>
  <c r="L157" i="98"/>
  <c r="K157" i="98"/>
  <c r="J157" i="98"/>
  <c r="I157" i="98"/>
  <c r="H157" i="98"/>
  <c r="G157" i="98"/>
  <c r="F157" i="98"/>
  <c r="Q156" i="98"/>
  <c r="P156" i="98"/>
  <c r="O156" i="98"/>
  <c r="N156" i="98"/>
  <c r="M156" i="98"/>
  <c r="L156" i="98"/>
  <c r="K156" i="98"/>
  <c r="J156" i="98"/>
  <c r="I156" i="98"/>
  <c r="H156" i="98"/>
  <c r="G156" i="98"/>
  <c r="F156" i="98"/>
  <c r="Q153" i="98"/>
  <c r="P153" i="98"/>
  <c r="O153" i="98"/>
  <c r="N153" i="98"/>
  <c r="M153" i="98"/>
  <c r="L153" i="98"/>
  <c r="K153" i="98"/>
  <c r="J153" i="98"/>
  <c r="I153" i="98"/>
  <c r="H153" i="98"/>
  <c r="G153" i="98"/>
  <c r="F153" i="98"/>
  <c r="Q152" i="98"/>
  <c r="P152" i="98"/>
  <c r="O152" i="98"/>
  <c r="N152" i="98"/>
  <c r="M152" i="98"/>
  <c r="L152" i="98"/>
  <c r="K152" i="98"/>
  <c r="J152" i="98"/>
  <c r="I152" i="98"/>
  <c r="H152" i="98"/>
  <c r="G152" i="98"/>
  <c r="F152" i="98"/>
  <c r="M149" i="98"/>
  <c r="L149" i="98"/>
  <c r="K149" i="98"/>
  <c r="J149" i="98"/>
  <c r="I149" i="98"/>
  <c r="H149" i="98"/>
  <c r="G149" i="98"/>
  <c r="F149" i="98"/>
  <c r="M148" i="98"/>
  <c r="L148" i="98"/>
  <c r="K148" i="98"/>
  <c r="J148" i="98"/>
  <c r="I148" i="98"/>
  <c r="H148" i="98"/>
  <c r="G148" i="98"/>
  <c r="F148" i="98"/>
  <c r="Q146" i="98"/>
  <c r="P146" i="98"/>
  <c r="O146" i="98"/>
  <c r="N146" i="98"/>
  <c r="M146" i="98"/>
  <c r="L146" i="98"/>
  <c r="K146" i="98"/>
  <c r="J146" i="98"/>
  <c r="I146" i="98"/>
  <c r="H146" i="98"/>
  <c r="G146" i="98"/>
  <c r="F146" i="98"/>
  <c r="Q145" i="98"/>
  <c r="P145" i="98"/>
  <c r="O145" i="98"/>
  <c r="N145" i="98"/>
  <c r="M145" i="98"/>
  <c r="L145" i="98"/>
  <c r="K145" i="98"/>
  <c r="J145" i="98"/>
  <c r="I145" i="98"/>
  <c r="H145" i="98"/>
  <c r="G145" i="98"/>
  <c r="F145" i="98"/>
  <c r="U122" i="98"/>
  <c r="T122" i="98"/>
  <c r="S122" i="98"/>
  <c r="T121" i="98"/>
  <c r="S121" i="98"/>
  <c r="U120" i="98"/>
  <c r="T120" i="98"/>
  <c r="S120" i="98"/>
  <c r="U119" i="98"/>
  <c r="T119" i="98"/>
  <c r="S119" i="98"/>
  <c r="T118" i="98"/>
  <c r="S118" i="98"/>
  <c r="U117" i="98"/>
  <c r="T117" i="98"/>
  <c r="S117" i="98"/>
  <c r="U116" i="98"/>
  <c r="T116" i="98"/>
  <c r="S116" i="98"/>
  <c r="U115" i="98"/>
  <c r="T115" i="98"/>
  <c r="S115" i="98"/>
  <c r="U114" i="98"/>
  <c r="T114" i="98"/>
  <c r="S114" i="98"/>
  <c r="T113" i="98"/>
  <c r="S113" i="98"/>
  <c r="T112" i="98"/>
  <c r="S112" i="98"/>
  <c r="U111" i="98"/>
  <c r="T111" i="98"/>
  <c r="S111" i="98"/>
  <c r="U110" i="98"/>
  <c r="T110" i="98"/>
  <c r="S110" i="98"/>
  <c r="U109" i="98"/>
  <c r="T109" i="98"/>
  <c r="S109" i="98"/>
  <c r="U108" i="98"/>
  <c r="T108" i="98"/>
  <c r="S108" i="98"/>
  <c r="U107" i="98"/>
  <c r="T107" i="98"/>
  <c r="S107" i="98"/>
  <c r="T106" i="98"/>
  <c r="S106" i="98"/>
  <c r="U105" i="98"/>
  <c r="T105" i="98"/>
  <c r="S105" i="98"/>
  <c r="U104" i="98"/>
  <c r="T104" i="98"/>
  <c r="S104" i="98"/>
  <c r="U103" i="98"/>
  <c r="T103" i="98"/>
  <c r="S103" i="98"/>
  <c r="U102" i="98"/>
  <c r="T102" i="98"/>
  <c r="S102" i="98"/>
  <c r="U101" i="98"/>
  <c r="T101" i="98"/>
  <c r="S101" i="98"/>
  <c r="U100" i="98"/>
  <c r="T100" i="98"/>
  <c r="S100" i="98"/>
  <c r="U99" i="98"/>
  <c r="T99" i="98"/>
  <c r="S99" i="98"/>
  <c r="U98" i="98"/>
  <c r="T98" i="98"/>
  <c r="S98" i="98"/>
  <c r="U97" i="98"/>
  <c r="T97" i="98"/>
  <c r="S97" i="98"/>
  <c r="U96" i="98"/>
  <c r="T96" i="98"/>
  <c r="S96" i="98"/>
  <c r="U95" i="98"/>
  <c r="T95" i="98"/>
  <c r="S95" i="98"/>
  <c r="T94" i="98"/>
  <c r="S94" i="98"/>
  <c r="U93" i="98"/>
  <c r="T93" i="98"/>
  <c r="S93" i="98"/>
  <c r="U92" i="98"/>
  <c r="T92" i="98"/>
  <c r="S92" i="98"/>
  <c r="T91" i="98"/>
  <c r="S91" i="98"/>
  <c r="U90" i="98"/>
  <c r="T90" i="98"/>
  <c r="S90" i="98"/>
  <c r="U89" i="98"/>
  <c r="T89" i="98"/>
  <c r="S89" i="98"/>
  <c r="U88" i="98"/>
  <c r="T88" i="98"/>
  <c r="S88" i="98"/>
  <c r="T87" i="98"/>
  <c r="S87" i="98"/>
  <c r="T86" i="98"/>
  <c r="S86" i="98"/>
  <c r="U85" i="98"/>
  <c r="T85" i="98"/>
  <c r="S85" i="98"/>
  <c r="U84" i="98"/>
  <c r="T84" i="98"/>
  <c r="S84" i="98"/>
  <c r="U83" i="98"/>
  <c r="T83" i="98"/>
  <c r="S83" i="98"/>
  <c r="U82" i="98"/>
  <c r="T82" i="98"/>
  <c r="S82" i="98"/>
  <c r="T81" i="98"/>
  <c r="S81" i="98"/>
  <c r="T80" i="98"/>
  <c r="S80" i="98"/>
  <c r="T79" i="98"/>
  <c r="S79" i="98"/>
  <c r="T78" i="98"/>
  <c r="S78" i="98"/>
  <c r="U77" i="98"/>
  <c r="T77" i="98"/>
  <c r="S77" i="98"/>
  <c r="U76" i="98"/>
  <c r="T76" i="98"/>
  <c r="S76" i="98"/>
  <c r="U75" i="98"/>
  <c r="T75" i="98"/>
  <c r="S75" i="98"/>
  <c r="U74" i="98"/>
  <c r="T74" i="98"/>
  <c r="S74" i="98"/>
  <c r="U73" i="98"/>
  <c r="T73" i="98"/>
  <c r="S73" i="98"/>
  <c r="U72" i="98"/>
  <c r="T72" i="98"/>
  <c r="S72" i="98"/>
  <c r="T71" i="98"/>
  <c r="S71" i="98"/>
  <c r="U70" i="98"/>
  <c r="T70" i="98"/>
  <c r="S70" i="98"/>
  <c r="U69" i="98"/>
  <c r="T69" i="98"/>
  <c r="S69" i="98"/>
  <c r="U68" i="98"/>
  <c r="T68" i="98"/>
  <c r="S68" i="98"/>
  <c r="U67" i="98"/>
  <c r="T67" i="98"/>
  <c r="S67" i="98"/>
  <c r="U66" i="98"/>
  <c r="T66" i="98"/>
  <c r="S66" i="98"/>
  <c r="U65" i="98"/>
  <c r="T65" i="98"/>
  <c r="S65" i="98"/>
  <c r="U64" i="98"/>
  <c r="T64" i="98"/>
  <c r="S64" i="98"/>
  <c r="T63" i="98"/>
  <c r="S63" i="98"/>
  <c r="T62" i="98"/>
  <c r="S62" i="98"/>
  <c r="U61" i="98"/>
  <c r="T61" i="98"/>
  <c r="S61" i="98"/>
  <c r="T60" i="98"/>
  <c r="S60" i="98"/>
  <c r="U59" i="98"/>
  <c r="T59" i="98"/>
  <c r="S59" i="98"/>
  <c r="U58" i="98"/>
  <c r="T58" i="98"/>
  <c r="S58" i="98"/>
  <c r="U57" i="98"/>
  <c r="T57" i="98"/>
  <c r="S57" i="98"/>
  <c r="U56" i="98"/>
  <c r="T56" i="98"/>
  <c r="S56" i="98"/>
  <c r="T55" i="98"/>
  <c r="S55" i="98"/>
  <c r="U54" i="98"/>
  <c r="T54" i="98"/>
  <c r="S54" i="98"/>
  <c r="T53" i="98"/>
  <c r="S53" i="98"/>
  <c r="U52" i="98"/>
  <c r="T52" i="98"/>
  <c r="S52" i="98"/>
  <c r="U51" i="98"/>
  <c r="T51" i="98"/>
  <c r="S51" i="98"/>
  <c r="U50" i="98"/>
  <c r="T50" i="98"/>
  <c r="S50" i="98"/>
  <c r="U49" i="98"/>
  <c r="T49" i="98"/>
  <c r="S49" i="98"/>
  <c r="U48" i="98"/>
  <c r="T48" i="98"/>
  <c r="S48" i="98"/>
  <c r="U47" i="98"/>
  <c r="T47" i="98"/>
  <c r="S47" i="98"/>
  <c r="T46" i="98"/>
  <c r="S46" i="98"/>
  <c r="U45" i="98"/>
  <c r="T45" i="98"/>
  <c r="S45" i="98"/>
  <c r="U44" i="98"/>
  <c r="T44" i="98"/>
  <c r="S44" i="98"/>
  <c r="T43" i="98"/>
  <c r="S43" i="98"/>
  <c r="U42" i="98"/>
  <c r="T42" i="98"/>
  <c r="S42" i="98"/>
  <c r="U41" i="98"/>
  <c r="T41" i="98"/>
  <c r="S41" i="98"/>
  <c r="U40" i="98"/>
  <c r="T40" i="98"/>
  <c r="S40" i="98"/>
  <c r="U39" i="98"/>
  <c r="T39" i="98"/>
  <c r="S39" i="98"/>
  <c r="T38" i="98"/>
  <c r="S38" i="98"/>
  <c r="U37" i="98"/>
  <c r="T37" i="98"/>
  <c r="S37" i="98"/>
  <c r="U36" i="98"/>
  <c r="T36" i="98"/>
  <c r="S36" i="98"/>
  <c r="U35" i="98"/>
  <c r="T35" i="98"/>
  <c r="S35" i="98"/>
  <c r="AA34" i="98"/>
  <c r="X34" i="98"/>
  <c r="U34" i="98"/>
  <c r="T34" i="98"/>
  <c r="S34" i="98"/>
  <c r="AA33" i="98"/>
  <c r="X33" i="98"/>
  <c r="U33" i="98"/>
  <c r="T33" i="98"/>
  <c r="S33" i="98"/>
  <c r="AA32" i="98"/>
  <c r="X32" i="98"/>
  <c r="U32" i="98"/>
  <c r="T32" i="98"/>
  <c r="S32" i="98"/>
  <c r="AA31" i="98"/>
  <c r="X31" i="98"/>
  <c r="U31" i="98"/>
  <c r="T31" i="98"/>
  <c r="S31" i="98"/>
  <c r="AA30" i="98"/>
  <c r="X30" i="98"/>
  <c r="T30" i="98"/>
  <c r="S30" i="98"/>
  <c r="U29" i="98"/>
  <c r="T29" i="98"/>
  <c r="S29" i="98"/>
  <c r="U28" i="98"/>
  <c r="T28" i="98"/>
  <c r="S28" i="98"/>
  <c r="U27" i="98"/>
  <c r="T27" i="98"/>
  <c r="S27" i="98"/>
  <c r="AA26" i="98"/>
  <c r="X26" i="98"/>
  <c r="U26" i="98"/>
  <c r="T26" i="98"/>
  <c r="S26" i="98"/>
  <c r="AA25" i="98"/>
  <c r="X25" i="98"/>
  <c r="U25" i="98"/>
  <c r="T25" i="98"/>
  <c r="S25" i="98"/>
  <c r="AA24" i="98"/>
  <c r="X24" i="98"/>
  <c r="T24" i="98"/>
  <c r="S24" i="98"/>
  <c r="AA23" i="98"/>
  <c r="X23" i="98"/>
  <c r="U23" i="98"/>
  <c r="T23" i="98"/>
  <c r="S23" i="98"/>
  <c r="AA22" i="98"/>
  <c r="X22" i="98"/>
  <c r="U22" i="98"/>
  <c r="T22" i="98"/>
  <c r="S22" i="98"/>
  <c r="U21" i="98"/>
  <c r="T21" i="98"/>
  <c r="S21" i="98"/>
  <c r="T20" i="98"/>
  <c r="S20" i="98"/>
  <c r="U19" i="98"/>
  <c r="T19" i="98"/>
  <c r="S19" i="98"/>
  <c r="U18" i="98"/>
  <c r="T18" i="98"/>
  <c r="S18" i="98"/>
  <c r="U17" i="98"/>
  <c r="T17" i="98"/>
  <c r="S17" i="98"/>
  <c r="U16" i="98"/>
  <c r="T16" i="98"/>
  <c r="S16" i="98"/>
  <c r="U15" i="98"/>
  <c r="T15" i="98"/>
  <c r="S15" i="98"/>
  <c r="U13" i="98"/>
  <c r="T13" i="98"/>
  <c r="S13" i="98"/>
  <c r="U12" i="98"/>
  <c r="T12" i="98"/>
  <c r="S12" i="98"/>
  <c r="U11" i="98"/>
  <c r="T11" i="98"/>
  <c r="S11" i="98"/>
  <c r="U10" i="98"/>
  <c r="T10" i="98"/>
  <c r="S10" i="98"/>
  <c r="U9" i="98"/>
  <c r="T9" i="98"/>
  <c r="S9" i="98"/>
  <c r="U8" i="98"/>
  <c r="T8" i="98"/>
  <c r="S8" i="98"/>
  <c r="W1" i="98"/>
  <c r="G1514" i="97"/>
  <c r="F1514" i="97"/>
  <c r="G1513" i="97"/>
  <c r="F1513" i="97"/>
  <c r="G1512" i="97"/>
  <c r="F1512" i="97"/>
  <c r="G1511" i="97"/>
  <c r="F1511" i="97"/>
  <c r="G1510" i="97"/>
  <c r="F1510" i="97"/>
  <c r="G1509" i="97"/>
  <c r="F1509" i="97"/>
  <c r="G1508" i="97"/>
  <c r="F1508" i="97"/>
  <c r="G1507" i="97"/>
  <c r="F1507" i="97"/>
  <c r="G1489" i="97"/>
  <c r="F1489" i="97"/>
  <c r="G1480" i="97"/>
  <c r="F1480" i="97"/>
  <c r="G1478" i="97"/>
  <c r="F1478" i="97"/>
  <c r="G1476" i="97"/>
  <c r="F1476" i="97"/>
  <c r="G1473" i="97"/>
  <c r="F1473" i="97"/>
  <c r="G1472" i="97"/>
  <c r="F1472" i="97"/>
  <c r="G1467" i="97"/>
  <c r="F1467" i="97"/>
  <c r="G1440" i="97"/>
  <c r="F1440" i="97"/>
  <c r="G1439" i="97"/>
  <c r="F1439" i="97"/>
  <c r="G1434" i="97"/>
  <c r="F1434" i="97"/>
  <c r="G1426" i="97"/>
  <c r="F1426" i="97"/>
  <c r="G1424" i="97"/>
  <c r="F1424" i="97"/>
  <c r="G1421" i="97"/>
  <c r="F1421" i="97"/>
  <c r="G1419" i="97"/>
  <c r="F1419" i="97"/>
  <c r="G1417" i="97"/>
  <c r="F1417" i="97"/>
  <c r="G1408" i="97"/>
  <c r="F1408" i="97"/>
  <c r="G1386" i="97"/>
  <c r="F1386" i="97"/>
  <c r="G1385" i="97"/>
  <c r="F1385" i="97"/>
  <c r="G1384" i="97"/>
  <c r="F1384" i="97"/>
  <c r="G1383" i="97"/>
  <c r="F1383" i="97"/>
  <c r="G1382" i="97"/>
  <c r="F1382" i="97"/>
  <c r="G1381" i="97"/>
  <c r="F1381" i="97"/>
  <c r="G1380" i="97"/>
  <c r="F1380" i="97"/>
  <c r="G1379" i="97"/>
  <c r="F1379" i="97"/>
  <c r="G1378" i="97"/>
  <c r="F1378" i="97"/>
  <c r="G1376" i="97"/>
  <c r="F1376" i="97"/>
  <c r="G1374" i="97"/>
  <c r="F1374" i="97"/>
  <c r="G1373" i="97"/>
  <c r="F1373" i="97"/>
  <c r="G1372" i="97"/>
  <c r="F1372" i="97"/>
  <c r="G1371" i="97"/>
  <c r="F1371" i="97"/>
  <c r="G1369" i="97"/>
  <c r="F1369" i="97"/>
  <c r="G1368" i="97"/>
  <c r="F1368" i="97"/>
  <c r="G1367" i="97"/>
  <c r="F1367" i="97"/>
  <c r="G1366" i="97"/>
  <c r="F1366" i="97"/>
  <c r="G1365" i="97"/>
  <c r="F1365" i="97"/>
  <c r="G1364" i="97"/>
  <c r="F1364" i="97"/>
  <c r="G1362" i="97"/>
  <c r="F1362" i="97"/>
  <c r="G1361" i="97"/>
  <c r="F1361" i="97"/>
  <c r="G1360" i="97"/>
  <c r="F1360" i="97"/>
  <c r="G1359" i="97"/>
  <c r="F1359" i="97"/>
  <c r="G1358" i="97"/>
  <c r="F1358" i="97"/>
  <c r="G1356" i="97"/>
  <c r="F1356" i="97"/>
  <c r="G1355" i="97"/>
  <c r="F1355" i="97"/>
  <c r="G1354" i="97"/>
  <c r="F1354" i="97"/>
  <c r="G1353" i="97"/>
  <c r="F1353" i="97"/>
  <c r="G1352" i="97"/>
  <c r="F1352" i="97"/>
  <c r="G1351" i="97"/>
  <c r="F1351" i="97"/>
  <c r="G1350" i="97"/>
  <c r="F1350" i="97"/>
  <c r="G1344" i="97"/>
  <c r="F1344" i="97"/>
  <c r="G1342" i="97"/>
  <c r="F1342" i="97"/>
  <c r="G1340" i="97"/>
  <c r="F1340" i="97"/>
  <c r="G1339" i="97"/>
  <c r="F1339" i="97"/>
  <c r="G1338" i="97"/>
  <c r="F1338" i="97"/>
  <c r="G1337" i="97"/>
  <c r="F1337" i="97"/>
  <c r="G1336" i="97"/>
  <c r="F1336" i="97"/>
  <c r="G1335" i="97"/>
  <c r="F1335" i="97"/>
  <c r="G1334" i="97"/>
  <c r="F1334" i="97"/>
  <c r="G1333" i="97"/>
  <c r="F1333" i="97"/>
  <c r="G1332" i="97"/>
  <c r="F1332" i="97"/>
  <c r="G1331" i="97"/>
  <c r="F1331" i="97"/>
  <c r="G1330" i="97"/>
  <c r="F1330" i="97"/>
  <c r="G1329" i="97"/>
  <c r="F1329" i="97"/>
  <c r="G1328" i="97"/>
  <c r="F1328" i="97"/>
  <c r="G1327" i="97"/>
  <c r="F1327" i="97"/>
  <c r="G1326" i="97"/>
  <c r="F1326" i="97"/>
  <c r="G1325" i="97"/>
  <c r="F1325" i="97"/>
  <c r="G1324" i="97"/>
  <c r="F1324" i="97"/>
  <c r="G1323" i="97"/>
  <c r="F1323" i="97"/>
  <c r="G1322" i="97"/>
  <c r="F1322" i="97"/>
  <c r="G1321" i="97"/>
  <c r="F1321" i="97"/>
  <c r="G1320" i="97"/>
  <c r="F1320" i="97"/>
  <c r="G1319" i="97"/>
  <c r="F1319" i="97"/>
  <c r="G1317" i="97"/>
  <c r="F1317" i="97"/>
  <c r="G1316" i="97"/>
  <c r="F1316" i="97"/>
  <c r="G1315" i="97"/>
  <c r="F1315" i="97"/>
  <c r="G1313" i="97"/>
  <c r="F1313" i="97"/>
  <c r="G1311" i="97"/>
  <c r="F1311" i="97"/>
  <c r="G1310" i="97"/>
  <c r="F1310" i="97"/>
  <c r="G1309" i="97"/>
  <c r="F1309" i="97"/>
  <c r="G1307" i="97"/>
  <c r="F1307" i="97"/>
  <c r="G1306" i="97"/>
  <c r="F1306" i="97"/>
  <c r="G1305" i="97"/>
  <c r="F1305" i="97"/>
  <c r="G1303" i="97"/>
  <c r="F1303" i="97"/>
  <c r="G1302" i="97"/>
  <c r="F1302" i="97"/>
  <c r="G1300" i="97"/>
  <c r="F1300" i="97"/>
  <c r="G1277" i="97"/>
  <c r="F1277" i="97"/>
  <c r="G1275" i="97"/>
  <c r="F1275" i="97"/>
  <c r="G1274" i="97"/>
  <c r="F1274" i="97"/>
  <c r="G1272" i="97"/>
  <c r="F1272" i="97"/>
  <c r="G1269" i="97"/>
  <c r="F1269" i="97"/>
  <c r="G1268" i="97"/>
  <c r="F1268" i="97"/>
  <c r="G1266" i="97"/>
  <c r="F1266" i="97"/>
  <c r="G1265" i="97"/>
  <c r="F1265" i="97"/>
  <c r="G1264" i="97"/>
  <c r="F1264" i="97"/>
  <c r="G1263" i="97"/>
  <c r="F1263" i="97"/>
  <c r="G1262" i="97"/>
  <c r="F1262" i="97"/>
  <c r="G1261" i="97"/>
  <c r="F1261" i="97"/>
  <c r="G1260" i="97"/>
  <c r="F1260" i="97"/>
  <c r="G1259" i="97"/>
  <c r="F1259" i="97"/>
  <c r="G1240" i="97"/>
  <c r="F1240" i="97"/>
  <c r="G1236" i="97"/>
  <c r="F1236" i="97"/>
  <c r="G1233" i="97"/>
  <c r="F1233" i="97"/>
  <c r="G1230" i="97"/>
  <c r="F1230" i="97"/>
  <c r="G1229" i="97"/>
  <c r="F1229" i="97"/>
  <c r="G1228" i="97"/>
  <c r="F1228" i="97"/>
  <c r="G1226" i="97"/>
  <c r="F1226" i="97"/>
  <c r="G1225" i="97"/>
  <c r="F1225" i="97"/>
  <c r="G1201" i="97"/>
  <c r="F1201" i="97"/>
  <c r="G1200" i="97"/>
  <c r="F1200" i="97"/>
  <c r="G1199" i="97"/>
  <c r="F1199" i="97"/>
  <c r="G1196" i="97"/>
  <c r="F1196" i="97"/>
  <c r="G1193" i="97"/>
  <c r="F1193" i="97"/>
  <c r="G1192" i="97"/>
  <c r="F1192" i="97"/>
  <c r="G1190" i="97"/>
  <c r="F1190" i="97"/>
  <c r="G1189" i="97"/>
  <c r="F1189" i="97"/>
  <c r="G1186" i="97"/>
  <c r="F1186" i="97"/>
  <c r="G1185" i="97"/>
  <c r="F1185" i="97"/>
  <c r="G1183" i="97"/>
  <c r="F1183" i="97"/>
  <c r="G1182" i="97"/>
  <c r="F1182" i="97"/>
  <c r="G1180" i="97"/>
  <c r="F1180" i="97"/>
  <c r="G1179" i="97"/>
  <c r="F1179" i="97"/>
  <c r="G1175" i="97"/>
  <c r="F1175" i="97"/>
  <c r="G1174" i="97"/>
  <c r="F1174" i="97"/>
  <c r="G1173" i="97"/>
  <c r="F1173" i="97"/>
  <c r="G1172" i="97"/>
  <c r="F1172" i="97"/>
  <c r="G1119" i="97"/>
  <c r="F1119" i="97"/>
  <c r="G1115" i="97"/>
  <c r="F1115" i="97"/>
  <c r="G1114" i="97"/>
  <c r="F1114" i="97"/>
  <c r="G1087" i="97"/>
  <c r="F1087" i="97"/>
  <c r="G1086" i="97"/>
  <c r="F1086" i="97"/>
  <c r="G1084" i="97"/>
  <c r="F1084" i="97"/>
  <c r="G1081" i="97"/>
  <c r="F1081" i="97"/>
  <c r="G1080" i="97"/>
  <c r="F1080" i="97"/>
  <c r="G1079" i="97"/>
  <c r="F1079" i="97"/>
  <c r="G1076" i="97"/>
  <c r="F1076" i="97"/>
  <c r="G1075" i="97"/>
  <c r="F1075" i="97"/>
  <c r="G1073" i="97"/>
  <c r="F1073" i="97"/>
  <c r="G1072" i="97"/>
  <c r="F1072" i="97"/>
  <c r="G1068" i="97"/>
  <c r="F1068" i="97"/>
  <c r="G1067" i="97"/>
  <c r="F1067" i="97"/>
  <c r="G1066" i="97"/>
  <c r="F1066" i="97"/>
  <c r="G1048" i="97"/>
  <c r="F1048" i="97"/>
  <c r="G1047" i="97"/>
  <c r="F1047" i="97"/>
  <c r="G1046" i="97"/>
  <c r="F1046" i="97"/>
  <c r="G1045" i="97"/>
  <c r="F1045" i="97"/>
  <c r="G1044" i="97"/>
  <c r="F1044" i="97"/>
  <c r="G1043" i="97"/>
  <c r="F1043" i="97"/>
  <c r="G1038" i="97"/>
  <c r="F1038" i="97"/>
  <c r="G1036" i="97"/>
  <c r="F1036" i="97"/>
  <c r="G1035" i="97"/>
  <c r="F1035" i="97"/>
  <c r="G1033" i="97"/>
  <c r="F1033" i="97"/>
  <c r="G1032" i="97"/>
  <c r="F1032" i="97"/>
  <c r="G1031" i="97"/>
  <c r="F1031" i="97"/>
  <c r="G1030" i="97"/>
  <c r="F1030" i="97"/>
  <c r="G1029" i="97"/>
  <c r="F1029" i="97"/>
  <c r="G1028" i="97"/>
  <c r="F1028" i="97"/>
  <c r="G1025" i="97"/>
  <c r="F1025" i="97"/>
  <c r="G1024" i="97"/>
  <c r="F1024" i="97"/>
  <c r="G1023" i="97"/>
  <c r="F1023" i="97"/>
  <c r="G1022" i="97"/>
  <c r="F1022" i="97"/>
  <c r="G1021" i="97"/>
  <c r="F1021" i="97"/>
  <c r="G1020" i="97"/>
  <c r="F1020" i="97"/>
  <c r="G1019" i="97"/>
  <c r="F1019" i="97"/>
  <c r="G1018" i="97"/>
  <c r="F1018" i="97"/>
  <c r="G1017" i="97"/>
  <c r="F1017" i="97"/>
  <c r="G987" i="97"/>
  <c r="F987" i="97"/>
  <c r="G957" i="97"/>
  <c r="F957" i="97"/>
  <c r="G952" i="97"/>
  <c r="F952" i="97"/>
  <c r="G949" i="97"/>
  <c r="F949" i="97"/>
  <c r="G948" i="97"/>
  <c r="F948" i="97"/>
  <c r="G947" i="97"/>
  <c r="F947" i="97"/>
  <c r="G946" i="97"/>
  <c r="F946" i="97"/>
  <c r="G945" i="97"/>
  <c r="F945" i="97"/>
  <c r="G944" i="97"/>
  <c r="F944" i="97"/>
  <c r="G943" i="97"/>
  <c r="F943" i="97"/>
  <c r="G942" i="97"/>
  <c r="F942" i="97"/>
  <c r="G938" i="97"/>
  <c r="F938" i="97"/>
  <c r="G937" i="97"/>
  <c r="F937" i="97"/>
  <c r="G936" i="97"/>
  <c r="F936" i="97"/>
  <c r="G934" i="97"/>
  <c r="F934" i="97"/>
  <c r="G933" i="97"/>
  <c r="F933" i="97"/>
  <c r="G932" i="97"/>
  <c r="F932" i="97"/>
  <c r="G931" i="97"/>
  <c r="F931" i="97"/>
  <c r="G930" i="97"/>
  <c r="F930" i="97"/>
  <c r="G929" i="97"/>
  <c r="F929" i="97"/>
  <c r="G928" i="97"/>
  <c r="F928" i="97"/>
  <c r="G927" i="97"/>
  <c r="F927" i="97"/>
  <c r="G926" i="97"/>
  <c r="F926" i="97"/>
  <c r="G925" i="97"/>
  <c r="F925" i="97"/>
  <c r="G924" i="97"/>
  <c r="F924" i="97"/>
  <c r="G921" i="97"/>
  <c r="F921" i="97"/>
  <c r="G920" i="97"/>
  <c r="F920" i="97"/>
  <c r="G919" i="97"/>
  <c r="F919" i="97"/>
  <c r="G918" i="97"/>
  <c r="F918" i="97"/>
  <c r="G917" i="97"/>
  <c r="F917" i="97"/>
  <c r="G916" i="97"/>
  <c r="F916" i="97"/>
  <c r="G915" i="97"/>
  <c r="F915" i="97"/>
  <c r="G914" i="97"/>
  <c r="F914" i="97"/>
  <c r="G913" i="97"/>
  <c r="F913" i="97"/>
  <c r="G912" i="97"/>
  <c r="F912" i="97"/>
  <c r="G911" i="97"/>
  <c r="F911" i="97"/>
  <c r="G910" i="97"/>
  <c r="F910" i="97"/>
  <c r="G909" i="97"/>
  <c r="F909" i="97"/>
  <c r="G891" i="97"/>
  <c r="F891" i="97"/>
  <c r="G885" i="97"/>
  <c r="F885" i="97"/>
  <c r="G884" i="97"/>
  <c r="F884" i="97"/>
  <c r="G880" i="97"/>
  <c r="F880" i="97"/>
  <c r="G873" i="97"/>
  <c r="F873" i="97"/>
  <c r="G872" i="97"/>
  <c r="F872" i="97"/>
  <c r="G870" i="97"/>
  <c r="F870" i="97"/>
  <c r="G869" i="97"/>
  <c r="F869" i="97"/>
  <c r="G867" i="97"/>
  <c r="F867" i="97"/>
  <c r="G866" i="97"/>
  <c r="F866" i="97"/>
  <c r="G864" i="97"/>
  <c r="F864" i="97"/>
  <c r="G863" i="97"/>
  <c r="F863" i="97"/>
  <c r="G862" i="97"/>
  <c r="F862" i="97"/>
  <c r="G857" i="97"/>
  <c r="F857" i="97"/>
  <c r="G856" i="97"/>
  <c r="F856" i="97"/>
  <c r="G854" i="97"/>
  <c r="F854" i="97"/>
  <c r="G853" i="97"/>
  <c r="F853" i="97"/>
  <c r="G851" i="97"/>
  <c r="F851" i="97"/>
  <c r="G850" i="97"/>
  <c r="F850" i="97"/>
  <c r="G849" i="97"/>
  <c r="F849" i="97"/>
  <c r="G848" i="97"/>
  <c r="F848" i="97"/>
  <c r="G847" i="97"/>
  <c r="F847" i="97"/>
  <c r="G844" i="97"/>
  <c r="F844" i="97"/>
  <c r="G843" i="97"/>
  <c r="F843" i="97"/>
  <c r="G841" i="97"/>
  <c r="F841" i="97"/>
  <c r="G840" i="97"/>
  <c r="F840" i="97"/>
  <c r="G837" i="97"/>
  <c r="F837" i="97"/>
  <c r="G836" i="97"/>
  <c r="F836" i="97"/>
  <c r="G834" i="97"/>
  <c r="F834" i="97"/>
  <c r="G812" i="97"/>
  <c r="F812" i="97"/>
  <c r="G811" i="97"/>
  <c r="F811" i="97"/>
  <c r="G810" i="97"/>
  <c r="F810" i="97"/>
  <c r="G803" i="97"/>
  <c r="F803" i="97"/>
  <c r="G801" i="97"/>
  <c r="F801" i="97"/>
  <c r="G800" i="97"/>
  <c r="F800" i="97"/>
  <c r="G799" i="97"/>
  <c r="F799" i="97"/>
  <c r="G797" i="97"/>
  <c r="F797" i="97"/>
  <c r="G796" i="97"/>
  <c r="F796" i="97"/>
  <c r="G791" i="97"/>
  <c r="F791" i="97"/>
  <c r="G787" i="97"/>
  <c r="F787" i="97"/>
  <c r="G786" i="97"/>
  <c r="F786" i="97"/>
  <c r="G767" i="97"/>
  <c r="F767" i="97"/>
  <c r="G766" i="97"/>
  <c r="F766" i="97"/>
  <c r="G765" i="97"/>
  <c r="F765" i="97"/>
  <c r="G764" i="97"/>
  <c r="F764" i="97"/>
  <c r="G762" i="97"/>
  <c r="F762" i="97"/>
  <c r="G760" i="97"/>
  <c r="F760" i="97"/>
  <c r="G756" i="97"/>
  <c r="F756" i="97"/>
  <c r="G755" i="97"/>
  <c r="F755" i="97"/>
  <c r="G754" i="97"/>
  <c r="F754" i="97"/>
  <c r="G753" i="97"/>
  <c r="F753" i="97"/>
  <c r="G752" i="97"/>
  <c r="F752" i="97"/>
  <c r="G748" i="97"/>
  <c r="F748" i="97"/>
  <c r="G747" i="97"/>
  <c r="F747" i="97"/>
  <c r="G746" i="97"/>
  <c r="F746" i="97"/>
  <c r="G743" i="97"/>
  <c r="F743" i="97"/>
  <c r="G742" i="97"/>
  <c r="F742" i="97"/>
  <c r="G741" i="97"/>
  <c r="F741" i="97"/>
  <c r="G740" i="97"/>
  <c r="F740" i="97"/>
  <c r="G739" i="97"/>
  <c r="F739" i="97"/>
  <c r="G738" i="97"/>
  <c r="F738" i="97"/>
  <c r="G737" i="97"/>
  <c r="F737" i="97"/>
  <c r="G718" i="97"/>
  <c r="F718" i="97"/>
  <c r="G717" i="97"/>
  <c r="F717" i="97"/>
  <c r="G715" i="97"/>
  <c r="F715" i="97"/>
  <c r="G714" i="97"/>
  <c r="F714" i="97"/>
  <c r="G713" i="97"/>
  <c r="F713" i="97"/>
  <c r="G710" i="97"/>
  <c r="F710" i="97"/>
  <c r="G709" i="97"/>
  <c r="F709" i="97"/>
  <c r="G707" i="97"/>
  <c r="F707" i="97"/>
  <c r="G706" i="97"/>
  <c r="F706" i="97"/>
  <c r="G705" i="97"/>
  <c r="F705" i="97"/>
  <c r="G704" i="97"/>
  <c r="F704" i="97"/>
  <c r="G703" i="97"/>
  <c r="F703" i="97"/>
  <c r="G702" i="97"/>
  <c r="F702" i="97"/>
  <c r="G684" i="97"/>
  <c r="F684" i="97"/>
  <c r="G683" i="97"/>
  <c r="F683" i="97"/>
  <c r="G682" i="97"/>
  <c r="F682" i="97"/>
  <c r="G681" i="97"/>
  <c r="F681" i="97"/>
  <c r="G680" i="97"/>
  <c r="F680" i="97"/>
  <c r="G679" i="97"/>
  <c r="F679" i="97"/>
  <c r="G676" i="97"/>
  <c r="F676" i="97"/>
  <c r="G675" i="97"/>
  <c r="F675" i="97"/>
  <c r="G673" i="97"/>
  <c r="F673" i="97"/>
  <c r="G672" i="97"/>
  <c r="F672" i="97"/>
  <c r="G670" i="97"/>
  <c r="F670" i="97"/>
  <c r="G669" i="97"/>
  <c r="F669" i="97"/>
  <c r="G668" i="97"/>
  <c r="F668" i="97"/>
  <c r="G667" i="97"/>
  <c r="F667" i="97"/>
  <c r="G664" i="97"/>
  <c r="F664" i="97"/>
  <c r="G663" i="97"/>
  <c r="F663" i="97"/>
  <c r="G662" i="97"/>
  <c r="F662" i="97"/>
  <c r="G661" i="97"/>
  <c r="F661" i="97"/>
  <c r="G660" i="97"/>
  <c r="F660" i="97"/>
  <c r="G659" i="97"/>
  <c r="F659" i="97"/>
  <c r="G658" i="97"/>
  <c r="F658" i="97"/>
  <c r="G657" i="97"/>
  <c r="F657" i="97"/>
  <c r="M639" i="97"/>
  <c r="L639" i="97"/>
  <c r="K639" i="97"/>
  <c r="J639" i="97"/>
  <c r="I639" i="97"/>
  <c r="H639" i="97"/>
  <c r="G639" i="97"/>
  <c r="F639" i="97"/>
  <c r="M637" i="97"/>
  <c r="L637" i="97"/>
  <c r="K637" i="97"/>
  <c r="J637" i="97"/>
  <c r="I637" i="97"/>
  <c r="H637" i="97"/>
  <c r="G637" i="97"/>
  <c r="F637" i="97"/>
  <c r="M636" i="97"/>
  <c r="L636" i="97"/>
  <c r="K636" i="97"/>
  <c r="J636" i="97"/>
  <c r="I636" i="97"/>
  <c r="H636" i="97"/>
  <c r="G636" i="97"/>
  <c r="F636" i="97"/>
  <c r="M633" i="97"/>
  <c r="L633" i="97"/>
  <c r="K633" i="97"/>
  <c r="J633" i="97"/>
  <c r="I633" i="97"/>
  <c r="H633" i="97"/>
  <c r="G633" i="97"/>
  <c r="F633" i="97"/>
  <c r="M632" i="97"/>
  <c r="L632" i="97"/>
  <c r="K632" i="97"/>
  <c r="J632" i="97"/>
  <c r="I632" i="97"/>
  <c r="H632" i="97"/>
  <c r="G632" i="97"/>
  <c r="F632" i="97"/>
  <c r="M624" i="97"/>
  <c r="L624" i="97"/>
  <c r="K624" i="97"/>
  <c r="J624" i="97"/>
  <c r="I624" i="97"/>
  <c r="H624" i="97"/>
  <c r="G624" i="97"/>
  <c r="F624" i="97"/>
  <c r="M615" i="97"/>
  <c r="L615" i="97"/>
  <c r="K615" i="97"/>
  <c r="J615" i="97"/>
  <c r="I615" i="97"/>
  <c r="H615" i="97"/>
  <c r="G615" i="97"/>
  <c r="F615" i="97"/>
  <c r="M614" i="97"/>
  <c r="L614" i="97"/>
  <c r="K614" i="97"/>
  <c r="J614" i="97"/>
  <c r="I614" i="97"/>
  <c r="H614" i="97"/>
  <c r="G614" i="97"/>
  <c r="F614" i="97"/>
  <c r="M613" i="97"/>
  <c r="L613" i="97"/>
  <c r="K613" i="97"/>
  <c r="J613" i="97"/>
  <c r="I613" i="97"/>
  <c r="H613" i="97"/>
  <c r="G613" i="97"/>
  <c r="F613" i="97"/>
  <c r="M611" i="97"/>
  <c r="L611" i="97"/>
  <c r="K611" i="97"/>
  <c r="J611" i="97"/>
  <c r="I611" i="97"/>
  <c r="H611" i="97"/>
  <c r="G611" i="97"/>
  <c r="F611" i="97"/>
  <c r="M610" i="97"/>
  <c r="L610" i="97"/>
  <c r="K610" i="97"/>
  <c r="J610" i="97"/>
  <c r="I610" i="97"/>
  <c r="H610" i="97"/>
  <c r="G610" i="97"/>
  <c r="F610" i="97"/>
  <c r="M608" i="97"/>
  <c r="L608" i="97"/>
  <c r="K608" i="97"/>
  <c r="J608" i="97"/>
  <c r="I608" i="97"/>
  <c r="H608" i="97"/>
  <c r="G608" i="97"/>
  <c r="F608" i="97"/>
  <c r="M607" i="97"/>
  <c r="L607" i="97"/>
  <c r="K607" i="97"/>
  <c r="J607" i="97"/>
  <c r="I607" i="97"/>
  <c r="H607" i="97"/>
  <c r="G607" i="97"/>
  <c r="F607" i="97"/>
  <c r="M604" i="97"/>
  <c r="L604" i="97"/>
  <c r="K604" i="97"/>
  <c r="J604" i="97"/>
  <c r="I604" i="97"/>
  <c r="H604" i="97"/>
  <c r="G604" i="97"/>
  <c r="F604" i="97"/>
  <c r="M603" i="97"/>
  <c r="L603" i="97"/>
  <c r="K603" i="97"/>
  <c r="J603" i="97"/>
  <c r="I603" i="97"/>
  <c r="H603" i="97"/>
  <c r="G603" i="97"/>
  <c r="F603" i="97"/>
  <c r="M602" i="97"/>
  <c r="M631" i="97" s="1"/>
  <c r="L602" i="97"/>
  <c r="L631" i="97" s="1"/>
  <c r="K602" i="97"/>
  <c r="K631" i="97" s="1"/>
  <c r="J602" i="97"/>
  <c r="J631" i="97" s="1"/>
  <c r="I602" i="97"/>
  <c r="I631" i="97" s="1"/>
  <c r="H602" i="97"/>
  <c r="H631" i="97" s="1"/>
  <c r="G602" i="97"/>
  <c r="G631" i="97" s="1"/>
  <c r="F602" i="97"/>
  <c r="F631" i="97" s="1"/>
  <c r="M601" i="97"/>
  <c r="M630" i="97" s="1"/>
  <c r="L601" i="97"/>
  <c r="L630" i="97" s="1"/>
  <c r="K601" i="97"/>
  <c r="K630" i="97" s="1"/>
  <c r="J601" i="97"/>
  <c r="J630" i="97" s="1"/>
  <c r="I601" i="97"/>
  <c r="I630" i="97" s="1"/>
  <c r="H601" i="97"/>
  <c r="H630" i="97" s="1"/>
  <c r="G601" i="97"/>
  <c r="G630" i="97" s="1"/>
  <c r="F601" i="97"/>
  <c r="F630" i="97" s="1"/>
  <c r="M598" i="97"/>
  <c r="M627" i="97" s="1"/>
  <c r="L598" i="97"/>
  <c r="L627" i="97" s="1"/>
  <c r="K598" i="97"/>
  <c r="K627" i="97" s="1"/>
  <c r="J598" i="97"/>
  <c r="J627" i="97" s="1"/>
  <c r="I598" i="97"/>
  <c r="I627" i="97" s="1"/>
  <c r="H598" i="97"/>
  <c r="H627" i="97" s="1"/>
  <c r="G598" i="97"/>
  <c r="G627" i="97" s="1"/>
  <c r="F598" i="97"/>
  <c r="F627" i="97" s="1"/>
  <c r="M597" i="97"/>
  <c r="M626" i="97" s="1"/>
  <c r="L597" i="97"/>
  <c r="L626" i="97" s="1"/>
  <c r="K597" i="97"/>
  <c r="K626" i="97" s="1"/>
  <c r="J597" i="97"/>
  <c r="J626" i="97" s="1"/>
  <c r="I597" i="97"/>
  <c r="I626" i="97" s="1"/>
  <c r="H597" i="97"/>
  <c r="H626" i="97" s="1"/>
  <c r="G597" i="97"/>
  <c r="G626" i="97" s="1"/>
  <c r="F597" i="97"/>
  <c r="F626" i="97" s="1"/>
  <c r="M596" i="97"/>
  <c r="M625" i="97" s="1"/>
  <c r="L596" i="97"/>
  <c r="L625" i="97" s="1"/>
  <c r="K596" i="97"/>
  <c r="K625" i="97" s="1"/>
  <c r="J596" i="97"/>
  <c r="J625" i="97" s="1"/>
  <c r="I596" i="97"/>
  <c r="I625" i="97" s="1"/>
  <c r="H596" i="97"/>
  <c r="H625" i="97" s="1"/>
  <c r="G596" i="97"/>
  <c r="G625" i="97" s="1"/>
  <c r="F596" i="97"/>
  <c r="F625" i="97" s="1"/>
  <c r="M595" i="97"/>
  <c r="L595" i="97"/>
  <c r="K595" i="97"/>
  <c r="J595" i="97"/>
  <c r="I595" i="97"/>
  <c r="H595" i="97"/>
  <c r="G595" i="97"/>
  <c r="F595" i="97"/>
  <c r="M575" i="97"/>
  <c r="L575" i="97"/>
  <c r="K575" i="97"/>
  <c r="J575" i="97"/>
  <c r="I575" i="97"/>
  <c r="H575" i="97"/>
  <c r="G575" i="97"/>
  <c r="F575" i="97"/>
  <c r="M574" i="97"/>
  <c r="L574" i="97"/>
  <c r="K574" i="97"/>
  <c r="J574" i="97"/>
  <c r="I574" i="97"/>
  <c r="H574" i="97"/>
  <c r="G574" i="97"/>
  <c r="F574" i="97"/>
  <c r="M572" i="97"/>
  <c r="L572" i="97"/>
  <c r="K572" i="97"/>
  <c r="J572" i="97"/>
  <c r="I572" i="97"/>
  <c r="H572" i="97"/>
  <c r="G572" i="97"/>
  <c r="F572" i="97"/>
  <c r="M571" i="97"/>
  <c r="L571" i="97"/>
  <c r="K571" i="97"/>
  <c r="J571" i="97"/>
  <c r="I571" i="97"/>
  <c r="H571" i="97"/>
  <c r="G571" i="97"/>
  <c r="F571" i="97"/>
  <c r="M570" i="97"/>
  <c r="L570" i="97"/>
  <c r="K570" i="97"/>
  <c r="J570" i="97"/>
  <c r="I570" i="97"/>
  <c r="H570" i="97"/>
  <c r="G570" i="97"/>
  <c r="F570" i="97"/>
  <c r="M566" i="97"/>
  <c r="L566" i="97"/>
  <c r="K566" i="97"/>
  <c r="J566" i="97"/>
  <c r="I566" i="97"/>
  <c r="H566" i="97"/>
  <c r="G566" i="97"/>
  <c r="F566" i="97"/>
  <c r="M565" i="97"/>
  <c r="L565" i="97"/>
  <c r="K565" i="97"/>
  <c r="J565" i="97"/>
  <c r="I565" i="97"/>
  <c r="H565" i="97"/>
  <c r="G565" i="97"/>
  <c r="F565" i="97"/>
  <c r="M563" i="97"/>
  <c r="L563" i="97"/>
  <c r="K563" i="97"/>
  <c r="J563" i="97"/>
  <c r="I563" i="97"/>
  <c r="H563" i="97"/>
  <c r="G563" i="97"/>
  <c r="F563" i="97"/>
  <c r="M562" i="97"/>
  <c r="L562" i="97"/>
  <c r="K562" i="97"/>
  <c r="J562" i="97"/>
  <c r="I562" i="97"/>
  <c r="H562" i="97"/>
  <c r="G562" i="97"/>
  <c r="F562" i="97"/>
  <c r="M560" i="97"/>
  <c r="L560" i="97"/>
  <c r="K560" i="97"/>
  <c r="J560" i="97"/>
  <c r="I560" i="97"/>
  <c r="H560" i="97"/>
  <c r="G560" i="97"/>
  <c r="F560" i="97"/>
  <c r="M559" i="97"/>
  <c r="L559" i="97"/>
  <c r="K559" i="97"/>
  <c r="J559" i="97"/>
  <c r="I559" i="97"/>
  <c r="H559" i="97"/>
  <c r="G559" i="97"/>
  <c r="F559" i="97"/>
  <c r="M556" i="97"/>
  <c r="L556" i="97"/>
  <c r="K556" i="97"/>
  <c r="J556" i="97"/>
  <c r="I556" i="97"/>
  <c r="H556" i="97"/>
  <c r="G556" i="97"/>
  <c r="F556" i="97"/>
  <c r="M555" i="97"/>
  <c r="L555" i="97"/>
  <c r="K555" i="97"/>
  <c r="J555" i="97"/>
  <c r="I555" i="97"/>
  <c r="H555" i="97"/>
  <c r="G555" i="97"/>
  <c r="F555" i="97"/>
  <c r="M554" i="97"/>
  <c r="L554" i="97"/>
  <c r="K554" i="97"/>
  <c r="J554" i="97"/>
  <c r="I554" i="97"/>
  <c r="H554" i="97"/>
  <c r="G554" i="97"/>
  <c r="F554" i="97"/>
  <c r="M553" i="97"/>
  <c r="L553" i="97"/>
  <c r="K553" i="97"/>
  <c r="J553" i="97"/>
  <c r="I553" i="97"/>
  <c r="H553" i="97"/>
  <c r="G553" i="97"/>
  <c r="F553" i="97"/>
  <c r="M545" i="97"/>
  <c r="L545" i="97"/>
  <c r="K545" i="97"/>
  <c r="J545" i="97"/>
  <c r="I545" i="97"/>
  <c r="H545" i="97"/>
  <c r="G545" i="97"/>
  <c r="F545" i="97"/>
  <c r="M543" i="97"/>
  <c r="L543" i="97"/>
  <c r="K543" i="97"/>
  <c r="J543" i="97"/>
  <c r="I543" i="97"/>
  <c r="H543" i="97"/>
  <c r="G543" i="97"/>
  <c r="F543" i="97"/>
  <c r="I542" i="97"/>
  <c r="H542" i="97"/>
  <c r="G542" i="97"/>
  <c r="F542" i="97"/>
  <c r="M539" i="97"/>
  <c r="L539" i="97"/>
  <c r="K539" i="97"/>
  <c r="J539" i="97"/>
  <c r="I539" i="97"/>
  <c r="H539" i="97"/>
  <c r="G539" i="97"/>
  <c r="F539" i="97"/>
  <c r="M537" i="97"/>
  <c r="L537" i="97"/>
  <c r="K537" i="97"/>
  <c r="J537" i="97"/>
  <c r="I537" i="97"/>
  <c r="H537" i="97"/>
  <c r="G537" i="97"/>
  <c r="F537" i="97"/>
  <c r="M533" i="97"/>
  <c r="L533" i="97"/>
  <c r="K533" i="97"/>
  <c r="J533" i="97"/>
  <c r="I533" i="97"/>
  <c r="H533" i="97"/>
  <c r="G533" i="97"/>
  <c r="F533" i="97"/>
  <c r="M532" i="97"/>
  <c r="L532" i="97"/>
  <c r="K532" i="97"/>
  <c r="J532" i="97"/>
  <c r="I532" i="97"/>
  <c r="H532" i="97"/>
  <c r="G532" i="97"/>
  <c r="F532" i="97"/>
  <c r="M531" i="97"/>
  <c r="L531" i="97"/>
  <c r="K531" i="97"/>
  <c r="J531" i="97"/>
  <c r="I531" i="97"/>
  <c r="H531" i="97"/>
  <c r="G531" i="97"/>
  <c r="F531" i="97"/>
  <c r="M530" i="97"/>
  <c r="L530" i="97"/>
  <c r="K530" i="97"/>
  <c r="J530" i="97"/>
  <c r="I530" i="97"/>
  <c r="H530" i="97"/>
  <c r="G530" i="97"/>
  <c r="F530" i="97"/>
  <c r="M527" i="97"/>
  <c r="L527" i="97"/>
  <c r="K527" i="97"/>
  <c r="J527" i="97"/>
  <c r="I527" i="97"/>
  <c r="H527" i="97"/>
  <c r="G527" i="97"/>
  <c r="F527" i="97"/>
  <c r="M526" i="97"/>
  <c r="L526" i="97"/>
  <c r="K526" i="97"/>
  <c r="J526" i="97"/>
  <c r="I526" i="97"/>
  <c r="H526" i="97"/>
  <c r="G526" i="97"/>
  <c r="F526" i="97"/>
  <c r="M525" i="97"/>
  <c r="L525" i="97"/>
  <c r="K525" i="97"/>
  <c r="J525" i="97"/>
  <c r="I525" i="97"/>
  <c r="H525" i="97"/>
  <c r="G525" i="97"/>
  <c r="F525" i="97"/>
  <c r="M524" i="97"/>
  <c r="M542" i="97" s="1"/>
  <c r="L524" i="97"/>
  <c r="L542" i="97" s="1"/>
  <c r="K524" i="97"/>
  <c r="K542" i="97" s="1"/>
  <c r="J524" i="97"/>
  <c r="J542" i="97" s="1"/>
  <c r="I524" i="97"/>
  <c r="H524" i="97"/>
  <c r="G524" i="97"/>
  <c r="F524" i="97"/>
  <c r="M505" i="97"/>
  <c r="L505" i="97"/>
  <c r="K505" i="97"/>
  <c r="J505" i="97"/>
  <c r="I505" i="97"/>
  <c r="H505" i="97"/>
  <c r="G505" i="97"/>
  <c r="F505" i="97"/>
  <c r="M502" i="97"/>
  <c r="L502" i="97"/>
  <c r="K502" i="97"/>
  <c r="J502" i="97"/>
  <c r="I502" i="97"/>
  <c r="H502" i="97"/>
  <c r="G502" i="97"/>
  <c r="F502" i="97"/>
  <c r="M501" i="97"/>
  <c r="L501" i="97"/>
  <c r="K501" i="97"/>
  <c r="J501" i="97"/>
  <c r="I501" i="97"/>
  <c r="H501" i="97"/>
  <c r="G501" i="97"/>
  <c r="F501" i="97"/>
  <c r="M500" i="97"/>
  <c r="L500" i="97"/>
  <c r="K500" i="97"/>
  <c r="J500" i="97"/>
  <c r="I500" i="97"/>
  <c r="H500" i="97"/>
  <c r="G500" i="97"/>
  <c r="F500" i="97"/>
  <c r="M498" i="97"/>
  <c r="L498" i="97"/>
  <c r="K498" i="97"/>
  <c r="J498" i="97"/>
  <c r="I498" i="97"/>
  <c r="H498" i="97"/>
  <c r="G498" i="97"/>
  <c r="F498" i="97"/>
  <c r="M497" i="97"/>
  <c r="L497" i="97"/>
  <c r="K497" i="97"/>
  <c r="J497" i="97"/>
  <c r="I497" i="97"/>
  <c r="H497" i="97"/>
  <c r="G497" i="97"/>
  <c r="F497" i="97"/>
  <c r="M495" i="97"/>
  <c r="L495" i="97"/>
  <c r="K495" i="97"/>
  <c r="J495" i="97"/>
  <c r="I495" i="97"/>
  <c r="H495" i="97"/>
  <c r="G495" i="97"/>
  <c r="F495" i="97"/>
  <c r="M494" i="97"/>
  <c r="L494" i="97"/>
  <c r="K494" i="97"/>
  <c r="J494" i="97"/>
  <c r="I494" i="97"/>
  <c r="H494" i="97"/>
  <c r="G494" i="97"/>
  <c r="F494" i="97"/>
  <c r="M492" i="97"/>
  <c r="L492" i="97"/>
  <c r="K492" i="97"/>
  <c r="J492" i="97"/>
  <c r="I492" i="97"/>
  <c r="H492" i="97"/>
  <c r="G492" i="97"/>
  <c r="F492" i="97"/>
  <c r="M491" i="97"/>
  <c r="L491" i="97"/>
  <c r="K491" i="97"/>
  <c r="J491" i="97"/>
  <c r="I491" i="97"/>
  <c r="H491" i="97"/>
  <c r="G491" i="97"/>
  <c r="F491" i="97"/>
  <c r="M487" i="97"/>
  <c r="L487" i="97"/>
  <c r="K487" i="97"/>
  <c r="J487" i="97"/>
  <c r="I487" i="97"/>
  <c r="H487" i="97"/>
  <c r="G487" i="97"/>
  <c r="F487" i="97"/>
  <c r="M486" i="97"/>
  <c r="L486" i="97"/>
  <c r="K486" i="97"/>
  <c r="J486" i="97"/>
  <c r="I486" i="97"/>
  <c r="H486" i="97"/>
  <c r="G486" i="97"/>
  <c r="F486" i="97"/>
  <c r="M485" i="97"/>
  <c r="L485" i="97"/>
  <c r="K485" i="97"/>
  <c r="J485" i="97"/>
  <c r="I485" i="97"/>
  <c r="H485" i="97"/>
  <c r="G485" i="97"/>
  <c r="F485" i="97"/>
  <c r="M483" i="97"/>
  <c r="L483" i="97"/>
  <c r="K483" i="97"/>
  <c r="J483" i="97"/>
  <c r="I483" i="97"/>
  <c r="H483" i="97"/>
  <c r="G483" i="97"/>
  <c r="F483" i="97"/>
  <c r="M482" i="97"/>
  <c r="L482" i="97"/>
  <c r="K482" i="97"/>
  <c r="J482" i="97"/>
  <c r="I482" i="97"/>
  <c r="H482" i="97"/>
  <c r="G482" i="97"/>
  <c r="F482" i="97"/>
  <c r="M479" i="97"/>
  <c r="L479" i="97"/>
  <c r="K479" i="97"/>
  <c r="J479" i="97"/>
  <c r="I479" i="97"/>
  <c r="H479" i="97"/>
  <c r="G479" i="97"/>
  <c r="F479" i="97"/>
  <c r="M478" i="97"/>
  <c r="L478" i="97"/>
  <c r="K478" i="97"/>
  <c r="J478" i="97"/>
  <c r="I478" i="97"/>
  <c r="H478" i="97"/>
  <c r="G478" i="97"/>
  <c r="F478" i="97"/>
  <c r="M477" i="97"/>
  <c r="L477" i="97"/>
  <c r="K477" i="97"/>
  <c r="J477" i="97"/>
  <c r="I477" i="97"/>
  <c r="H477" i="97"/>
  <c r="G477" i="97"/>
  <c r="F477" i="97"/>
  <c r="M459" i="97"/>
  <c r="L459" i="97"/>
  <c r="K459" i="97"/>
  <c r="J459" i="97"/>
  <c r="I459" i="97"/>
  <c r="H459" i="97"/>
  <c r="G459" i="97"/>
  <c r="F459" i="97"/>
  <c r="M456" i="97"/>
  <c r="L456" i="97"/>
  <c r="K456" i="97"/>
  <c r="J456" i="97"/>
  <c r="I456" i="97"/>
  <c r="H456" i="97"/>
  <c r="G456" i="97"/>
  <c r="F456" i="97"/>
  <c r="M455" i="97"/>
  <c r="L455" i="97"/>
  <c r="K455" i="97"/>
  <c r="J455" i="97"/>
  <c r="I455" i="97"/>
  <c r="H455" i="97"/>
  <c r="G455" i="97"/>
  <c r="F455" i="97"/>
  <c r="M454" i="97"/>
  <c r="L454" i="97"/>
  <c r="K454" i="97"/>
  <c r="J454" i="97"/>
  <c r="I454" i="97"/>
  <c r="H454" i="97"/>
  <c r="G454" i="97"/>
  <c r="F454" i="97"/>
  <c r="M452" i="97"/>
  <c r="L452" i="97"/>
  <c r="K452" i="97"/>
  <c r="J452" i="97"/>
  <c r="I452" i="97"/>
  <c r="H452" i="97"/>
  <c r="G452" i="97"/>
  <c r="F452" i="97"/>
  <c r="M451" i="97"/>
  <c r="L451" i="97"/>
  <c r="K451" i="97"/>
  <c r="J451" i="97"/>
  <c r="I451" i="97"/>
  <c r="H451" i="97"/>
  <c r="G451" i="97"/>
  <c r="F451" i="97"/>
  <c r="M449" i="97"/>
  <c r="L449" i="97"/>
  <c r="K449" i="97"/>
  <c r="J449" i="97"/>
  <c r="I449" i="97"/>
  <c r="H449" i="97"/>
  <c r="G449" i="97"/>
  <c r="F449" i="97"/>
  <c r="M448" i="97"/>
  <c r="L448" i="97"/>
  <c r="K448" i="97"/>
  <c r="J448" i="97"/>
  <c r="I448" i="97"/>
  <c r="H448" i="97"/>
  <c r="G448" i="97"/>
  <c r="F448" i="97"/>
  <c r="M446" i="97"/>
  <c r="L446" i="97"/>
  <c r="K446" i="97"/>
  <c r="J446" i="97"/>
  <c r="I446" i="97"/>
  <c r="H446" i="97"/>
  <c r="G446" i="97"/>
  <c r="F446" i="97"/>
  <c r="M443" i="97"/>
  <c r="L443" i="97"/>
  <c r="K443" i="97"/>
  <c r="J443" i="97"/>
  <c r="I443" i="97"/>
  <c r="H443" i="97"/>
  <c r="G443" i="97"/>
  <c r="F443" i="97"/>
  <c r="M442" i="97"/>
  <c r="L442" i="97"/>
  <c r="K442" i="97"/>
  <c r="J442" i="97"/>
  <c r="I442" i="97"/>
  <c r="H442" i="97"/>
  <c r="G442" i="97"/>
  <c r="F442" i="97"/>
  <c r="M440" i="97"/>
  <c r="L440" i="97"/>
  <c r="K440" i="97"/>
  <c r="J440" i="97"/>
  <c r="I440" i="97"/>
  <c r="H440" i="97"/>
  <c r="G440" i="97"/>
  <c r="F440" i="97"/>
  <c r="M439" i="97"/>
  <c r="L439" i="97"/>
  <c r="K439" i="97"/>
  <c r="J439" i="97"/>
  <c r="I439" i="97"/>
  <c r="H439" i="97"/>
  <c r="G439" i="97"/>
  <c r="F439" i="97"/>
  <c r="M438" i="97"/>
  <c r="L438" i="97"/>
  <c r="K438" i="97"/>
  <c r="J438" i="97"/>
  <c r="I438" i="97"/>
  <c r="H438" i="97"/>
  <c r="G438" i="97"/>
  <c r="F438" i="97"/>
  <c r="M437" i="97"/>
  <c r="L437" i="97"/>
  <c r="K437" i="97"/>
  <c r="J437" i="97"/>
  <c r="I437" i="97"/>
  <c r="H437" i="97"/>
  <c r="G437" i="97"/>
  <c r="F437" i="97"/>
  <c r="M435" i="97"/>
  <c r="L435" i="97"/>
  <c r="K435" i="97"/>
  <c r="J435" i="97"/>
  <c r="I435" i="97"/>
  <c r="H435" i="97"/>
  <c r="G435" i="97"/>
  <c r="F435" i="97"/>
  <c r="M431" i="97"/>
  <c r="L431" i="97"/>
  <c r="K431" i="97"/>
  <c r="J431" i="97"/>
  <c r="I431" i="97"/>
  <c r="H431" i="97"/>
  <c r="G431" i="97"/>
  <c r="F431" i="97"/>
  <c r="M430" i="97"/>
  <c r="L430" i="97"/>
  <c r="K430" i="97"/>
  <c r="J430" i="97"/>
  <c r="I430" i="97"/>
  <c r="H430" i="97"/>
  <c r="G430" i="97"/>
  <c r="F430" i="97"/>
  <c r="M428" i="97"/>
  <c r="L428" i="97"/>
  <c r="K428" i="97"/>
  <c r="J428" i="97"/>
  <c r="I428" i="97"/>
  <c r="H428" i="97"/>
  <c r="G428" i="97"/>
  <c r="F428" i="97"/>
  <c r="M427" i="97"/>
  <c r="L427" i="97"/>
  <c r="K427" i="97"/>
  <c r="J427" i="97"/>
  <c r="I427" i="97"/>
  <c r="H427" i="97"/>
  <c r="G427" i="97"/>
  <c r="F427" i="97"/>
  <c r="M408" i="97"/>
  <c r="L408" i="97"/>
  <c r="K408" i="97"/>
  <c r="J408" i="97"/>
  <c r="I408" i="97"/>
  <c r="H408" i="97"/>
  <c r="G408" i="97"/>
  <c r="F408" i="97"/>
  <c r="M405" i="97"/>
  <c r="L405" i="97"/>
  <c r="K405" i="97"/>
  <c r="J405" i="97"/>
  <c r="I405" i="97"/>
  <c r="H405" i="97"/>
  <c r="G405" i="97"/>
  <c r="F405" i="97"/>
  <c r="M404" i="97"/>
  <c r="L404" i="97"/>
  <c r="K404" i="97"/>
  <c r="J404" i="97"/>
  <c r="I404" i="97"/>
  <c r="H404" i="97"/>
  <c r="G404" i="97"/>
  <c r="F404" i="97"/>
  <c r="M403" i="97"/>
  <c r="L403" i="97"/>
  <c r="K403" i="97"/>
  <c r="J403" i="97"/>
  <c r="I403" i="97"/>
  <c r="H403" i="97"/>
  <c r="G403" i="97"/>
  <c r="F403" i="97"/>
  <c r="M402" i="97"/>
  <c r="L402" i="97"/>
  <c r="K402" i="97"/>
  <c r="J402" i="97"/>
  <c r="I402" i="97"/>
  <c r="H402" i="97"/>
  <c r="G402" i="97"/>
  <c r="F402" i="97"/>
  <c r="M400" i="97"/>
  <c r="L400" i="97"/>
  <c r="K400" i="97"/>
  <c r="J400" i="97"/>
  <c r="I400" i="97"/>
  <c r="H400" i="97"/>
  <c r="G400" i="97"/>
  <c r="F400" i="97"/>
  <c r="M399" i="97"/>
  <c r="L399" i="97"/>
  <c r="K399" i="97"/>
  <c r="J399" i="97"/>
  <c r="I399" i="97"/>
  <c r="H399" i="97"/>
  <c r="G399" i="97"/>
  <c r="F399" i="97"/>
  <c r="M397" i="97"/>
  <c r="L397" i="97"/>
  <c r="K397" i="97"/>
  <c r="J397" i="97"/>
  <c r="I397" i="97"/>
  <c r="H397" i="97"/>
  <c r="G397" i="97"/>
  <c r="F397" i="97"/>
  <c r="M396" i="97"/>
  <c r="L396" i="97"/>
  <c r="K396" i="97"/>
  <c r="J396" i="97"/>
  <c r="I396" i="97"/>
  <c r="H396" i="97"/>
  <c r="G396" i="97"/>
  <c r="F396" i="97"/>
  <c r="M394" i="97"/>
  <c r="L394" i="97"/>
  <c r="K394" i="97"/>
  <c r="J394" i="97"/>
  <c r="I394" i="97"/>
  <c r="H394" i="97"/>
  <c r="G394" i="97"/>
  <c r="F394" i="97"/>
  <c r="M390" i="97"/>
  <c r="L390" i="97"/>
  <c r="K390" i="97"/>
  <c r="J390" i="97"/>
  <c r="I390" i="97"/>
  <c r="H390" i="97"/>
  <c r="G390" i="97"/>
  <c r="F390" i="97"/>
  <c r="M389" i="97"/>
  <c r="L389" i="97"/>
  <c r="K389" i="97"/>
  <c r="J389" i="97"/>
  <c r="I389" i="97"/>
  <c r="H389" i="97"/>
  <c r="G389" i="97"/>
  <c r="F389" i="97"/>
  <c r="M387" i="97"/>
  <c r="L387" i="97"/>
  <c r="K387" i="97"/>
  <c r="J387" i="97"/>
  <c r="I387" i="97"/>
  <c r="H387" i="97"/>
  <c r="G387" i="97"/>
  <c r="F387" i="97"/>
  <c r="M386" i="97"/>
  <c r="L386" i="97"/>
  <c r="K386" i="97"/>
  <c r="J386" i="97"/>
  <c r="I386" i="97"/>
  <c r="H386" i="97"/>
  <c r="G386" i="97"/>
  <c r="F386" i="97"/>
  <c r="M385" i="97"/>
  <c r="L385" i="97"/>
  <c r="K385" i="97"/>
  <c r="J385" i="97"/>
  <c r="I385" i="97"/>
  <c r="H385" i="97"/>
  <c r="G385" i="97"/>
  <c r="F385" i="97"/>
  <c r="M384" i="97"/>
  <c r="L384" i="97"/>
  <c r="K384" i="97"/>
  <c r="J384" i="97"/>
  <c r="I384" i="97"/>
  <c r="H384" i="97"/>
  <c r="G384" i="97"/>
  <c r="F384" i="97"/>
  <c r="M382" i="97"/>
  <c r="L382" i="97"/>
  <c r="K382" i="97"/>
  <c r="J382" i="97"/>
  <c r="I382" i="97"/>
  <c r="H382" i="97"/>
  <c r="G382" i="97"/>
  <c r="F382" i="97"/>
  <c r="M378" i="97"/>
  <c r="L378" i="97"/>
  <c r="K378" i="97"/>
  <c r="J378" i="97"/>
  <c r="I378" i="97"/>
  <c r="H378" i="97"/>
  <c r="G378" i="97"/>
  <c r="F378" i="97"/>
  <c r="M377" i="97"/>
  <c r="L377" i="97"/>
  <c r="K377" i="97"/>
  <c r="J377" i="97"/>
  <c r="I377" i="97"/>
  <c r="H377" i="97"/>
  <c r="G377" i="97"/>
  <c r="F377" i="97"/>
  <c r="M375" i="97"/>
  <c r="L375" i="97"/>
  <c r="K375" i="97"/>
  <c r="J375" i="97"/>
  <c r="I375" i="97"/>
  <c r="H375" i="97"/>
  <c r="G375" i="97"/>
  <c r="F375" i="97"/>
  <c r="M374" i="97"/>
  <c r="L374" i="97"/>
  <c r="K374" i="97"/>
  <c r="J374" i="97"/>
  <c r="I374" i="97"/>
  <c r="H374" i="97"/>
  <c r="G374" i="97"/>
  <c r="F374" i="97"/>
  <c r="M372" i="97"/>
  <c r="L372" i="97"/>
  <c r="K372" i="97"/>
  <c r="J372" i="97"/>
  <c r="I372" i="97"/>
  <c r="H372" i="97"/>
  <c r="G372" i="97"/>
  <c r="F372" i="97"/>
  <c r="M353" i="97"/>
  <c r="L353" i="97"/>
  <c r="K353" i="97"/>
  <c r="J353" i="97"/>
  <c r="I353" i="97"/>
  <c r="H353" i="97"/>
  <c r="G353" i="97"/>
  <c r="F353" i="97"/>
  <c r="M350" i="97"/>
  <c r="L350" i="97"/>
  <c r="K350" i="97"/>
  <c r="J350" i="97"/>
  <c r="I350" i="97"/>
  <c r="H350" i="97"/>
  <c r="G350" i="97"/>
  <c r="F350" i="97"/>
  <c r="M349" i="97"/>
  <c r="L349" i="97"/>
  <c r="K349" i="97"/>
  <c r="J349" i="97"/>
  <c r="I349" i="97"/>
  <c r="H349" i="97"/>
  <c r="G349" i="97"/>
  <c r="F349" i="97"/>
  <c r="M348" i="97"/>
  <c r="L348" i="97"/>
  <c r="K348" i="97"/>
  <c r="J348" i="97"/>
  <c r="I348" i="97"/>
  <c r="H348" i="97"/>
  <c r="G348" i="97"/>
  <c r="F348" i="97"/>
  <c r="M347" i="97"/>
  <c r="L347" i="97"/>
  <c r="K347" i="97"/>
  <c r="J347" i="97"/>
  <c r="I347" i="97"/>
  <c r="H347" i="97"/>
  <c r="G347" i="97"/>
  <c r="F347" i="97"/>
  <c r="M345" i="97"/>
  <c r="L345" i="97"/>
  <c r="K345" i="97"/>
  <c r="J345" i="97"/>
  <c r="I345" i="97"/>
  <c r="H345" i="97"/>
  <c r="G345" i="97"/>
  <c r="F345" i="97"/>
  <c r="M344" i="97"/>
  <c r="L344" i="97"/>
  <c r="K344" i="97"/>
  <c r="J344" i="97"/>
  <c r="I344" i="97"/>
  <c r="H344" i="97"/>
  <c r="G344" i="97"/>
  <c r="F344" i="97"/>
  <c r="M342" i="97"/>
  <c r="L342" i="97"/>
  <c r="K342" i="97"/>
  <c r="J342" i="97"/>
  <c r="I342" i="97"/>
  <c r="H342" i="97"/>
  <c r="G342" i="97"/>
  <c r="F342" i="97"/>
  <c r="M341" i="97"/>
  <c r="L341" i="97"/>
  <c r="K341" i="97"/>
  <c r="J341" i="97"/>
  <c r="I341" i="97"/>
  <c r="H341" i="97"/>
  <c r="G341" i="97"/>
  <c r="F341" i="97"/>
  <c r="M337" i="97"/>
  <c r="L337" i="97"/>
  <c r="K337" i="97"/>
  <c r="J337" i="97"/>
  <c r="I337" i="97"/>
  <c r="H337" i="97"/>
  <c r="G337" i="97"/>
  <c r="F337" i="97"/>
  <c r="M336" i="97"/>
  <c r="L336" i="97"/>
  <c r="K336" i="97"/>
  <c r="J336" i="97"/>
  <c r="I336" i="97"/>
  <c r="H336" i="97"/>
  <c r="G336" i="97"/>
  <c r="F336" i="97"/>
  <c r="M334" i="97"/>
  <c r="L334" i="97"/>
  <c r="K334" i="97"/>
  <c r="J334" i="97"/>
  <c r="I334" i="97"/>
  <c r="H334" i="97"/>
  <c r="G334" i="97"/>
  <c r="F334" i="97"/>
  <c r="M333" i="97"/>
  <c r="L333" i="97"/>
  <c r="K333" i="97"/>
  <c r="J333" i="97"/>
  <c r="I333" i="97"/>
  <c r="H333" i="97"/>
  <c r="G333" i="97"/>
  <c r="F333" i="97"/>
  <c r="M332" i="97"/>
  <c r="L332" i="97"/>
  <c r="K332" i="97"/>
  <c r="J332" i="97"/>
  <c r="I332" i="97"/>
  <c r="H332" i="97"/>
  <c r="G332" i="97"/>
  <c r="F332" i="97"/>
  <c r="M331" i="97"/>
  <c r="L331" i="97"/>
  <c r="K331" i="97"/>
  <c r="J331" i="97"/>
  <c r="I331" i="97"/>
  <c r="H331" i="97"/>
  <c r="G331" i="97"/>
  <c r="F331" i="97"/>
  <c r="M329" i="97"/>
  <c r="L329" i="97"/>
  <c r="K329" i="97"/>
  <c r="J329" i="97"/>
  <c r="I329" i="97"/>
  <c r="H329" i="97"/>
  <c r="G329" i="97"/>
  <c r="F329" i="97"/>
  <c r="M325" i="97"/>
  <c r="L325" i="97"/>
  <c r="K325" i="97"/>
  <c r="J325" i="97"/>
  <c r="I325" i="97"/>
  <c r="H325" i="97"/>
  <c r="G325" i="97"/>
  <c r="F325" i="97"/>
  <c r="M324" i="97"/>
  <c r="L324" i="97"/>
  <c r="K324" i="97"/>
  <c r="J324" i="97"/>
  <c r="I324" i="97"/>
  <c r="H324" i="97"/>
  <c r="G324" i="97"/>
  <c r="F324" i="97"/>
  <c r="M322" i="97"/>
  <c r="L322" i="97"/>
  <c r="K322" i="97"/>
  <c r="J322" i="97"/>
  <c r="I322" i="97"/>
  <c r="H322" i="97"/>
  <c r="G322" i="97"/>
  <c r="F322" i="97"/>
  <c r="M321" i="97"/>
  <c r="L321" i="97"/>
  <c r="K321" i="97"/>
  <c r="J321" i="97"/>
  <c r="I321" i="97"/>
  <c r="H321" i="97"/>
  <c r="G321" i="97"/>
  <c r="F321" i="97"/>
  <c r="M301" i="97"/>
  <c r="L301" i="97"/>
  <c r="K301" i="97"/>
  <c r="J301" i="97"/>
  <c r="I301" i="97"/>
  <c r="H301" i="97"/>
  <c r="G301" i="97"/>
  <c r="F301" i="97"/>
  <c r="M298" i="97"/>
  <c r="L298" i="97"/>
  <c r="K298" i="97"/>
  <c r="J298" i="97"/>
  <c r="I298" i="97"/>
  <c r="H298" i="97"/>
  <c r="G298" i="97"/>
  <c r="F298" i="97"/>
  <c r="M297" i="97"/>
  <c r="L297" i="97"/>
  <c r="K297" i="97"/>
  <c r="J297" i="97"/>
  <c r="I297" i="97"/>
  <c r="H297" i="97"/>
  <c r="G297" i="97"/>
  <c r="F297" i="97"/>
  <c r="M296" i="97"/>
  <c r="L296" i="97"/>
  <c r="K296" i="97"/>
  <c r="J296" i="97"/>
  <c r="I296" i="97"/>
  <c r="H296" i="97"/>
  <c r="G296" i="97"/>
  <c r="F296" i="97"/>
  <c r="M294" i="97"/>
  <c r="L294" i="97"/>
  <c r="K294" i="97"/>
  <c r="J294" i="97"/>
  <c r="I294" i="97"/>
  <c r="H294" i="97"/>
  <c r="G294" i="97"/>
  <c r="F294" i="97"/>
  <c r="M293" i="97"/>
  <c r="L293" i="97"/>
  <c r="K293" i="97"/>
  <c r="J293" i="97"/>
  <c r="I293" i="97"/>
  <c r="H293" i="97"/>
  <c r="G293" i="97"/>
  <c r="F293" i="97"/>
  <c r="M292" i="97"/>
  <c r="L292" i="97"/>
  <c r="K292" i="97"/>
  <c r="J292" i="97"/>
  <c r="I292" i="97"/>
  <c r="H292" i="97"/>
  <c r="G292" i="97"/>
  <c r="F292" i="97"/>
  <c r="M288" i="97"/>
  <c r="L288" i="97"/>
  <c r="K288" i="97"/>
  <c r="J288" i="97"/>
  <c r="I288" i="97"/>
  <c r="H288" i="97"/>
  <c r="G288" i="97"/>
  <c r="F288" i="97"/>
  <c r="M287" i="97"/>
  <c r="L287" i="97"/>
  <c r="K287" i="97"/>
  <c r="J287" i="97"/>
  <c r="I287" i="97"/>
  <c r="H287" i="97"/>
  <c r="G287" i="97"/>
  <c r="F287" i="97"/>
  <c r="M284" i="97"/>
  <c r="L284" i="97"/>
  <c r="K284" i="97"/>
  <c r="J284" i="97"/>
  <c r="I284" i="97"/>
  <c r="H284" i="97"/>
  <c r="G284" i="97"/>
  <c r="F284" i="97"/>
  <c r="M283" i="97"/>
  <c r="L283" i="97"/>
  <c r="K283" i="97"/>
  <c r="J283" i="97"/>
  <c r="I283" i="97"/>
  <c r="H283" i="97"/>
  <c r="G283" i="97"/>
  <c r="F283" i="97"/>
  <c r="M281" i="97"/>
  <c r="L281" i="97"/>
  <c r="K281" i="97"/>
  <c r="J281" i="97"/>
  <c r="I281" i="97"/>
  <c r="H281" i="97"/>
  <c r="G281" i="97"/>
  <c r="F281" i="97"/>
  <c r="M280" i="97"/>
  <c r="L280" i="97"/>
  <c r="K280" i="97"/>
  <c r="J280" i="97"/>
  <c r="I280" i="97"/>
  <c r="H280" i="97"/>
  <c r="G280" i="97"/>
  <c r="F280" i="97"/>
  <c r="M279" i="97"/>
  <c r="L279" i="97"/>
  <c r="K279" i="97"/>
  <c r="J279" i="97"/>
  <c r="I279" i="97"/>
  <c r="H279" i="97"/>
  <c r="G279" i="97"/>
  <c r="F279" i="97"/>
  <c r="M274" i="97"/>
  <c r="L274" i="97"/>
  <c r="K274" i="97"/>
  <c r="J274" i="97"/>
  <c r="I274" i="97"/>
  <c r="H274" i="97"/>
  <c r="G274" i="97"/>
  <c r="F274" i="97"/>
  <c r="M273" i="97"/>
  <c r="L273" i="97"/>
  <c r="K273" i="97"/>
  <c r="J273" i="97"/>
  <c r="I273" i="97"/>
  <c r="H273" i="97"/>
  <c r="G273" i="97"/>
  <c r="F273" i="97"/>
  <c r="M272" i="97"/>
  <c r="L272" i="97"/>
  <c r="K272" i="97"/>
  <c r="J272" i="97"/>
  <c r="I272" i="97"/>
  <c r="H272" i="97"/>
  <c r="G272" i="97"/>
  <c r="F272" i="97"/>
  <c r="M271" i="97"/>
  <c r="L271" i="97"/>
  <c r="K271" i="97"/>
  <c r="J271" i="97"/>
  <c r="I271" i="97"/>
  <c r="H271" i="97"/>
  <c r="G271" i="97"/>
  <c r="F271" i="97"/>
  <c r="M269" i="97"/>
  <c r="L269" i="97"/>
  <c r="K269" i="97"/>
  <c r="J269" i="97"/>
  <c r="I269" i="97"/>
  <c r="H269" i="97"/>
  <c r="G269" i="97"/>
  <c r="F269" i="97"/>
  <c r="M268" i="97"/>
  <c r="L268" i="97"/>
  <c r="K268" i="97"/>
  <c r="J268" i="97"/>
  <c r="I268" i="97"/>
  <c r="H268" i="97"/>
  <c r="G268" i="97"/>
  <c r="F268" i="97"/>
  <c r="M267" i="97"/>
  <c r="L267" i="97"/>
  <c r="K267" i="97"/>
  <c r="J267" i="97"/>
  <c r="I267" i="97"/>
  <c r="H267" i="97"/>
  <c r="G267" i="97"/>
  <c r="F267" i="97"/>
  <c r="M266" i="97"/>
  <c r="L266" i="97"/>
  <c r="K266" i="97"/>
  <c r="J266" i="97"/>
  <c r="I266" i="97"/>
  <c r="H266" i="97"/>
  <c r="G266" i="97"/>
  <c r="F266" i="97"/>
  <c r="M262" i="97"/>
  <c r="L262" i="97"/>
  <c r="K262" i="97"/>
  <c r="J262" i="97"/>
  <c r="I262" i="97"/>
  <c r="H262" i="97"/>
  <c r="G262" i="97"/>
  <c r="F262" i="97"/>
  <c r="M261" i="97"/>
  <c r="L261" i="97"/>
  <c r="K261" i="97"/>
  <c r="J261" i="97"/>
  <c r="I261" i="97"/>
  <c r="H261" i="97"/>
  <c r="G261" i="97"/>
  <c r="F261" i="97"/>
  <c r="M260" i="97"/>
  <c r="L260" i="97"/>
  <c r="K260" i="97"/>
  <c r="J260" i="97"/>
  <c r="I260" i="97"/>
  <c r="H260" i="97"/>
  <c r="G260" i="97"/>
  <c r="F260" i="97"/>
  <c r="M258" i="97"/>
  <c r="L258" i="97"/>
  <c r="K258" i="97"/>
  <c r="J258" i="97"/>
  <c r="I258" i="97"/>
  <c r="H258" i="97"/>
  <c r="G258" i="97"/>
  <c r="F258" i="97"/>
  <c r="M257" i="97"/>
  <c r="L257" i="97"/>
  <c r="K257" i="97"/>
  <c r="J257" i="97"/>
  <c r="I257" i="97"/>
  <c r="H257" i="97"/>
  <c r="G257" i="97"/>
  <c r="F257" i="97"/>
  <c r="M256" i="97"/>
  <c r="L256" i="97"/>
  <c r="K256" i="97"/>
  <c r="J256" i="97"/>
  <c r="I256" i="97"/>
  <c r="H256" i="97"/>
  <c r="G256" i="97"/>
  <c r="F256" i="97"/>
  <c r="M252" i="97"/>
  <c r="L252" i="97"/>
  <c r="K252" i="97"/>
  <c r="J252" i="97"/>
  <c r="I252" i="97"/>
  <c r="H252" i="97"/>
  <c r="G252" i="97"/>
  <c r="F252" i="97"/>
  <c r="M251" i="97"/>
  <c r="L251" i="97"/>
  <c r="K251" i="97"/>
  <c r="J251" i="97"/>
  <c r="I251" i="97"/>
  <c r="H251" i="97"/>
  <c r="G251" i="97"/>
  <c r="F251" i="97"/>
  <c r="M250" i="97"/>
  <c r="L250" i="97"/>
  <c r="K250" i="97"/>
  <c r="J250" i="97"/>
  <c r="I250" i="97"/>
  <c r="H250" i="97"/>
  <c r="G250" i="97"/>
  <c r="F250" i="97"/>
  <c r="M249" i="97"/>
  <c r="L249" i="97"/>
  <c r="K249" i="97"/>
  <c r="J249" i="97"/>
  <c r="I249" i="97"/>
  <c r="H249" i="97"/>
  <c r="G249" i="97"/>
  <c r="F249" i="97"/>
  <c r="M246" i="97"/>
  <c r="L246" i="97"/>
  <c r="K246" i="97"/>
  <c r="J246" i="97"/>
  <c r="I246" i="97"/>
  <c r="H246" i="97"/>
  <c r="G246" i="97"/>
  <c r="F246" i="97"/>
  <c r="M245" i="97"/>
  <c r="L245" i="97"/>
  <c r="K245" i="97"/>
  <c r="J245" i="97"/>
  <c r="I245" i="97"/>
  <c r="H245" i="97"/>
  <c r="G245" i="97"/>
  <c r="F245" i="97"/>
  <c r="M244" i="97"/>
  <c r="L244" i="97"/>
  <c r="K244" i="97"/>
  <c r="J244" i="97"/>
  <c r="I244" i="97"/>
  <c r="H244" i="97"/>
  <c r="G244" i="97"/>
  <c r="F244" i="97"/>
  <c r="M242" i="97"/>
  <c r="L242" i="97"/>
  <c r="K242" i="97"/>
  <c r="J242" i="97"/>
  <c r="I242" i="97"/>
  <c r="H242" i="97"/>
  <c r="G242" i="97"/>
  <c r="F242" i="97"/>
  <c r="M241" i="97"/>
  <c r="L241" i="97"/>
  <c r="K241" i="97"/>
  <c r="J241" i="97"/>
  <c r="I241" i="97"/>
  <c r="H241" i="97"/>
  <c r="G241" i="97"/>
  <c r="F241" i="97"/>
  <c r="M240" i="97"/>
  <c r="L240" i="97"/>
  <c r="K240" i="97"/>
  <c r="J240" i="97"/>
  <c r="I240" i="97"/>
  <c r="H240" i="97"/>
  <c r="G240" i="97"/>
  <c r="F240" i="97"/>
  <c r="M238" i="97"/>
  <c r="L238" i="97"/>
  <c r="K238" i="97"/>
  <c r="J238" i="97"/>
  <c r="I238" i="97"/>
  <c r="H238" i="97"/>
  <c r="G238" i="97"/>
  <c r="F238" i="97"/>
  <c r="M237" i="97"/>
  <c r="L237" i="97"/>
  <c r="K237" i="97"/>
  <c r="J237" i="97"/>
  <c r="I237" i="97"/>
  <c r="H237" i="97"/>
  <c r="G237" i="97"/>
  <c r="F237" i="97"/>
  <c r="M236" i="97"/>
  <c r="L236" i="97"/>
  <c r="K236" i="97"/>
  <c r="J236" i="97"/>
  <c r="I236" i="97"/>
  <c r="H236" i="97"/>
  <c r="G236" i="97"/>
  <c r="F236" i="97"/>
  <c r="M232" i="97"/>
  <c r="L232" i="97"/>
  <c r="K232" i="97"/>
  <c r="J232" i="97"/>
  <c r="I232" i="97"/>
  <c r="H232" i="97"/>
  <c r="G232" i="97"/>
  <c r="F232" i="97"/>
  <c r="M231" i="97"/>
  <c r="L231" i="97"/>
  <c r="K231" i="97"/>
  <c r="J231" i="97"/>
  <c r="I231" i="97"/>
  <c r="H231" i="97"/>
  <c r="G231" i="97"/>
  <c r="F231" i="97"/>
  <c r="M230" i="97"/>
  <c r="L230" i="97"/>
  <c r="K230" i="97"/>
  <c r="J230" i="97"/>
  <c r="I230" i="97"/>
  <c r="H230" i="97"/>
  <c r="G230" i="97"/>
  <c r="F230" i="97"/>
  <c r="M228" i="97"/>
  <c r="L228" i="97"/>
  <c r="K228" i="97"/>
  <c r="J228" i="97"/>
  <c r="I228" i="97"/>
  <c r="H228" i="97"/>
  <c r="G228" i="97"/>
  <c r="F228" i="97"/>
  <c r="M227" i="97"/>
  <c r="L227" i="97"/>
  <c r="K227" i="97"/>
  <c r="J227" i="97"/>
  <c r="I227" i="97"/>
  <c r="H227" i="97"/>
  <c r="G227" i="97"/>
  <c r="F227" i="97"/>
  <c r="M226" i="97"/>
  <c r="L226" i="97"/>
  <c r="K226" i="97"/>
  <c r="J226" i="97"/>
  <c r="I226" i="97"/>
  <c r="H226" i="97"/>
  <c r="G226" i="97"/>
  <c r="F226" i="97"/>
  <c r="M224" i="97"/>
  <c r="L224" i="97"/>
  <c r="K224" i="97"/>
  <c r="J224" i="97"/>
  <c r="I224" i="97"/>
  <c r="H224" i="97"/>
  <c r="G224" i="97"/>
  <c r="F224" i="97"/>
  <c r="M223" i="97"/>
  <c r="L223" i="97"/>
  <c r="K223" i="97"/>
  <c r="J223" i="97"/>
  <c r="I223" i="97"/>
  <c r="H223" i="97"/>
  <c r="G223" i="97"/>
  <c r="F223" i="97"/>
  <c r="M222" i="97"/>
  <c r="L222" i="97"/>
  <c r="K222" i="97"/>
  <c r="J222" i="97"/>
  <c r="I222" i="97"/>
  <c r="H222" i="97"/>
  <c r="G222" i="97"/>
  <c r="F222" i="97"/>
  <c r="M205" i="97"/>
  <c r="L205" i="97"/>
  <c r="K205" i="97"/>
  <c r="J205" i="97"/>
  <c r="I205" i="97"/>
  <c r="H205" i="97"/>
  <c r="G205" i="97"/>
  <c r="F205" i="97"/>
  <c r="M204" i="97"/>
  <c r="L204" i="97"/>
  <c r="K204" i="97"/>
  <c r="J204" i="97"/>
  <c r="I204" i="97"/>
  <c r="H204" i="97"/>
  <c r="G204" i="97"/>
  <c r="F204" i="97"/>
  <c r="M203" i="97"/>
  <c r="L203" i="97"/>
  <c r="K203" i="97"/>
  <c r="J203" i="97"/>
  <c r="I203" i="97"/>
  <c r="H203" i="97"/>
  <c r="G203" i="97"/>
  <c r="F203" i="97"/>
  <c r="M201" i="97"/>
  <c r="L201" i="97"/>
  <c r="K201" i="97"/>
  <c r="J201" i="97"/>
  <c r="I201" i="97"/>
  <c r="H201" i="97"/>
  <c r="G201" i="97"/>
  <c r="F201" i="97"/>
  <c r="M200" i="97"/>
  <c r="L200" i="97"/>
  <c r="K200" i="97"/>
  <c r="J200" i="97"/>
  <c r="I200" i="97"/>
  <c r="H200" i="97"/>
  <c r="G200" i="97"/>
  <c r="F200" i="97"/>
  <c r="M198" i="97"/>
  <c r="L198" i="97"/>
  <c r="K198" i="97"/>
  <c r="J198" i="97"/>
  <c r="I198" i="97"/>
  <c r="H198" i="97"/>
  <c r="G198" i="97"/>
  <c r="F198" i="97"/>
  <c r="M195" i="97"/>
  <c r="L195" i="97"/>
  <c r="K195" i="97"/>
  <c r="J195" i="97"/>
  <c r="I195" i="97"/>
  <c r="H195" i="97"/>
  <c r="G195" i="97"/>
  <c r="F195" i="97"/>
  <c r="M194" i="97"/>
  <c r="L194" i="97"/>
  <c r="K194" i="97"/>
  <c r="J194" i="97"/>
  <c r="I194" i="97"/>
  <c r="H194" i="97"/>
  <c r="G194" i="97"/>
  <c r="F194" i="97"/>
  <c r="M193" i="97"/>
  <c r="L193" i="97"/>
  <c r="K193" i="97"/>
  <c r="J193" i="97"/>
  <c r="I193" i="97"/>
  <c r="H193" i="97"/>
  <c r="G193" i="97"/>
  <c r="F193" i="97"/>
  <c r="M191" i="97"/>
  <c r="L191" i="97"/>
  <c r="K191" i="97"/>
  <c r="J191" i="97"/>
  <c r="I191" i="97"/>
  <c r="H191" i="97"/>
  <c r="G191" i="97"/>
  <c r="F191" i="97"/>
  <c r="M190" i="97"/>
  <c r="L190" i="97"/>
  <c r="K190" i="97"/>
  <c r="J190" i="97"/>
  <c r="I190" i="97"/>
  <c r="H190" i="97"/>
  <c r="G190" i="97"/>
  <c r="F190" i="97"/>
  <c r="M186" i="97"/>
  <c r="L186" i="97"/>
  <c r="K186" i="97"/>
  <c r="J186" i="97"/>
  <c r="I186" i="97"/>
  <c r="H186" i="97"/>
  <c r="G186" i="97"/>
  <c r="F186" i="97"/>
  <c r="M185" i="97"/>
  <c r="L185" i="97"/>
  <c r="K185" i="97"/>
  <c r="J185" i="97"/>
  <c r="I185" i="97"/>
  <c r="H185" i="97"/>
  <c r="G185" i="97"/>
  <c r="F185" i="97"/>
  <c r="M183" i="97"/>
  <c r="L183" i="97"/>
  <c r="K183" i="97"/>
  <c r="J183" i="97"/>
  <c r="I183" i="97"/>
  <c r="H183" i="97"/>
  <c r="G183" i="97"/>
  <c r="F183" i="97"/>
  <c r="M182" i="97"/>
  <c r="L182" i="97"/>
  <c r="K182" i="97"/>
  <c r="J182" i="97"/>
  <c r="I182" i="97"/>
  <c r="H182" i="97"/>
  <c r="G182" i="97"/>
  <c r="F182" i="97"/>
  <c r="M179" i="97"/>
  <c r="L179" i="97"/>
  <c r="K179" i="97"/>
  <c r="J179" i="97"/>
  <c r="I179" i="97"/>
  <c r="H179" i="97"/>
  <c r="G179" i="97"/>
  <c r="F179" i="97"/>
  <c r="M177" i="97"/>
  <c r="L177" i="97"/>
  <c r="K177" i="97"/>
  <c r="J177" i="97"/>
  <c r="I177" i="97"/>
  <c r="H177" i="97"/>
  <c r="G177" i="97"/>
  <c r="F177" i="97"/>
  <c r="M176" i="97"/>
  <c r="L176" i="97"/>
  <c r="K176" i="97"/>
  <c r="J176" i="97"/>
  <c r="I176" i="97"/>
  <c r="H176" i="97"/>
  <c r="G176" i="97"/>
  <c r="F176" i="97"/>
  <c r="M175" i="97"/>
  <c r="L175" i="97"/>
  <c r="K175" i="97"/>
  <c r="J175" i="97"/>
  <c r="I175" i="97"/>
  <c r="H175" i="97"/>
  <c r="G175" i="97"/>
  <c r="F175" i="97"/>
  <c r="M171" i="97"/>
  <c r="L171" i="97"/>
  <c r="K171" i="97"/>
  <c r="J171" i="97"/>
  <c r="I171" i="97"/>
  <c r="H171" i="97"/>
  <c r="G171" i="97"/>
  <c r="F171" i="97"/>
  <c r="M170" i="97"/>
  <c r="L170" i="97"/>
  <c r="K170" i="97"/>
  <c r="J170" i="97"/>
  <c r="I170" i="97"/>
  <c r="H170" i="97"/>
  <c r="G170" i="97"/>
  <c r="F170" i="97"/>
  <c r="M167" i="97"/>
  <c r="L167" i="97"/>
  <c r="K167" i="97"/>
  <c r="J167" i="97"/>
  <c r="I167" i="97"/>
  <c r="H167" i="97"/>
  <c r="G167" i="97"/>
  <c r="F167" i="97"/>
  <c r="M166" i="97"/>
  <c r="L166" i="97"/>
  <c r="K166" i="97"/>
  <c r="J166" i="97"/>
  <c r="I166" i="97"/>
  <c r="H166" i="97"/>
  <c r="G166" i="97"/>
  <c r="F166" i="97"/>
  <c r="M165" i="97"/>
  <c r="L165" i="97"/>
  <c r="K165" i="97"/>
  <c r="J165" i="97"/>
  <c r="I165" i="97"/>
  <c r="H165" i="97"/>
  <c r="G165" i="97"/>
  <c r="F165" i="97"/>
  <c r="M163" i="97"/>
  <c r="L163" i="97"/>
  <c r="K163" i="97"/>
  <c r="J163" i="97"/>
  <c r="I163" i="97"/>
  <c r="H163" i="97"/>
  <c r="G163" i="97"/>
  <c r="F163" i="97"/>
  <c r="M162" i="97"/>
  <c r="L162" i="97"/>
  <c r="K162" i="97"/>
  <c r="J162" i="97"/>
  <c r="I162" i="97"/>
  <c r="H162" i="97"/>
  <c r="G162" i="97"/>
  <c r="F162" i="97"/>
  <c r="M161" i="97"/>
  <c r="L161" i="97"/>
  <c r="K161" i="97"/>
  <c r="J161" i="97"/>
  <c r="I161" i="97"/>
  <c r="H161" i="97"/>
  <c r="G161" i="97"/>
  <c r="F161" i="97"/>
  <c r="M158" i="97"/>
  <c r="L158" i="97"/>
  <c r="K158" i="97"/>
  <c r="J158" i="97"/>
  <c r="I158" i="97"/>
  <c r="H158" i="97"/>
  <c r="G158" i="97"/>
  <c r="F158" i="97"/>
  <c r="M157" i="97"/>
  <c r="L157" i="97"/>
  <c r="K157" i="97"/>
  <c r="J157" i="97"/>
  <c r="I157" i="97"/>
  <c r="H157" i="97"/>
  <c r="G157" i="97"/>
  <c r="F157" i="97"/>
  <c r="M154" i="97"/>
  <c r="L154" i="97"/>
  <c r="K154" i="97"/>
  <c r="J154" i="97"/>
  <c r="I154" i="97"/>
  <c r="H154" i="97"/>
  <c r="G154" i="97"/>
  <c r="F154" i="97"/>
  <c r="M153" i="97"/>
  <c r="L153" i="97"/>
  <c r="K153" i="97"/>
  <c r="J153" i="97"/>
  <c r="I153" i="97"/>
  <c r="H153" i="97"/>
  <c r="G153" i="97"/>
  <c r="F153" i="97"/>
  <c r="M151" i="97"/>
  <c r="L151" i="97"/>
  <c r="K151" i="97"/>
  <c r="J151" i="97"/>
  <c r="I151" i="97"/>
  <c r="H151" i="97"/>
  <c r="G151" i="97"/>
  <c r="F151" i="97"/>
  <c r="M150" i="97"/>
  <c r="L150" i="97"/>
  <c r="K150" i="97"/>
  <c r="J150" i="97"/>
  <c r="I150" i="97"/>
  <c r="H150" i="97"/>
  <c r="G150" i="97"/>
  <c r="F150" i="97"/>
  <c r="P127" i="97"/>
  <c r="O127" i="97"/>
  <c r="P126" i="97"/>
  <c r="O126" i="97"/>
  <c r="P125" i="97"/>
  <c r="O125" i="97"/>
  <c r="P124" i="97"/>
  <c r="O124" i="97"/>
  <c r="P123" i="97"/>
  <c r="O123" i="97"/>
  <c r="P122" i="97"/>
  <c r="O122" i="97"/>
  <c r="P121" i="97"/>
  <c r="O121" i="97"/>
  <c r="P120" i="97"/>
  <c r="O120" i="97"/>
  <c r="P119" i="97"/>
  <c r="O119" i="97"/>
  <c r="P118" i="97"/>
  <c r="O118" i="97"/>
  <c r="P117" i="97"/>
  <c r="O117" i="97"/>
  <c r="P116" i="97"/>
  <c r="O116" i="97"/>
  <c r="P115" i="97"/>
  <c r="O115" i="97"/>
  <c r="P114" i="97"/>
  <c r="O114" i="97"/>
  <c r="P113" i="97"/>
  <c r="O113" i="97"/>
  <c r="P112" i="97"/>
  <c r="O112" i="97"/>
  <c r="P111" i="97"/>
  <c r="O111" i="97"/>
  <c r="P110" i="97"/>
  <c r="O110" i="97"/>
  <c r="P109" i="97"/>
  <c r="O109" i="97"/>
  <c r="P108" i="97"/>
  <c r="O108" i="97"/>
  <c r="P107" i="97"/>
  <c r="O107" i="97"/>
  <c r="P106" i="97"/>
  <c r="O106" i="97"/>
  <c r="P105" i="97"/>
  <c r="O105" i="97"/>
  <c r="P104" i="97"/>
  <c r="O104" i="97"/>
  <c r="P103" i="97"/>
  <c r="O103" i="97"/>
  <c r="P102" i="97"/>
  <c r="O102" i="97"/>
  <c r="P101" i="97"/>
  <c r="O101" i="97"/>
  <c r="P100" i="97"/>
  <c r="O100" i="97"/>
  <c r="P99" i="97"/>
  <c r="O99" i="97"/>
  <c r="P98" i="97"/>
  <c r="O98" i="97"/>
  <c r="P97" i="97"/>
  <c r="O97" i="97"/>
  <c r="P96" i="97"/>
  <c r="O96" i="97"/>
  <c r="P95" i="97"/>
  <c r="O95" i="97"/>
  <c r="P94" i="97"/>
  <c r="O94" i="97"/>
  <c r="P93" i="97"/>
  <c r="O93" i="97"/>
  <c r="P92" i="97"/>
  <c r="O92" i="97"/>
  <c r="P91" i="97"/>
  <c r="O91" i="97"/>
  <c r="P90" i="97"/>
  <c r="O90" i="97"/>
  <c r="P89" i="97"/>
  <c r="O89" i="97"/>
  <c r="P88" i="97"/>
  <c r="O88" i="97"/>
  <c r="P87" i="97"/>
  <c r="O87" i="97"/>
  <c r="P86" i="97"/>
  <c r="O86" i="97"/>
  <c r="P85" i="97"/>
  <c r="O85" i="97"/>
  <c r="P84" i="97"/>
  <c r="O84" i="97"/>
  <c r="P83" i="97"/>
  <c r="O83" i="97"/>
  <c r="P82" i="97"/>
  <c r="O82" i="97"/>
  <c r="P81" i="97"/>
  <c r="O81" i="97"/>
  <c r="P80" i="97"/>
  <c r="O80" i="97"/>
  <c r="P79" i="97"/>
  <c r="O79" i="97"/>
  <c r="P78" i="97"/>
  <c r="O78" i="97"/>
  <c r="P77" i="97"/>
  <c r="O77" i="97"/>
  <c r="P76" i="97"/>
  <c r="O76" i="97"/>
  <c r="P75" i="97"/>
  <c r="O75" i="97"/>
  <c r="P74" i="97"/>
  <c r="O74" i="97"/>
  <c r="P73" i="97"/>
  <c r="O73" i="97"/>
  <c r="P72" i="97"/>
  <c r="O72" i="97"/>
  <c r="P71" i="97"/>
  <c r="O71" i="97"/>
  <c r="P70" i="97"/>
  <c r="O70" i="97"/>
  <c r="P69" i="97"/>
  <c r="O69" i="97"/>
  <c r="P68" i="97"/>
  <c r="O68" i="97"/>
  <c r="P67" i="97"/>
  <c r="O67" i="97"/>
  <c r="P66" i="97"/>
  <c r="O66" i="97"/>
  <c r="P65" i="97"/>
  <c r="O65" i="97"/>
  <c r="P64" i="97"/>
  <c r="O64" i="97"/>
  <c r="P63" i="97"/>
  <c r="O63" i="97"/>
  <c r="P62" i="97"/>
  <c r="O62" i="97"/>
  <c r="P61" i="97"/>
  <c r="O61" i="97"/>
  <c r="P60" i="97"/>
  <c r="O60" i="97"/>
  <c r="P59" i="97"/>
  <c r="O59" i="97"/>
  <c r="P58" i="97"/>
  <c r="O58" i="97"/>
  <c r="P57" i="97"/>
  <c r="O57" i="97"/>
  <c r="P56" i="97"/>
  <c r="O56" i="97"/>
  <c r="P55" i="97"/>
  <c r="O55" i="97"/>
  <c r="P54" i="97"/>
  <c r="O54" i="97"/>
  <c r="P53" i="97"/>
  <c r="O53" i="97"/>
  <c r="P52" i="97"/>
  <c r="O52" i="97"/>
  <c r="P51" i="97"/>
  <c r="O51" i="97"/>
  <c r="P50" i="97"/>
  <c r="O50" i="97"/>
  <c r="P49" i="97"/>
  <c r="O49" i="97"/>
  <c r="P48" i="97"/>
  <c r="O48" i="97"/>
  <c r="P47" i="97"/>
  <c r="O47" i="97"/>
  <c r="P46" i="97"/>
  <c r="O46" i="97"/>
  <c r="P45" i="97"/>
  <c r="O45" i="97"/>
  <c r="P44" i="97"/>
  <c r="O44" i="97"/>
  <c r="P43" i="97"/>
  <c r="O43" i="97"/>
  <c r="P42" i="97"/>
  <c r="O42" i="97"/>
  <c r="P41" i="97"/>
  <c r="O41" i="97"/>
  <c r="P40" i="97"/>
  <c r="O40" i="97"/>
  <c r="P39" i="97"/>
  <c r="O39" i="97"/>
  <c r="P38" i="97"/>
  <c r="O38" i="97"/>
  <c r="P37" i="97"/>
  <c r="O37" i="97"/>
  <c r="V36" i="97"/>
  <c r="P36" i="97"/>
  <c r="O36" i="97"/>
  <c r="V35" i="97"/>
  <c r="S35" i="97"/>
  <c r="P35" i="97"/>
  <c r="O35" i="97"/>
  <c r="V34" i="97"/>
  <c r="S34" i="97"/>
  <c r="P34" i="97"/>
  <c r="O34" i="97"/>
  <c r="V33" i="97"/>
  <c r="S33" i="97"/>
  <c r="P33" i="97"/>
  <c r="O33" i="97"/>
  <c r="V32" i="97"/>
  <c r="S32" i="97"/>
  <c r="P32" i="97"/>
  <c r="O32" i="97"/>
  <c r="V31" i="97"/>
  <c r="S31" i="97"/>
  <c r="P31" i="97"/>
  <c r="O31" i="97"/>
  <c r="P30" i="97"/>
  <c r="O30" i="97"/>
  <c r="S29" i="97"/>
  <c r="P29" i="97"/>
  <c r="O29" i="97"/>
  <c r="V28" i="97"/>
  <c r="S28" i="97"/>
  <c r="P28" i="97"/>
  <c r="O28" i="97"/>
  <c r="V27" i="97"/>
  <c r="S27" i="97"/>
  <c r="P27" i="97"/>
  <c r="O27" i="97"/>
  <c r="V26" i="97"/>
  <c r="S26" i="97"/>
  <c r="P26" i="97"/>
  <c r="O26" i="97"/>
  <c r="V25" i="97"/>
  <c r="S25" i="97"/>
  <c r="P25" i="97"/>
  <c r="O25" i="97"/>
  <c r="V24" i="97"/>
  <c r="S24" i="97"/>
  <c r="P24" i="97"/>
  <c r="O24" i="97"/>
  <c r="P23" i="97"/>
  <c r="O23" i="97"/>
  <c r="V22" i="97"/>
  <c r="S22" i="97"/>
  <c r="P22" i="97"/>
  <c r="O22" i="97"/>
  <c r="V21" i="97"/>
  <c r="S21" i="97"/>
  <c r="P21" i="97"/>
  <c r="O21" i="97"/>
  <c r="V20" i="97"/>
  <c r="S20" i="97"/>
  <c r="P20" i="97"/>
  <c r="O20" i="97"/>
  <c r="P19" i="97"/>
  <c r="O19" i="97"/>
  <c r="V18" i="97"/>
  <c r="S18" i="97"/>
  <c r="P18" i="97"/>
  <c r="O18" i="97"/>
  <c r="V17" i="97"/>
  <c r="S17" i="97"/>
  <c r="P17" i="97"/>
  <c r="O17" i="97"/>
  <c r="P16" i="97"/>
  <c r="O16" i="97"/>
  <c r="P15" i="97"/>
  <c r="O15" i="97"/>
  <c r="P14" i="97"/>
  <c r="O14" i="97"/>
  <c r="P13" i="97"/>
  <c r="O13" i="97"/>
  <c r="P12" i="97"/>
  <c r="O12" i="97"/>
  <c r="P11" i="97"/>
  <c r="O11" i="97"/>
  <c r="P10" i="97"/>
  <c r="O10" i="97"/>
  <c r="P9" i="97"/>
  <c r="O9" i="97"/>
  <c r="P8" i="97"/>
  <c r="O8" i="97"/>
  <c r="P7" i="97"/>
  <c r="O7" i="97"/>
  <c r="M238" i="93"/>
  <c r="L238" i="93"/>
  <c r="K238" i="93"/>
  <c r="J238" i="93"/>
  <c r="I238" i="93"/>
  <c r="H238" i="93"/>
  <c r="G238" i="93"/>
  <c r="F238" i="93"/>
  <c r="G480" i="94" l="1"/>
  <c r="H480" i="94"/>
  <c r="I480" i="94"/>
  <c r="J480" i="94"/>
  <c r="K480" i="94"/>
  <c r="L480" i="94"/>
  <c r="M480" i="94"/>
  <c r="F480" i="94"/>
  <c r="G483" i="93" l="1"/>
  <c r="H483" i="93"/>
  <c r="I483" i="93"/>
  <c r="J483" i="93"/>
  <c r="K483" i="93"/>
  <c r="L483" i="93"/>
  <c r="M483" i="93"/>
  <c r="F483" i="93"/>
  <c r="G251" i="93"/>
  <c r="G717" i="94"/>
  <c r="H717" i="94"/>
  <c r="I717" i="94"/>
  <c r="J717" i="94"/>
  <c r="K717" i="94"/>
  <c r="L717" i="94"/>
  <c r="M717" i="94"/>
  <c r="F717" i="94"/>
  <c r="G734" i="94"/>
  <c r="H734" i="94"/>
  <c r="I734" i="94"/>
  <c r="J734" i="94"/>
  <c r="K734" i="94"/>
  <c r="L734" i="94"/>
  <c r="M734" i="94"/>
  <c r="F734" i="94"/>
  <c r="G595" i="95"/>
  <c r="H595" i="95"/>
  <c r="I595" i="95"/>
  <c r="J595" i="95"/>
  <c r="K595" i="95"/>
  <c r="L595" i="95"/>
  <c r="M595" i="95"/>
  <c r="F595" i="95"/>
  <c r="G427" i="95"/>
  <c r="H427" i="95"/>
  <c r="I427" i="95"/>
  <c r="J427" i="95"/>
  <c r="K427" i="95"/>
  <c r="L427" i="95"/>
  <c r="M427" i="95"/>
  <c r="F427" i="95"/>
  <c r="G470" i="95"/>
  <c r="H470" i="95"/>
  <c r="I470" i="95"/>
  <c r="J470" i="95"/>
  <c r="K470" i="95"/>
  <c r="L470" i="95"/>
  <c r="M470" i="95"/>
  <c r="F470" i="95"/>
  <c r="G293" i="95"/>
  <c r="H293" i="95"/>
  <c r="I293" i="95"/>
  <c r="J293" i="95"/>
  <c r="K293" i="95"/>
  <c r="L293" i="95"/>
  <c r="M293" i="95"/>
  <c r="F293" i="95"/>
  <c r="K497" i="94"/>
  <c r="K396" i="94"/>
  <c r="I396" i="94"/>
  <c r="K392" i="94"/>
  <c r="M341" i="94"/>
  <c r="M338" i="94"/>
  <c r="K341" i="94"/>
  <c r="K338" i="94"/>
  <c r="G252" i="94"/>
  <c r="H252" i="94"/>
  <c r="I252" i="94"/>
  <c r="J252" i="94"/>
  <c r="K252" i="94"/>
  <c r="L252" i="94"/>
  <c r="M252" i="94"/>
  <c r="F252" i="94"/>
  <c r="M280" i="94"/>
  <c r="K280" i="94"/>
  <c r="U12" i="94"/>
  <c r="I752" i="94"/>
  <c r="I750" i="94"/>
  <c r="I713" i="94"/>
  <c r="I707" i="94"/>
  <c r="I580" i="94"/>
  <c r="I577" i="94"/>
  <c r="I574" i="94"/>
  <c r="I547" i="94"/>
  <c r="I538" i="94"/>
  <c r="I536" i="94"/>
  <c r="G524" i="94"/>
  <c r="H524" i="94"/>
  <c r="I524" i="94"/>
  <c r="J524" i="94"/>
  <c r="K524" i="94"/>
  <c r="L524" i="94"/>
  <c r="M524" i="94"/>
  <c r="F524" i="94"/>
  <c r="I497" i="94"/>
  <c r="G392" i="94"/>
  <c r="I392" i="94"/>
  <c r="I341" i="94"/>
  <c r="I338" i="94"/>
  <c r="I234" i="94"/>
  <c r="J234" i="94"/>
  <c r="I280" i="94"/>
  <c r="G280" i="94"/>
  <c r="H280" i="94"/>
  <c r="J280" i="94"/>
  <c r="L280" i="94"/>
  <c r="N280" i="94"/>
  <c r="O280" i="94"/>
  <c r="P280" i="94"/>
  <c r="Q280" i="94"/>
  <c r="F280" i="94"/>
  <c r="S9" i="94"/>
  <c r="T9" i="94"/>
  <c r="S10" i="94"/>
  <c r="T10" i="94"/>
  <c r="S11" i="94"/>
  <c r="T11" i="94"/>
  <c r="S12" i="94"/>
  <c r="T12" i="94"/>
  <c r="S13" i="94"/>
  <c r="T13" i="94"/>
  <c r="S15" i="94"/>
  <c r="T15" i="94"/>
  <c r="S16" i="94"/>
  <c r="T16" i="94"/>
  <c r="S17" i="94"/>
  <c r="T17" i="94"/>
  <c r="S18" i="94"/>
  <c r="T18" i="94"/>
  <c r="S19" i="94"/>
  <c r="T19" i="94"/>
  <c r="S21" i="94"/>
  <c r="T21" i="94"/>
  <c r="S22" i="94"/>
  <c r="T22" i="94"/>
  <c r="S23" i="94"/>
  <c r="T23" i="94"/>
  <c r="S24" i="94"/>
  <c r="T24" i="94"/>
  <c r="S25" i="94"/>
  <c r="T25" i="94"/>
  <c r="S26" i="94"/>
  <c r="T26" i="94"/>
  <c r="S27" i="94"/>
  <c r="T27" i="94"/>
  <c r="S28" i="94"/>
  <c r="T28" i="94"/>
  <c r="S29" i="94"/>
  <c r="T29" i="94"/>
  <c r="S30" i="94"/>
  <c r="T30" i="94"/>
  <c r="S31" i="94"/>
  <c r="T31" i="94"/>
  <c r="S32" i="94"/>
  <c r="T32" i="94"/>
  <c r="S33" i="94"/>
  <c r="T33" i="94"/>
  <c r="S34" i="94"/>
  <c r="T34" i="94"/>
  <c r="S35" i="94"/>
  <c r="T35" i="94"/>
  <c r="S36" i="94"/>
  <c r="T36" i="94"/>
  <c r="S37" i="94"/>
  <c r="T37" i="94"/>
  <c r="S38" i="94"/>
  <c r="T38" i="94"/>
  <c r="S39" i="94"/>
  <c r="T39" i="94"/>
  <c r="S40" i="94"/>
  <c r="T40" i="94"/>
  <c r="S20" i="94"/>
  <c r="T20" i="94"/>
  <c r="S41" i="94"/>
  <c r="T41" i="94"/>
  <c r="S42" i="94"/>
  <c r="T42" i="94"/>
  <c r="S43" i="94"/>
  <c r="T43" i="94"/>
  <c r="S44" i="94"/>
  <c r="T44" i="94"/>
  <c r="S45" i="94"/>
  <c r="T45" i="94"/>
  <c r="S46" i="94"/>
  <c r="T46" i="94"/>
  <c r="S47" i="94"/>
  <c r="T47" i="94"/>
  <c r="S48" i="94"/>
  <c r="T48" i="94"/>
  <c r="S49" i="94"/>
  <c r="T49" i="94"/>
  <c r="S50" i="94"/>
  <c r="T50" i="94"/>
  <c r="S51" i="94"/>
  <c r="T51" i="94"/>
  <c r="S52" i="94"/>
  <c r="T52" i="94"/>
  <c r="S53" i="94"/>
  <c r="T53" i="94"/>
  <c r="S54" i="94"/>
  <c r="T54" i="94"/>
  <c r="S55" i="94"/>
  <c r="T55" i="94"/>
  <c r="S56" i="94"/>
  <c r="T56" i="94"/>
  <c r="S57" i="94"/>
  <c r="T57" i="94"/>
  <c r="S58" i="94"/>
  <c r="T58" i="94"/>
  <c r="S59" i="94"/>
  <c r="T59" i="94"/>
  <c r="S60" i="94"/>
  <c r="T60" i="94"/>
  <c r="S61" i="94"/>
  <c r="T61" i="94"/>
  <c r="S62" i="94"/>
  <c r="T62" i="94"/>
  <c r="S63" i="94"/>
  <c r="T63" i="94"/>
  <c r="S64" i="94"/>
  <c r="T64" i="94"/>
  <c r="S65" i="94"/>
  <c r="T65" i="94"/>
  <c r="S66" i="94"/>
  <c r="T66" i="94"/>
  <c r="S67" i="94"/>
  <c r="T67" i="94"/>
  <c r="S68" i="94"/>
  <c r="T68" i="94"/>
  <c r="S69" i="94"/>
  <c r="T69" i="94"/>
  <c r="S70" i="94"/>
  <c r="T70" i="94"/>
  <c r="S71" i="94"/>
  <c r="T71" i="94"/>
  <c r="S72" i="94"/>
  <c r="T72" i="94"/>
  <c r="S73" i="94"/>
  <c r="T73" i="94"/>
  <c r="S74" i="94"/>
  <c r="T74" i="94"/>
  <c r="S75" i="94"/>
  <c r="T75" i="94"/>
  <c r="S76" i="94"/>
  <c r="T76" i="94"/>
  <c r="S77" i="94"/>
  <c r="T77" i="94"/>
  <c r="S78" i="94"/>
  <c r="T78" i="94"/>
  <c r="S79" i="94"/>
  <c r="T79" i="94"/>
  <c r="S80" i="94"/>
  <c r="T80" i="94"/>
  <c r="S81" i="94"/>
  <c r="T81" i="94"/>
  <c r="S82" i="94"/>
  <c r="T82" i="94"/>
  <c r="S83" i="94"/>
  <c r="T83" i="94"/>
  <c r="S84" i="94"/>
  <c r="T84" i="94"/>
  <c r="S85" i="94"/>
  <c r="T85" i="94"/>
  <c r="S86" i="94"/>
  <c r="T86" i="94"/>
  <c r="S87" i="94"/>
  <c r="T87" i="94"/>
  <c r="S88" i="94"/>
  <c r="T88" i="94"/>
  <c r="S89" i="94"/>
  <c r="T89" i="94"/>
  <c r="S90" i="94"/>
  <c r="T90" i="94"/>
  <c r="S91" i="94"/>
  <c r="T91" i="94"/>
  <c r="S92" i="94"/>
  <c r="T92" i="94"/>
  <c r="S93" i="94"/>
  <c r="T93" i="94"/>
  <c r="S94" i="94"/>
  <c r="T94" i="94"/>
  <c r="S95" i="94"/>
  <c r="T95" i="94"/>
  <c r="S96" i="94"/>
  <c r="T96" i="94"/>
  <c r="S97" i="94"/>
  <c r="T97" i="94"/>
  <c r="S98" i="94"/>
  <c r="T98" i="94"/>
  <c r="S99" i="94"/>
  <c r="T99" i="94"/>
  <c r="S100" i="94"/>
  <c r="T100" i="94"/>
  <c r="S101" i="94"/>
  <c r="T101" i="94"/>
  <c r="S102" i="94"/>
  <c r="T102" i="94"/>
  <c r="S103" i="94"/>
  <c r="T103" i="94"/>
  <c r="S104" i="94"/>
  <c r="T104" i="94"/>
  <c r="S105" i="94"/>
  <c r="T105" i="94"/>
  <c r="S106" i="94"/>
  <c r="T106" i="94"/>
  <c r="S107" i="94"/>
  <c r="T107" i="94"/>
  <c r="S108" i="94"/>
  <c r="T108" i="94"/>
  <c r="S109" i="94"/>
  <c r="T109" i="94"/>
  <c r="S110" i="94"/>
  <c r="T110" i="94"/>
  <c r="S111" i="94"/>
  <c r="T111" i="94"/>
  <c r="S112" i="94"/>
  <c r="T112" i="94"/>
  <c r="S113" i="94"/>
  <c r="T113" i="94"/>
  <c r="S114" i="94"/>
  <c r="T114" i="94"/>
  <c r="S115" i="94"/>
  <c r="T115" i="94"/>
  <c r="S116" i="94"/>
  <c r="T116" i="94"/>
  <c r="S117" i="94"/>
  <c r="T117" i="94"/>
  <c r="S118" i="94"/>
  <c r="T118" i="94"/>
  <c r="S119" i="94"/>
  <c r="T119" i="94"/>
  <c r="S120" i="94"/>
  <c r="T120" i="94"/>
  <c r="S121" i="94"/>
  <c r="T121" i="94"/>
  <c r="S122" i="94"/>
  <c r="T122" i="94"/>
  <c r="G750" i="94"/>
  <c r="G735" i="94"/>
  <c r="H735" i="94"/>
  <c r="I735" i="94"/>
  <c r="J735" i="94"/>
  <c r="K735" i="94"/>
  <c r="L735" i="94"/>
  <c r="M735" i="94"/>
  <c r="F735" i="94"/>
  <c r="G714" i="94"/>
  <c r="G713" i="94"/>
  <c r="G707" i="94"/>
  <c r="H707" i="94"/>
  <c r="J707" i="94"/>
  <c r="K707" i="94"/>
  <c r="L707" i="94"/>
  <c r="M707" i="94"/>
  <c r="F707" i="94"/>
  <c r="G580" i="94"/>
  <c r="G577" i="94"/>
  <c r="G574" i="94"/>
  <c r="G547" i="94"/>
  <c r="G538" i="94"/>
  <c r="G536" i="94"/>
  <c r="G497" i="94"/>
  <c r="I489" i="94"/>
  <c r="G489" i="94"/>
  <c r="G449" i="94"/>
  <c r="G439" i="94"/>
  <c r="G338" i="94"/>
  <c r="G278" i="94"/>
  <c r="H278" i="94"/>
  <c r="I278" i="94"/>
  <c r="J278" i="94"/>
  <c r="K278" i="94"/>
  <c r="L278" i="94"/>
  <c r="M278" i="94"/>
  <c r="F278" i="94"/>
  <c r="G243" i="94"/>
  <c r="G244" i="94"/>
  <c r="G245" i="94"/>
  <c r="AA24" i="94"/>
  <c r="G752" i="94"/>
  <c r="H752" i="94"/>
  <c r="J752" i="94"/>
  <c r="K752" i="94"/>
  <c r="L752" i="94"/>
  <c r="M752" i="94"/>
  <c r="F752" i="94"/>
  <c r="H750" i="94"/>
  <c r="J750" i="94"/>
  <c r="K750" i="94"/>
  <c r="L750" i="94"/>
  <c r="M750" i="94"/>
  <c r="F750" i="94"/>
  <c r="G747" i="94"/>
  <c r="H747" i="94"/>
  <c r="I747" i="94"/>
  <c r="J747" i="94"/>
  <c r="K747" i="94"/>
  <c r="L747" i="94"/>
  <c r="M747" i="94"/>
  <c r="N747" i="94"/>
  <c r="O747" i="94"/>
  <c r="P747" i="94"/>
  <c r="Q747" i="94"/>
  <c r="F747" i="94"/>
  <c r="G745" i="94"/>
  <c r="H745" i="94"/>
  <c r="I745" i="94"/>
  <c r="J745" i="94"/>
  <c r="K745" i="94"/>
  <c r="L745" i="94"/>
  <c r="M745" i="94"/>
  <c r="N745" i="94"/>
  <c r="O745" i="94"/>
  <c r="P745" i="94"/>
  <c r="Q745" i="94"/>
  <c r="G744" i="94"/>
  <c r="H744" i="94"/>
  <c r="I744" i="94"/>
  <c r="J744" i="94"/>
  <c r="K744" i="94"/>
  <c r="L744" i="94"/>
  <c r="M744" i="94"/>
  <c r="F744" i="94"/>
  <c r="G739" i="94"/>
  <c r="H739" i="94"/>
  <c r="I739" i="94"/>
  <c r="J739" i="94"/>
  <c r="K739" i="94"/>
  <c r="L739" i="94"/>
  <c r="M739" i="94"/>
  <c r="F739" i="94"/>
  <c r="H714" i="94"/>
  <c r="I714" i="94"/>
  <c r="J714" i="94"/>
  <c r="K714" i="94"/>
  <c r="L714" i="94"/>
  <c r="M714" i="94"/>
  <c r="F714" i="94"/>
  <c r="H713" i="94"/>
  <c r="J713" i="94"/>
  <c r="K713" i="94"/>
  <c r="L713" i="94"/>
  <c r="M713" i="94"/>
  <c r="F713" i="94"/>
  <c r="Q713" i="94"/>
  <c r="P713" i="94"/>
  <c r="O713" i="94"/>
  <c r="N713" i="94"/>
  <c r="G711" i="94"/>
  <c r="H711" i="94"/>
  <c r="I711" i="94"/>
  <c r="J711" i="94"/>
  <c r="K711" i="94"/>
  <c r="L711" i="94"/>
  <c r="M711" i="94"/>
  <c r="N711" i="94"/>
  <c r="O711" i="94"/>
  <c r="P711" i="94"/>
  <c r="Q711" i="94"/>
  <c r="F711" i="94"/>
  <c r="G705" i="94"/>
  <c r="H705" i="94"/>
  <c r="I705" i="94"/>
  <c r="J705" i="94"/>
  <c r="K705" i="94"/>
  <c r="L705" i="94"/>
  <c r="M705" i="94"/>
  <c r="F705" i="94"/>
  <c r="G581" i="94"/>
  <c r="H581" i="94"/>
  <c r="I581" i="94"/>
  <c r="J581" i="94"/>
  <c r="K581" i="94"/>
  <c r="L581" i="94"/>
  <c r="M581" i="94"/>
  <c r="F581" i="94"/>
  <c r="H580" i="94"/>
  <c r="J580" i="94"/>
  <c r="K580" i="94"/>
  <c r="L580" i="94"/>
  <c r="M580" i="94"/>
  <c r="F580" i="94"/>
  <c r="H547" i="94"/>
  <c r="J547" i="94"/>
  <c r="K547" i="94"/>
  <c r="L547" i="94"/>
  <c r="M547" i="94"/>
  <c r="F547" i="94"/>
  <c r="H577" i="94"/>
  <c r="J577" i="94"/>
  <c r="K577" i="94"/>
  <c r="L577" i="94"/>
  <c r="M577" i="94"/>
  <c r="N577" i="94"/>
  <c r="O577" i="94"/>
  <c r="P577" i="94"/>
  <c r="Q577" i="94"/>
  <c r="F577" i="94"/>
  <c r="G576" i="94"/>
  <c r="H576" i="94"/>
  <c r="I576" i="94"/>
  <c r="J576" i="94"/>
  <c r="K576" i="94"/>
  <c r="L576" i="94"/>
  <c r="M576" i="94"/>
  <c r="F576" i="94"/>
  <c r="H574" i="94"/>
  <c r="J574" i="94"/>
  <c r="K574" i="94"/>
  <c r="L574" i="94"/>
  <c r="M574" i="94"/>
  <c r="F574" i="94"/>
  <c r="G573" i="94"/>
  <c r="H573" i="94"/>
  <c r="I573" i="94"/>
  <c r="J573" i="94"/>
  <c r="K573" i="94"/>
  <c r="L573" i="94"/>
  <c r="M573" i="94"/>
  <c r="N573" i="94"/>
  <c r="O573" i="94"/>
  <c r="P573" i="94"/>
  <c r="Q573" i="94"/>
  <c r="F573" i="94"/>
  <c r="G542" i="94"/>
  <c r="H542" i="94"/>
  <c r="I542" i="94"/>
  <c r="J542" i="94"/>
  <c r="K542" i="94"/>
  <c r="L542" i="94"/>
  <c r="M542" i="94"/>
  <c r="F542" i="94"/>
  <c r="G541" i="94"/>
  <c r="H541" i="94"/>
  <c r="I541" i="94"/>
  <c r="J541" i="94"/>
  <c r="K541" i="94"/>
  <c r="L541" i="94"/>
  <c r="M541" i="94"/>
  <c r="F541" i="94"/>
  <c r="H538" i="94"/>
  <c r="J538" i="94"/>
  <c r="K538" i="94"/>
  <c r="L538" i="94"/>
  <c r="M538" i="94"/>
  <c r="F538" i="94"/>
  <c r="H536" i="94"/>
  <c r="J536" i="94"/>
  <c r="K536" i="94"/>
  <c r="L536" i="94"/>
  <c r="M536" i="94"/>
  <c r="F536" i="94"/>
  <c r="G501" i="94"/>
  <c r="H501" i="94"/>
  <c r="I501" i="94"/>
  <c r="J501" i="94"/>
  <c r="K501" i="94"/>
  <c r="L501" i="94"/>
  <c r="M501" i="94"/>
  <c r="F501" i="94"/>
  <c r="G500" i="94"/>
  <c r="H500" i="94"/>
  <c r="I500" i="94"/>
  <c r="J500" i="94"/>
  <c r="K500" i="94"/>
  <c r="L500" i="94"/>
  <c r="M500" i="94"/>
  <c r="F500" i="94"/>
  <c r="G499" i="94"/>
  <c r="H499" i="94"/>
  <c r="I499" i="94"/>
  <c r="J499" i="94"/>
  <c r="K499" i="94"/>
  <c r="L499" i="94"/>
  <c r="M499" i="94"/>
  <c r="F499" i="94"/>
  <c r="H497" i="94"/>
  <c r="J497" i="94"/>
  <c r="L497" i="94"/>
  <c r="M497" i="94"/>
  <c r="F497" i="94"/>
  <c r="G496" i="94"/>
  <c r="H496" i="94"/>
  <c r="I496" i="94"/>
  <c r="J496" i="94"/>
  <c r="K496" i="94"/>
  <c r="L496" i="94"/>
  <c r="M496" i="94"/>
  <c r="N496" i="94"/>
  <c r="O496" i="94"/>
  <c r="P496" i="94"/>
  <c r="Q496" i="94"/>
  <c r="F496" i="94"/>
  <c r="G493" i="94"/>
  <c r="H493" i="94"/>
  <c r="I493" i="94"/>
  <c r="J493" i="94"/>
  <c r="K493" i="94"/>
  <c r="L493" i="94"/>
  <c r="M493" i="94"/>
  <c r="F493" i="94"/>
  <c r="G492" i="94"/>
  <c r="H492" i="94"/>
  <c r="I492" i="94"/>
  <c r="J492" i="94"/>
  <c r="K492" i="94"/>
  <c r="L492" i="94"/>
  <c r="M492" i="94"/>
  <c r="F492" i="94"/>
  <c r="F488" i="94"/>
  <c r="H489" i="94"/>
  <c r="J489" i="94"/>
  <c r="K489" i="94"/>
  <c r="L489" i="94"/>
  <c r="M489" i="94"/>
  <c r="F489" i="94"/>
  <c r="G488" i="94"/>
  <c r="H488" i="94"/>
  <c r="I488" i="94"/>
  <c r="J488" i="94"/>
  <c r="K488" i="94"/>
  <c r="L488" i="94"/>
  <c r="M488" i="94"/>
  <c r="G450" i="94"/>
  <c r="H450" i="94"/>
  <c r="I450" i="94"/>
  <c r="J450" i="94"/>
  <c r="K450" i="94"/>
  <c r="L450" i="94"/>
  <c r="M450" i="94"/>
  <c r="F450" i="94"/>
  <c r="H449" i="94"/>
  <c r="I449" i="94"/>
  <c r="J449" i="94"/>
  <c r="K449" i="94"/>
  <c r="L449" i="94"/>
  <c r="M449" i="94"/>
  <c r="F449" i="94"/>
  <c r="H439" i="94"/>
  <c r="I439" i="94"/>
  <c r="J439" i="94"/>
  <c r="K439" i="94"/>
  <c r="L439" i="94"/>
  <c r="M439" i="94"/>
  <c r="F439" i="94"/>
  <c r="G367" i="94"/>
  <c r="H367" i="94"/>
  <c r="I367" i="94"/>
  <c r="J367" i="94"/>
  <c r="K367" i="94"/>
  <c r="L367" i="94"/>
  <c r="M367" i="94"/>
  <c r="F367" i="94"/>
  <c r="M445" i="94"/>
  <c r="G445" i="94"/>
  <c r="H445" i="94"/>
  <c r="I445" i="94"/>
  <c r="J445" i="94"/>
  <c r="K445" i="94"/>
  <c r="L445" i="94"/>
  <c r="F445" i="94"/>
  <c r="G441" i="94"/>
  <c r="H441" i="94"/>
  <c r="I441" i="94"/>
  <c r="J441" i="94"/>
  <c r="K441" i="94"/>
  <c r="L441" i="94"/>
  <c r="M441" i="94"/>
  <c r="F441" i="94"/>
  <c r="G397" i="94"/>
  <c r="H397" i="94"/>
  <c r="I397" i="94"/>
  <c r="J397" i="94"/>
  <c r="K397" i="94"/>
  <c r="L397" i="94"/>
  <c r="M397" i="94"/>
  <c r="F397" i="94"/>
  <c r="G396" i="94"/>
  <c r="H396" i="94"/>
  <c r="J396" i="94"/>
  <c r="L396" i="94"/>
  <c r="M396" i="94"/>
  <c r="F396" i="94"/>
  <c r="H392" i="94"/>
  <c r="J392" i="94"/>
  <c r="L392" i="94"/>
  <c r="M392" i="94"/>
  <c r="F392" i="94"/>
  <c r="G388" i="94"/>
  <c r="H388" i="94"/>
  <c r="I388" i="94"/>
  <c r="J388" i="94"/>
  <c r="K388" i="94"/>
  <c r="L388" i="94"/>
  <c r="M388" i="94"/>
  <c r="F388" i="94"/>
  <c r="G341" i="94"/>
  <c r="H341" i="94"/>
  <c r="J341" i="94"/>
  <c r="L341" i="94"/>
  <c r="F341" i="94"/>
  <c r="H338" i="94"/>
  <c r="J338" i="94"/>
  <c r="L338" i="94"/>
  <c r="N338" i="94"/>
  <c r="O338" i="94"/>
  <c r="P338" i="94"/>
  <c r="Q338" i="94"/>
  <c r="F338" i="94"/>
  <c r="G335" i="94"/>
  <c r="H335" i="94"/>
  <c r="I335" i="94"/>
  <c r="J335" i="94"/>
  <c r="K335" i="94"/>
  <c r="L335" i="94"/>
  <c r="M335" i="94"/>
  <c r="F335" i="94"/>
  <c r="G332" i="94"/>
  <c r="H332" i="94"/>
  <c r="I332" i="94"/>
  <c r="J332" i="94"/>
  <c r="K332" i="94"/>
  <c r="L332" i="94"/>
  <c r="M332" i="94"/>
  <c r="F332" i="94"/>
  <c r="G317" i="94"/>
  <c r="H317" i="94"/>
  <c r="I317" i="94"/>
  <c r="J317" i="94"/>
  <c r="K317" i="94"/>
  <c r="L317" i="94"/>
  <c r="M317" i="94"/>
  <c r="F317" i="94"/>
  <c r="G224" i="94"/>
  <c r="H224" i="94"/>
  <c r="I224" i="94"/>
  <c r="J224" i="94"/>
  <c r="K224" i="94"/>
  <c r="L224" i="94"/>
  <c r="M224" i="94"/>
  <c r="F224" i="94"/>
  <c r="G504" i="94" l="1"/>
  <c r="H504" i="94"/>
  <c r="I504" i="94"/>
  <c r="J504" i="94"/>
  <c r="K504" i="94"/>
  <c r="L504" i="94"/>
  <c r="M504" i="94"/>
  <c r="F504" i="94"/>
  <c r="F435" i="94"/>
  <c r="F484" i="94"/>
  <c r="G271" i="94"/>
  <c r="H271" i="94"/>
  <c r="I271" i="94"/>
  <c r="J271" i="94"/>
  <c r="K271" i="94"/>
  <c r="L271" i="94"/>
  <c r="M271" i="94"/>
  <c r="F271" i="94"/>
  <c r="F231" i="93"/>
  <c r="G231" i="93"/>
  <c r="H231" i="93"/>
  <c r="I231" i="93"/>
  <c r="J231" i="93"/>
  <c r="K231" i="93"/>
  <c r="L231" i="93"/>
  <c r="M231" i="93"/>
  <c r="F297" i="93"/>
  <c r="G297" i="93"/>
  <c r="H297" i="93"/>
  <c r="I297" i="93"/>
  <c r="J297" i="93"/>
  <c r="K297" i="93"/>
  <c r="L297" i="93"/>
  <c r="M297" i="93"/>
  <c r="F151" i="93"/>
  <c r="G151" i="93"/>
  <c r="H151" i="93"/>
  <c r="I151" i="93"/>
  <c r="J151" i="93"/>
  <c r="K151" i="93"/>
  <c r="L151" i="93"/>
  <c r="M151" i="93"/>
  <c r="F155" i="93"/>
  <c r="G155" i="93"/>
  <c r="H155" i="93"/>
  <c r="I155" i="93"/>
  <c r="J155" i="93"/>
  <c r="K155" i="93"/>
  <c r="L155" i="93"/>
  <c r="M155" i="93"/>
  <c r="G250" i="94"/>
  <c r="H250" i="94"/>
  <c r="I250" i="94"/>
  <c r="J250" i="94"/>
  <c r="K250" i="94"/>
  <c r="L250" i="94"/>
  <c r="M250" i="94"/>
  <c r="F250" i="94"/>
  <c r="G238" i="94"/>
  <c r="H238" i="94"/>
  <c r="I238" i="94"/>
  <c r="J238" i="94"/>
  <c r="K238" i="94"/>
  <c r="L238" i="94"/>
  <c r="M238" i="94"/>
  <c r="F238" i="94"/>
  <c r="G234" i="94"/>
  <c r="H234" i="94"/>
  <c r="K234" i="94"/>
  <c r="L234" i="94"/>
  <c r="M234" i="94"/>
  <c r="F234" i="94"/>
  <c r="H194" i="94"/>
  <c r="I194" i="94"/>
  <c r="J194" i="94"/>
  <c r="K194" i="94"/>
  <c r="L194" i="94"/>
  <c r="M194" i="94"/>
  <c r="N194" i="94"/>
  <c r="O194" i="94"/>
  <c r="P194" i="94"/>
  <c r="Q194" i="94"/>
  <c r="G194" i="94"/>
  <c r="F194" i="94"/>
  <c r="G172" i="94"/>
  <c r="H172" i="94"/>
  <c r="I172" i="94"/>
  <c r="J172" i="94"/>
  <c r="K172" i="94"/>
  <c r="L172" i="94"/>
  <c r="M172" i="94"/>
  <c r="F172" i="94"/>
  <c r="H167" i="94"/>
  <c r="I167" i="94"/>
  <c r="J167" i="94"/>
  <c r="K167" i="94"/>
  <c r="L167" i="94"/>
  <c r="M167" i="94"/>
  <c r="G167" i="94"/>
  <c r="F167" i="94"/>
  <c r="G160" i="94"/>
  <c r="H160" i="94"/>
  <c r="I160" i="94"/>
  <c r="J160" i="94"/>
  <c r="K160" i="94"/>
  <c r="L160" i="94"/>
  <c r="M160" i="94"/>
  <c r="F160" i="94"/>
  <c r="G1507" i="95" l="1"/>
  <c r="F1507" i="95"/>
  <c r="G1506" i="95"/>
  <c r="F1506" i="95"/>
  <c r="G1505" i="95"/>
  <c r="F1505" i="95"/>
  <c r="G1504" i="95"/>
  <c r="F1504" i="95"/>
  <c r="G1503" i="95"/>
  <c r="F1503" i="95"/>
  <c r="G1502" i="95"/>
  <c r="F1502" i="95"/>
  <c r="G1501" i="95"/>
  <c r="F1501" i="95"/>
  <c r="G1500" i="95"/>
  <c r="F1500" i="95"/>
  <c r="G1482" i="95"/>
  <c r="F1482" i="95"/>
  <c r="G1473" i="95"/>
  <c r="F1473" i="95"/>
  <c r="G1471" i="95"/>
  <c r="F1471" i="95"/>
  <c r="G1469" i="95"/>
  <c r="F1469" i="95"/>
  <c r="G1466" i="95"/>
  <c r="F1466" i="95"/>
  <c r="G1465" i="95"/>
  <c r="F1465" i="95"/>
  <c r="G1460" i="95"/>
  <c r="F1460" i="95"/>
  <c r="G1433" i="95"/>
  <c r="F1433" i="95"/>
  <c r="G1432" i="95"/>
  <c r="F1432" i="95"/>
  <c r="G1427" i="95"/>
  <c r="F1427" i="95"/>
  <c r="G1419" i="95"/>
  <c r="F1419" i="95"/>
  <c r="G1417" i="95"/>
  <c r="F1417" i="95"/>
  <c r="G1414" i="95"/>
  <c r="F1414" i="95"/>
  <c r="G1412" i="95"/>
  <c r="F1412" i="95"/>
  <c r="G1410" i="95"/>
  <c r="F1410" i="95"/>
  <c r="G1401" i="95"/>
  <c r="F1401" i="95"/>
  <c r="G1379" i="95"/>
  <c r="F1379" i="95"/>
  <c r="G1378" i="95"/>
  <c r="F1378" i="95"/>
  <c r="G1377" i="95"/>
  <c r="F1377" i="95"/>
  <c r="G1376" i="95"/>
  <c r="F1376" i="95"/>
  <c r="G1375" i="95"/>
  <c r="F1375" i="95"/>
  <c r="G1374" i="95"/>
  <c r="F1374" i="95"/>
  <c r="G1373" i="95"/>
  <c r="F1373" i="95"/>
  <c r="G1372" i="95"/>
  <c r="F1372" i="95"/>
  <c r="G1371" i="95"/>
  <c r="F1371" i="95"/>
  <c r="G1369" i="95"/>
  <c r="F1369" i="95"/>
  <c r="G1367" i="95"/>
  <c r="F1367" i="95"/>
  <c r="G1366" i="95"/>
  <c r="F1366" i="95"/>
  <c r="G1365" i="95"/>
  <c r="F1365" i="95"/>
  <c r="G1364" i="95"/>
  <c r="F1364" i="95"/>
  <c r="G1362" i="95"/>
  <c r="F1362" i="95"/>
  <c r="G1361" i="95"/>
  <c r="F1361" i="95"/>
  <c r="G1360" i="95"/>
  <c r="F1360" i="95"/>
  <c r="G1359" i="95"/>
  <c r="F1359" i="95"/>
  <c r="G1358" i="95"/>
  <c r="F1358" i="95"/>
  <c r="G1357" i="95"/>
  <c r="F1357" i="95"/>
  <c r="G1355" i="95"/>
  <c r="F1355" i="95"/>
  <c r="G1354" i="95"/>
  <c r="F1354" i="95"/>
  <c r="G1353" i="95"/>
  <c r="F1353" i="95"/>
  <c r="G1352" i="95"/>
  <c r="F1352" i="95"/>
  <c r="G1351" i="95"/>
  <c r="F1351" i="95"/>
  <c r="G1349" i="95"/>
  <c r="F1349" i="95"/>
  <c r="G1348" i="95"/>
  <c r="F1348" i="95"/>
  <c r="G1347" i="95"/>
  <c r="F1347" i="95"/>
  <c r="G1346" i="95"/>
  <c r="F1346" i="95"/>
  <c r="G1345" i="95"/>
  <c r="F1345" i="95"/>
  <c r="G1344" i="95"/>
  <c r="F1344" i="95"/>
  <c r="G1343" i="95"/>
  <c r="F1343" i="95"/>
  <c r="G1337" i="95"/>
  <c r="F1337" i="95"/>
  <c r="G1335" i="95"/>
  <c r="F1335" i="95"/>
  <c r="G1333" i="95"/>
  <c r="F1333" i="95"/>
  <c r="G1332" i="95"/>
  <c r="F1332" i="95"/>
  <c r="G1331" i="95"/>
  <c r="F1331" i="95"/>
  <c r="G1330" i="95"/>
  <c r="F1330" i="95"/>
  <c r="G1329" i="95"/>
  <c r="F1329" i="95"/>
  <c r="G1328" i="95"/>
  <c r="F1328" i="95"/>
  <c r="G1327" i="95"/>
  <c r="F1327" i="95"/>
  <c r="G1326" i="95"/>
  <c r="F1326" i="95"/>
  <c r="G1325" i="95"/>
  <c r="F1325" i="95"/>
  <c r="G1324" i="95"/>
  <c r="F1324" i="95"/>
  <c r="G1323" i="95"/>
  <c r="F1323" i="95"/>
  <c r="G1322" i="95"/>
  <c r="F1322" i="95"/>
  <c r="G1321" i="95"/>
  <c r="F1321" i="95"/>
  <c r="G1320" i="95"/>
  <c r="F1320" i="95"/>
  <c r="G1319" i="95"/>
  <c r="F1319" i="95"/>
  <c r="G1318" i="95"/>
  <c r="F1318" i="95"/>
  <c r="G1317" i="95"/>
  <c r="F1317" i="95"/>
  <c r="G1316" i="95"/>
  <c r="F1316" i="95"/>
  <c r="G1315" i="95"/>
  <c r="F1315" i="95"/>
  <c r="G1314" i="95"/>
  <c r="F1314" i="95"/>
  <c r="G1313" i="95"/>
  <c r="F1313" i="95"/>
  <c r="G1312" i="95"/>
  <c r="F1312" i="95"/>
  <c r="G1310" i="95"/>
  <c r="F1310" i="95"/>
  <c r="G1309" i="95"/>
  <c r="F1309" i="95"/>
  <c r="G1308" i="95"/>
  <c r="F1308" i="95"/>
  <c r="G1306" i="95"/>
  <c r="F1306" i="95"/>
  <c r="G1304" i="95"/>
  <c r="F1304" i="95"/>
  <c r="G1303" i="95"/>
  <c r="F1303" i="95"/>
  <c r="G1302" i="95"/>
  <c r="F1302" i="95"/>
  <c r="G1300" i="95"/>
  <c r="F1300" i="95"/>
  <c r="G1299" i="95"/>
  <c r="F1299" i="95"/>
  <c r="G1298" i="95"/>
  <c r="F1298" i="95"/>
  <c r="G1296" i="95"/>
  <c r="F1296" i="95"/>
  <c r="G1295" i="95"/>
  <c r="F1295" i="95"/>
  <c r="G1293" i="95"/>
  <c r="F1293" i="95"/>
  <c r="G1270" i="95"/>
  <c r="F1270" i="95"/>
  <c r="G1268" i="95"/>
  <c r="F1268" i="95"/>
  <c r="G1267" i="95"/>
  <c r="F1267" i="95"/>
  <c r="G1265" i="95"/>
  <c r="F1265" i="95"/>
  <c r="G1262" i="95"/>
  <c r="F1262" i="95"/>
  <c r="G1261" i="95"/>
  <c r="F1261" i="95"/>
  <c r="G1259" i="95"/>
  <c r="F1259" i="95"/>
  <c r="G1258" i="95"/>
  <c r="F1258" i="95"/>
  <c r="G1257" i="95"/>
  <c r="F1257" i="95"/>
  <c r="G1256" i="95"/>
  <c r="F1256" i="95"/>
  <c r="G1255" i="95"/>
  <c r="F1255" i="95"/>
  <c r="G1254" i="95"/>
  <c r="F1254" i="95"/>
  <c r="G1253" i="95"/>
  <c r="F1253" i="95"/>
  <c r="G1252" i="95"/>
  <c r="F1252" i="95"/>
  <c r="G1233" i="95"/>
  <c r="F1233" i="95"/>
  <c r="G1229" i="95"/>
  <c r="F1229" i="95"/>
  <c r="G1226" i="95"/>
  <c r="F1226" i="95"/>
  <c r="G1223" i="95"/>
  <c r="F1223" i="95"/>
  <c r="G1222" i="95"/>
  <c r="F1222" i="95"/>
  <c r="G1221" i="95"/>
  <c r="F1221" i="95"/>
  <c r="G1219" i="95"/>
  <c r="F1219" i="95"/>
  <c r="G1218" i="95"/>
  <c r="F1218" i="95"/>
  <c r="G1194" i="95"/>
  <c r="F1194" i="95"/>
  <c r="G1193" i="95"/>
  <c r="F1193" i="95"/>
  <c r="G1192" i="95"/>
  <c r="F1192" i="95"/>
  <c r="G1189" i="95"/>
  <c r="F1189" i="95"/>
  <c r="G1186" i="95"/>
  <c r="F1186" i="95"/>
  <c r="G1185" i="95"/>
  <c r="F1185" i="95"/>
  <c r="G1183" i="95"/>
  <c r="F1183" i="95"/>
  <c r="G1182" i="95"/>
  <c r="F1182" i="95"/>
  <c r="G1179" i="95"/>
  <c r="F1179" i="95"/>
  <c r="G1178" i="95"/>
  <c r="F1178" i="95"/>
  <c r="G1176" i="95"/>
  <c r="F1176" i="95"/>
  <c r="G1175" i="95"/>
  <c r="F1175" i="95"/>
  <c r="G1173" i="95"/>
  <c r="F1173" i="95"/>
  <c r="G1172" i="95"/>
  <c r="F1172" i="95"/>
  <c r="G1168" i="95"/>
  <c r="F1168" i="95"/>
  <c r="G1167" i="95"/>
  <c r="F1167" i="95"/>
  <c r="G1166" i="95"/>
  <c r="F1166" i="95"/>
  <c r="G1165" i="95"/>
  <c r="F1165" i="95"/>
  <c r="G1112" i="95"/>
  <c r="F1112" i="95"/>
  <c r="G1108" i="95"/>
  <c r="F1108" i="95"/>
  <c r="G1107" i="95"/>
  <c r="F1107" i="95"/>
  <c r="G1080" i="95"/>
  <c r="F1080" i="95"/>
  <c r="G1079" i="95"/>
  <c r="F1079" i="95"/>
  <c r="G1077" i="95"/>
  <c r="F1077" i="95"/>
  <c r="G1074" i="95"/>
  <c r="F1074" i="95"/>
  <c r="G1073" i="95"/>
  <c r="F1073" i="95"/>
  <c r="G1072" i="95"/>
  <c r="F1072" i="95"/>
  <c r="G1069" i="95"/>
  <c r="F1069" i="95"/>
  <c r="G1068" i="95"/>
  <c r="F1068" i="95"/>
  <c r="G1066" i="95"/>
  <c r="F1066" i="95"/>
  <c r="G1065" i="95"/>
  <c r="F1065" i="95"/>
  <c r="G1061" i="95"/>
  <c r="F1061" i="95"/>
  <c r="G1060" i="95"/>
  <c r="F1060" i="95"/>
  <c r="G1059" i="95"/>
  <c r="F1059" i="95"/>
  <c r="G1041" i="95"/>
  <c r="F1041" i="95"/>
  <c r="G1040" i="95"/>
  <c r="F1040" i="95"/>
  <c r="G1039" i="95"/>
  <c r="F1039" i="95"/>
  <c r="G1038" i="95"/>
  <c r="F1038" i="95"/>
  <c r="G1037" i="95"/>
  <c r="F1037" i="95"/>
  <c r="G1036" i="95"/>
  <c r="F1036" i="95"/>
  <c r="G1031" i="95"/>
  <c r="F1031" i="95"/>
  <c r="G1029" i="95"/>
  <c r="F1029" i="95"/>
  <c r="G1028" i="95"/>
  <c r="F1028" i="95"/>
  <c r="G1026" i="95"/>
  <c r="F1026" i="95"/>
  <c r="G1025" i="95"/>
  <c r="F1025" i="95"/>
  <c r="G1024" i="95"/>
  <c r="F1024" i="95"/>
  <c r="G1023" i="95"/>
  <c r="F1023" i="95"/>
  <c r="G1022" i="95"/>
  <c r="F1022" i="95"/>
  <c r="G1021" i="95"/>
  <c r="F1021" i="95"/>
  <c r="G1018" i="95"/>
  <c r="F1018" i="95"/>
  <c r="G1017" i="95"/>
  <c r="F1017" i="95"/>
  <c r="G1016" i="95"/>
  <c r="F1016" i="95"/>
  <c r="G1015" i="95"/>
  <c r="F1015" i="95"/>
  <c r="G1014" i="95"/>
  <c r="F1014" i="95"/>
  <c r="G1013" i="95"/>
  <c r="F1013" i="95"/>
  <c r="G1012" i="95"/>
  <c r="F1012" i="95"/>
  <c r="G1011" i="95"/>
  <c r="F1011" i="95"/>
  <c r="G1010" i="95"/>
  <c r="F1010" i="95"/>
  <c r="G980" i="95"/>
  <c r="F980" i="95"/>
  <c r="G950" i="95"/>
  <c r="F950" i="95"/>
  <c r="G945" i="95"/>
  <c r="F945" i="95"/>
  <c r="G942" i="95"/>
  <c r="F942" i="95"/>
  <c r="G941" i="95"/>
  <c r="F941" i="95"/>
  <c r="G940" i="95"/>
  <c r="F940" i="95"/>
  <c r="G939" i="95"/>
  <c r="F939" i="95"/>
  <c r="G938" i="95"/>
  <c r="F938" i="95"/>
  <c r="G937" i="95"/>
  <c r="F937" i="95"/>
  <c r="G936" i="95"/>
  <c r="F936" i="95"/>
  <c r="G935" i="95"/>
  <c r="F935" i="95"/>
  <c r="G931" i="95"/>
  <c r="F931" i="95"/>
  <c r="G930" i="95"/>
  <c r="F930" i="95"/>
  <c r="G929" i="95"/>
  <c r="F929" i="95"/>
  <c r="G927" i="95"/>
  <c r="F927" i="95"/>
  <c r="G926" i="95"/>
  <c r="F926" i="95"/>
  <c r="G925" i="95"/>
  <c r="F925" i="95"/>
  <c r="G924" i="95"/>
  <c r="F924" i="95"/>
  <c r="G923" i="95"/>
  <c r="F923" i="95"/>
  <c r="G922" i="95"/>
  <c r="F922" i="95"/>
  <c r="G921" i="95"/>
  <c r="F921" i="95"/>
  <c r="G920" i="95"/>
  <c r="F920" i="95"/>
  <c r="G919" i="95"/>
  <c r="F919" i="95"/>
  <c r="G918" i="95"/>
  <c r="F918" i="95"/>
  <c r="G917" i="95"/>
  <c r="F917" i="95"/>
  <c r="G914" i="95"/>
  <c r="F914" i="95"/>
  <c r="G913" i="95"/>
  <c r="F913" i="95"/>
  <c r="G912" i="95"/>
  <c r="F912" i="95"/>
  <c r="G911" i="95"/>
  <c r="F911" i="95"/>
  <c r="G910" i="95"/>
  <c r="F910" i="95"/>
  <c r="G909" i="95"/>
  <c r="F909" i="95"/>
  <c r="G908" i="95"/>
  <c r="F908" i="95"/>
  <c r="G907" i="95"/>
  <c r="F907" i="95"/>
  <c r="G906" i="95"/>
  <c r="F906" i="95"/>
  <c r="G905" i="95"/>
  <c r="F905" i="95"/>
  <c r="G904" i="95"/>
  <c r="F904" i="95"/>
  <c r="G903" i="95"/>
  <c r="F903" i="95"/>
  <c r="G902" i="95"/>
  <c r="F902" i="95"/>
  <c r="G884" i="95"/>
  <c r="F884" i="95"/>
  <c r="G878" i="95"/>
  <c r="F878" i="95"/>
  <c r="G877" i="95"/>
  <c r="F877" i="95"/>
  <c r="G873" i="95"/>
  <c r="F873" i="95"/>
  <c r="G866" i="95"/>
  <c r="F866" i="95"/>
  <c r="G865" i="95"/>
  <c r="F865" i="95"/>
  <c r="G863" i="95"/>
  <c r="F863" i="95"/>
  <c r="G862" i="95"/>
  <c r="F862" i="95"/>
  <c r="G860" i="95"/>
  <c r="F860" i="95"/>
  <c r="G859" i="95"/>
  <c r="F859" i="95"/>
  <c r="G857" i="95"/>
  <c r="F857" i="95"/>
  <c r="G856" i="95"/>
  <c r="F856" i="95"/>
  <c r="G855" i="95"/>
  <c r="F855" i="95"/>
  <c r="G850" i="95"/>
  <c r="F850" i="95"/>
  <c r="G849" i="95"/>
  <c r="F849" i="95"/>
  <c r="G847" i="95"/>
  <c r="F847" i="95"/>
  <c r="G846" i="95"/>
  <c r="F846" i="95"/>
  <c r="G844" i="95"/>
  <c r="F844" i="95"/>
  <c r="G843" i="95"/>
  <c r="F843" i="95"/>
  <c r="G842" i="95"/>
  <c r="F842" i="95"/>
  <c r="G841" i="95"/>
  <c r="F841" i="95"/>
  <c r="G840" i="95"/>
  <c r="F840" i="95"/>
  <c r="G837" i="95"/>
  <c r="F837" i="95"/>
  <c r="G836" i="95"/>
  <c r="F836" i="95"/>
  <c r="G834" i="95"/>
  <c r="F834" i="95"/>
  <c r="G833" i="95"/>
  <c r="F833" i="95"/>
  <c r="G830" i="95"/>
  <c r="F830" i="95"/>
  <c r="G829" i="95"/>
  <c r="F829" i="95"/>
  <c r="G827" i="95"/>
  <c r="F827" i="95"/>
  <c r="G805" i="95"/>
  <c r="F805" i="95"/>
  <c r="G804" i="95"/>
  <c r="F804" i="95"/>
  <c r="G803" i="95"/>
  <c r="F803" i="95"/>
  <c r="G796" i="95"/>
  <c r="F796" i="95"/>
  <c r="G794" i="95"/>
  <c r="F794" i="95"/>
  <c r="G793" i="95"/>
  <c r="F793" i="95"/>
  <c r="G792" i="95"/>
  <c r="F792" i="95"/>
  <c r="G790" i="95"/>
  <c r="F790" i="95"/>
  <c r="G789" i="95"/>
  <c r="F789" i="95"/>
  <c r="G784" i="95"/>
  <c r="F784" i="95"/>
  <c r="G780" i="95"/>
  <c r="F780" i="95"/>
  <c r="G779" i="95"/>
  <c r="F779" i="95"/>
  <c r="G760" i="95"/>
  <c r="F760" i="95"/>
  <c r="G759" i="95"/>
  <c r="F759" i="95"/>
  <c r="G758" i="95"/>
  <c r="F758" i="95"/>
  <c r="G757" i="95"/>
  <c r="F757" i="95"/>
  <c r="G755" i="95"/>
  <c r="F755" i="95"/>
  <c r="G753" i="95"/>
  <c r="F753" i="95"/>
  <c r="G749" i="95"/>
  <c r="F749" i="95"/>
  <c r="G748" i="95"/>
  <c r="F748" i="95"/>
  <c r="G747" i="95"/>
  <c r="F747" i="95"/>
  <c r="G746" i="95"/>
  <c r="F746" i="95"/>
  <c r="G745" i="95"/>
  <c r="F745" i="95"/>
  <c r="G741" i="95"/>
  <c r="F741" i="95"/>
  <c r="G740" i="95"/>
  <c r="F740" i="95"/>
  <c r="G739" i="95"/>
  <c r="F739" i="95"/>
  <c r="G736" i="95"/>
  <c r="F736" i="95"/>
  <c r="G735" i="95"/>
  <c r="F735" i="95"/>
  <c r="G734" i="95"/>
  <c r="F734" i="95"/>
  <c r="G733" i="95"/>
  <c r="F733" i="95"/>
  <c r="G732" i="95"/>
  <c r="F732" i="95"/>
  <c r="G731" i="95"/>
  <c r="F731" i="95"/>
  <c r="G730" i="95"/>
  <c r="F730" i="95"/>
  <c r="G711" i="95"/>
  <c r="F711" i="95"/>
  <c r="G710" i="95"/>
  <c r="F710" i="95"/>
  <c r="G708" i="95"/>
  <c r="F708" i="95"/>
  <c r="G707" i="95"/>
  <c r="F707" i="95"/>
  <c r="G706" i="95"/>
  <c r="F706" i="95"/>
  <c r="G703" i="95"/>
  <c r="F703" i="95"/>
  <c r="G702" i="95"/>
  <c r="F702" i="95"/>
  <c r="G700" i="95"/>
  <c r="F700" i="95"/>
  <c r="G699" i="95"/>
  <c r="F699" i="95"/>
  <c r="G698" i="95"/>
  <c r="F698" i="95"/>
  <c r="G697" i="95"/>
  <c r="F697" i="95"/>
  <c r="G696" i="95"/>
  <c r="F696" i="95"/>
  <c r="G695" i="95"/>
  <c r="F695" i="95"/>
  <c r="G677" i="95"/>
  <c r="F677" i="95"/>
  <c r="G676" i="95"/>
  <c r="F676" i="95"/>
  <c r="G675" i="95"/>
  <c r="F675" i="95"/>
  <c r="G674" i="95"/>
  <c r="F674" i="95"/>
  <c r="G673" i="95"/>
  <c r="F673" i="95"/>
  <c r="G672" i="95"/>
  <c r="F672" i="95"/>
  <c r="G669" i="95"/>
  <c r="F669" i="95"/>
  <c r="G668" i="95"/>
  <c r="F668" i="95"/>
  <c r="G666" i="95"/>
  <c r="F666" i="95"/>
  <c r="G665" i="95"/>
  <c r="F665" i="95"/>
  <c r="G663" i="95"/>
  <c r="F663" i="95"/>
  <c r="G662" i="95"/>
  <c r="F662" i="95"/>
  <c r="G661" i="95"/>
  <c r="F661" i="95"/>
  <c r="G660" i="95"/>
  <c r="F660" i="95"/>
  <c r="G657" i="95"/>
  <c r="F657" i="95"/>
  <c r="G656" i="95"/>
  <c r="F656" i="95"/>
  <c r="G655" i="95"/>
  <c r="F655" i="95"/>
  <c r="G654" i="95"/>
  <c r="F654" i="95"/>
  <c r="G653" i="95"/>
  <c r="F653" i="95"/>
  <c r="G652" i="95"/>
  <c r="F652" i="95"/>
  <c r="G651" i="95"/>
  <c r="F651" i="95"/>
  <c r="G650" i="95"/>
  <c r="F650" i="95"/>
  <c r="M632" i="95"/>
  <c r="L632" i="95"/>
  <c r="K632" i="95"/>
  <c r="J632" i="95"/>
  <c r="I632" i="95"/>
  <c r="H632" i="95"/>
  <c r="G632" i="95"/>
  <c r="F632" i="95"/>
  <c r="M630" i="95"/>
  <c r="L630" i="95"/>
  <c r="K630" i="95"/>
  <c r="J630" i="95"/>
  <c r="I630" i="95"/>
  <c r="H630" i="95"/>
  <c r="G630" i="95"/>
  <c r="F630" i="95"/>
  <c r="M629" i="95"/>
  <c r="L629" i="95"/>
  <c r="K629" i="95"/>
  <c r="J629" i="95"/>
  <c r="I629" i="95"/>
  <c r="H629" i="95"/>
  <c r="G629" i="95"/>
  <c r="F629" i="95"/>
  <c r="M626" i="95"/>
  <c r="L626" i="95"/>
  <c r="K626" i="95"/>
  <c r="J626" i="95"/>
  <c r="I626" i="95"/>
  <c r="H626" i="95"/>
  <c r="G626" i="95"/>
  <c r="F626" i="95"/>
  <c r="M625" i="95"/>
  <c r="L625" i="95"/>
  <c r="K625" i="95"/>
  <c r="J625" i="95"/>
  <c r="I625" i="95"/>
  <c r="H625" i="95"/>
  <c r="G625" i="95"/>
  <c r="F625" i="95"/>
  <c r="M617" i="95"/>
  <c r="L617" i="95"/>
  <c r="K617" i="95"/>
  <c r="J617" i="95"/>
  <c r="I617" i="95"/>
  <c r="H617" i="95"/>
  <c r="G617" i="95"/>
  <c r="F617" i="95"/>
  <c r="M608" i="95"/>
  <c r="L608" i="95"/>
  <c r="K608" i="95"/>
  <c r="J608" i="95"/>
  <c r="I608" i="95"/>
  <c r="H608" i="95"/>
  <c r="G608" i="95"/>
  <c r="F608" i="95"/>
  <c r="M607" i="95"/>
  <c r="L607" i="95"/>
  <c r="K607" i="95"/>
  <c r="J607" i="95"/>
  <c r="I607" i="95"/>
  <c r="H607" i="95"/>
  <c r="G607" i="95"/>
  <c r="F607" i="95"/>
  <c r="M606" i="95"/>
  <c r="L606" i="95"/>
  <c r="K606" i="95"/>
  <c r="J606" i="95"/>
  <c r="I606" i="95"/>
  <c r="H606" i="95"/>
  <c r="G606" i="95"/>
  <c r="F606" i="95"/>
  <c r="M604" i="95"/>
  <c r="L604" i="95"/>
  <c r="K604" i="95"/>
  <c r="J604" i="95"/>
  <c r="I604" i="95"/>
  <c r="H604" i="95"/>
  <c r="G604" i="95"/>
  <c r="F604" i="95"/>
  <c r="M603" i="95"/>
  <c r="L603" i="95"/>
  <c r="K603" i="95"/>
  <c r="J603" i="95"/>
  <c r="I603" i="95"/>
  <c r="H603" i="95"/>
  <c r="G603" i="95"/>
  <c r="F603" i="95"/>
  <c r="M601" i="95"/>
  <c r="L601" i="95"/>
  <c r="K601" i="95"/>
  <c r="J601" i="95"/>
  <c r="I601" i="95"/>
  <c r="H601" i="95"/>
  <c r="G601" i="95"/>
  <c r="F601" i="95"/>
  <c r="M600" i="95"/>
  <c r="L600" i="95"/>
  <c r="K600" i="95"/>
  <c r="J600" i="95"/>
  <c r="I600" i="95"/>
  <c r="H600" i="95"/>
  <c r="G600" i="95"/>
  <c r="F600" i="95"/>
  <c r="M597" i="95"/>
  <c r="L597" i="95"/>
  <c r="K597" i="95"/>
  <c r="J597" i="95"/>
  <c r="I597" i="95"/>
  <c r="H597" i="95"/>
  <c r="G597" i="95"/>
  <c r="F597" i="95"/>
  <c r="M596" i="95"/>
  <c r="L596" i="95"/>
  <c r="K596" i="95"/>
  <c r="J596" i="95"/>
  <c r="I596" i="95"/>
  <c r="H596" i="95"/>
  <c r="G596" i="95"/>
  <c r="F596" i="95"/>
  <c r="M624" i="95"/>
  <c r="L624" i="95"/>
  <c r="K624" i="95"/>
  <c r="J624" i="95"/>
  <c r="I624" i="95"/>
  <c r="H624" i="95"/>
  <c r="G624" i="95"/>
  <c r="F624" i="95"/>
  <c r="M594" i="95"/>
  <c r="M623" i="95" s="1"/>
  <c r="L594" i="95"/>
  <c r="L623" i="95" s="1"/>
  <c r="K594" i="95"/>
  <c r="K623" i="95" s="1"/>
  <c r="J594" i="95"/>
  <c r="J623" i="95" s="1"/>
  <c r="I594" i="95"/>
  <c r="I623" i="95" s="1"/>
  <c r="H594" i="95"/>
  <c r="H623" i="95" s="1"/>
  <c r="G594" i="95"/>
  <c r="G623" i="95" s="1"/>
  <c r="F594" i="95"/>
  <c r="F623" i="95" s="1"/>
  <c r="M591" i="95"/>
  <c r="M620" i="95" s="1"/>
  <c r="L591" i="95"/>
  <c r="L620" i="95" s="1"/>
  <c r="K591" i="95"/>
  <c r="K620" i="95" s="1"/>
  <c r="J591" i="95"/>
  <c r="J620" i="95" s="1"/>
  <c r="I591" i="95"/>
  <c r="I620" i="95" s="1"/>
  <c r="H591" i="95"/>
  <c r="H620" i="95" s="1"/>
  <c r="G591" i="95"/>
  <c r="G620" i="95" s="1"/>
  <c r="F591" i="95"/>
  <c r="F620" i="95" s="1"/>
  <c r="M590" i="95"/>
  <c r="M619" i="95" s="1"/>
  <c r="L590" i="95"/>
  <c r="L619" i="95" s="1"/>
  <c r="K590" i="95"/>
  <c r="K619" i="95" s="1"/>
  <c r="J590" i="95"/>
  <c r="J619" i="95" s="1"/>
  <c r="I590" i="95"/>
  <c r="I619" i="95" s="1"/>
  <c r="H590" i="95"/>
  <c r="H619" i="95" s="1"/>
  <c r="G590" i="95"/>
  <c r="G619" i="95" s="1"/>
  <c r="F590" i="95"/>
  <c r="F619" i="95" s="1"/>
  <c r="M589" i="95"/>
  <c r="M618" i="95" s="1"/>
  <c r="L589" i="95"/>
  <c r="L618" i="95" s="1"/>
  <c r="K589" i="95"/>
  <c r="K618" i="95" s="1"/>
  <c r="J589" i="95"/>
  <c r="J618" i="95" s="1"/>
  <c r="I589" i="95"/>
  <c r="I618" i="95" s="1"/>
  <c r="H589" i="95"/>
  <c r="H618" i="95" s="1"/>
  <c r="G589" i="95"/>
  <c r="G618" i="95" s="1"/>
  <c r="F589" i="95"/>
  <c r="F618" i="95" s="1"/>
  <c r="M588" i="95"/>
  <c r="L588" i="95"/>
  <c r="K588" i="95"/>
  <c r="J588" i="95"/>
  <c r="I588" i="95"/>
  <c r="H588" i="95"/>
  <c r="G588" i="95"/>
  <c r="F588" i="95"/>
  <c r="M568" i="95"/>
  <c r="L568" i="95"/>
  <c r="K568" i="95"/>
  <c r="J568" i="95"/>
  <c r="I568" i="95"/>
  <c r="H568" i="95"/>
  <c r="G568" i="95"/>
  <c r="F568" i="95"/>
  <c r="M567" i="95"/>
  <c r="L567" i="95"/>
  <c r="K567" i="95"/>
  <c r="J567" i="95"/>
  <c r="I567" i="95"/>
  <c r="H567" i="95"/>
  <c r="G567" i="95"/>
  <c r="F567" i="95"/>
  <c r="M565" i="95"/>
  <c r="L565" i="95"/>
  <c r="K565" i="95"/>
  <c r="J565" i="95"/>
  <c r="I565" i="95"/>
  <c r="H565" i="95"/>
  <c r="G565" i="95"/>
  <c r="F565" i="95"/>
  <c r="M564" i="95"/>
  <c r="L564" i="95"/>
  <c r="K564" i="95"/>
  <c r="J564" i="95"/>
  <c r="I564" i="95"/>
  <c r="H564" i="95"/>
  <c r="G564" i="95"/>
  <c r="F564" i="95"/>
  <c r="M563" i="95"/>
  <c r="L563" i="95"/>
  <c r="K563" i="95"/>
  <c r="J563" i="95"/>
  <c r="I563" i="95"/>
  <c r="H563" i="95"/>
  <c r="G563" i="95"/>
  <c r="F563" i="95"/>
  <c r="M559" i="95"/>
  <c r="L559" i="95"/>
  <c r="K559" i="95"/>
  <c r="J559" i="95"/>
  <c r="I559" i="95"/>
  <c r="H559" i="95"/>
  <c r="G559" i="95"/>
  <c r="F559" i="95"/>
  <c r="M558" i="95"/>
  <c r="L558" i="95"/>
  <c r="K558" i="95"/>
  <c r="J558" i="95"/>
  <c r="I558" i="95"/>
  <c r="H558" i="95"/>
  <c r="G558" i="95"/>
  <c r="F558" i="95"/>
  <c r="M556" i="95"/>
  <c r="L556" i="95"/>
  <c r="K556" i="95"/>
  <c r="J556" i="95"/>
  <c r="I556" i="95"/>
  <c r="H556" i="95"/>
  <c r="G556" i="95"/>
  <c r="F556" i="95"/>
  <c r="M555" i="95"/>
  <c r="L555" i="95"/>
  <c r="K555" i="95"/>
  <c r="J555" i="95"/>
  <c r="I555" i="95"/>
  <c r="H555" i="95"/>
  <c r="G555" i="95"/>
  <c r="F555" i="95"/>
  <c r="M553" i="95"/>
  <c r="L553" i="95"/>
  <c r="K553" i="95"/>
  <c r="J553" i="95"/>
  <c r="I553" i="95"/>
  <c r="H553" i="95"/>
  <c r="G553" i="95"/>
  <c r="F553" i="95"/>
  <c r="M552" i="95"/>
  <c r="L552" i="95"/>
  <c r="K552" i="95"/>
  <c r="J552" i="95"/>
  <c r="I552" i="95"/>
  <c r="H552" i="95"/>
  <c r="G552" i="95"/>
  <c r="F552" i="95"/>
  <c r="M549" i="95"/>
  <c r="L549" i="95"/>
  <c r="K549" i="95"/>
  <c r="J549" i="95"/>
  <c r="I549" i="95"/>
  <c r="H549" i="95"/>
  <c r="G549" i="95"/>
  <c r="F549" i="95"/>
  <c r="M548" i="95"/>
  <c r="L548" i="95"/>
  <c r="K548" i="95"/>
  <c r="J548" i="95"/>
  <c r="I548" i="95"/>
  <c r="H548" i="95"/>
  <c r="G548" i="95"/>
  <c r="F548" i="95"/>
  <c r="M547" i="95"/>
  <c r="L547" i="95"/>
  <c r="K547" i="95"/>
  <c r="J547" i="95"/>
  <c r="I547" i="95"/>
  <c r="H547" i="95"/>
  <c r="G547" i="95"/>
  <c r="F547" i="95"/>
  <c r="M546" i="95"/>
  <c r="L546" i="95"/>
  <c r="K546" i="95"/>
  <c r="J546" i="95"/>
  <c r="I546" i="95"/>
  <c r="H546" i="95"/>
  <c r="G546" i="95"/>
  <c r="F546" i="95"/>
  <c r="M538" i="95"/>
  <c r="L538" i="95"/>
  <c r="K538" i="95"/>
  <c r="J538" i="95"/>
  <c r="I538" i="95"/>
  <c r="H538" i="95"/>
  <c r="G538" i="95"/>
  <c r="F538" i="95"/>
  <c r="M536" i="95"/>
  <c r="L536" i="95"/>
  <c r="K536" i="95"/>
  <c r="J536" i="95"/>
  <c r="I536" i="95"/>
  <c r="H536" i="95"/>
  <c r="G536" i="95"/>
  <c r="F536" i="95"/>
  <c r="I535" i="95"/>
  <c r="H535" i="95"/>
  <c r="G535" i="95"/>
  <c r="F535" i="95"/>
  <c r="M532" i="95"/>
  <c r="L532" i="95"/>
  <c r="K532" i="95"/>
  <c r="J532" i="95"/>
  <c r="I532" i="95"/>
  <c r="H532" i="95"/>
  <c r="G532" i="95"/>
  <c r="F532" i="95"/>
  <c r="M530" i="95"/>
  <c r="L530" i="95"/>
  <c r="K530" i="95"/>
  <c r="J530" i="95"/>
  <c r="I530" i="95"/>
  <c r="H530" i="95"/>
  <c r="G530" i="95"/>
  <c r="F530" i="95"/>
  <c r="M526" i="95"/>
  <c r="L526" i="95"/>
  <c r="K526" i="95"/>
  <c r="J526" i="95"/>
  <c r="I526" i="95"/>
  <c r="H526" i="95"/>
  <c r="G526" i="95"/>
  <c r="F526" i="95"/>
  <c r="M525" i="95"/>
  <c r="L525" i="95"/>
  <c r="K525" i="95"/>
  <c r="J525" i="95"/>
  <c r="I525" i="95"/>
  <c r="H525" i="95"/>
  <c r="G525" i="95"/>
  <c r="F525" i="95"/>
  <c r="M524" i="95"/>
  <c r="L524" i="95"/>
  <c r="K524" i="95"/>
  <c r="J524" i="95"/>
  <c r="I524" i="95"/>
  <c r="H524" i="95"/>
  <c r="G524" i="95"/>
  <c r="F524" i="95"/>
  <c r="M523" i="95"/>
  <c r="L523" i="95"/>
  <c r="K523" i="95"/>
  <c r="J523" i="95"/>
  <c r="I523" i="95"/>
  <c r="H523" i="95"/>
  <c r="G523" i="95"/>
  <c r="F523" i="95"/>
  <c r="M520" i="95"/>
  <c r="L520" i="95"/>
  <c r="K520" i="95"/>
  <c r="J520" i="95"/>
  <c r="I520" i="95"/>
  <c r="H520" i="95"/>
  <c r="G520" i="95"/>
  <c r="F520" i="95"/>
  <c r="M519" i="95"/>
  <c r="L519" i="95"/>
  <c r="K519" i="95"/>
  <c r="J519" i="95"/>
  <c r="I519" i="95"/>
  <c r="H519" i="95"/>
  <c r="G519" i="95"/>
  <c r="F519" i="95"/>
  <c r="M518" i="95"/>
  <c r="L518" i="95"/>
  <c r="K518" i="95"/>
  <c r="J518" i="95"/>
  <c r="I518" i="95"/>
  <c r="H518" i="95"/>
  <c r="G518" i="95"/>
  <c r="F518" i="95"/>
  <c r="M517" i="95"/>
  <c r="M535" i="95" s="1"/>
  <c r="L517" i="95"/>
  <c r="L535" i="95" s="1"/>
  <c r="K517" i="95"/>
  <c r="K535" i="95" s="1"/>
  <c r="J517" i="95"/>
  <c r="J535" i="95" s="1"/>
  <c r="I517" i="95"/>
  <c r="H517" i="95"/>
  <c r="G517" i="95"/>
  <c r="F517" i="95"/>
  <c r="M498" i="95"/>
  <c r="L498" i="95"/>
  <c r="K498" i="95"/>
  <c r="J498" i="95"/>
  <c r="I498" i="95"/>
  <c r="H498" i="95"/>
  <c r="G498" i="95"/>
  <c r="F498" i="95"/>
  <c r="M495" i="95"/>
  <c r="L495" i="95"/>
  <c r="K495" i="95"/>
  <c r="J495" i="95"/>
  <c r="I495" i="95"/>
  <c r="H495" i="95"/>
  <c r="G495" i="95"/>
  <c r="F495" i="95"/>
  <c r="M494" i="95"/>
  <c r="L494" i="95"/>
  <c r="K494" i="95"/>
  <c r="J494" i="95"/>
  <c r="I494" i="95"/>
  <c r="H494" i="95"/>
  <c r="G494" i="95"/>
  <c r="F494" i="95"/>
  <c r="M493" i="95"/>
  <c r="L493" i="95"/>
  <c r="K493" i="95"/>
  <c r="J493" i="95"/>
  <c r="I493" i="95"/>
  <c r="H493" i="95"/>
  <c r="G493" i="95"/>
  <c r="F493" i="95"/>
  <c r="M491" i="95"/>
  <c r="L491" i="95"/>
  <c r="K491" i="95"/>
  <c r="J491" i="95"/>
  <c r="I491" i="95"/>
  <c r="H491" i="95"/>
  <c r="G491" i="95"/>
  <c r="F491" i="95"/>
  <c r="M490" i="95"/>
  <c r="L490" i="95"/>
  <c r="K490" i="95"/>
  <c r="J490" i="95"/>
  <c r="I490" i="95"/>
  <c r="H490" i="95"/>
  <c r="G490" i="95"/>
  <c r="F490" i="95"/>
  <c r="M488" i="95"/>
  <c r="L488" i="95"/>
  <c r="K488" i="95"/>
  <c r="J488" i="95"/>
  <c r="I488" i="95"/>
  <c r="H488" i="95"/>
  <c r="G488" i="95"/>
  <c r="F488" i="95"/>
  <c r="M487" i="95"/>
  <c r="L487" i="95"/>
  <c r="K487" i="95"/>
  <c r="J487" i="95"/>
  <c r="I487" i="95"/>
  <c r="H487" i="95"/>
  <c r="G487" i="95"/>
  <c r="F487" i="95"/>
  <c r="M485" i="95"/>
  <c r="L485" i="95"/>
  <c r="K485" i="95"/>
  <c r="J485" i="95"/>
  <c r="I485" i="95"/>
  <c r="H485" i="95"/>
  <c r="G485" i="95"/>
  <c r="F485" i="95"/>
  <c r="M484" i="95"/>
  <c r="L484" i="95"/>
  <c r="K484" i="95"/>
  <c r="J484" i="95"/>
  <c r="I484" i="95"/>
  <c r="H484" i="95"/>
  <c r="G484" i="95"/>
  <c r="F484" i="95"/>
  <c r="M480" i="95"/>
  <c r="L480" i="95"/>
  <c r="K480" i="95"/>
  <c r="J480" i="95"/>
  <c r="I480" i="95"/>
  <c r="H480" i="95"/>
  <c r="G480" i="95"/>
  <c r="F480" i="95"/>
  <c r="M479" i="95"/>
  <c r="L479" i="95"/>
  <c r="K479" i="95"/>
  <c r="J479" i="95"/>
  <c r="I479" i="95"/>
  <c r="H479" i="95"/>
  <c r="G479" i="95"/>
  <c r="F479" i="95"/>
  <c r="M478" i="95"/>
  <c r="L478" i="95"/>
  <c r="K478" i="95"/>
  <c r="J478" i="95"/>
  <c r="I478" i="95"/>
  <c r="H478" i="95"/>
  <c r="G478" i="95"/>
  <c r="F478" i="95"/>
  <c r="M476" i="95"/>
  <c r="L476" i="95"/>
  <c r="K476" i="95"/>
  <c r="J476" i="95"/>
  <c r="I476" i="95"/>
  <c r="H476" i="95"/>
  <c r="G476" i="95"/>
  <c r="F476" i="95"/>
  <c r="M475" i="95"/>
  <c r="L475" i="95"/>
  <c r="K475" i="95"/>
  <c r="J475" i="95"/>
  <c r="I475" i="95"/>
  <c r="H475" i="95"/>
  <c r="G475" i="95"/>
  <c r="F475" i="95"/>
  <c r="M471" i="95"/>
  <c r="L471" i="95"/>
  <c r="K471" i="95"/>
  <c r="J471" i="95"/>
  <c r="I471" i="95"/>
  <c r="H471" i="95"/>
  <c r="G471" i="95"/>
  <c r="F471" i="95"/>
  <c r="M469" i="95"/>
  <c r="L469" i="95"/>
  <c r="K469" i="95"/>
  <c r="J469" i="95"/>
  <c r="I469" i="95"/>
  <c r="H469" i="95"/>
  <c r="G469" i="95"/>
  <c r="F469" i="95"/>
  <c r="M451" i="95"/>
  <c r="L451" i="95"/>
  <c r="K451" i="95"/>
  <c r="J451" i="95"/>
  <c r="I451" i="95"/>
  <c r="H451" i="95"/>
  <c r="G451" i="95"/>
  <c r="F451" i="95"/>
  <c r="M448" i="95"/>
  <c r="L448" i="95"/>
  <c r="K448" i="95"/>
  <c r="J448" i="95"/>
  <c r="I448" i="95"/>
  <c r="H448" i="95"/>
  <c r="G448" i="95"/>
  <c r="F448" i="95"/>
  <c r="M447" i="95"/>
  <c r="L447" i="95"/>
  <c r="K447" i="95"/>
  <c r="J447" i="95"/>
  <c r="I447" i="95"/>
  <c r="H447" i="95"/>
  <c r="G447" i="95"/>
  <c r="F447" i="95"/>
  <c r="M446" i="95"/>
  <c r="L446" i="95"/>
  <c r="K446" i="95"/>
  <c r="J446" i="95"/>
  <c r="I446" i="95"/>
  <c r="H446" i="95"/>
  <c r="G446" i="95"/>
  <c r="F446" i="95"/>
  <c r="M444" i="95"/>
  <c r="L444" i="95"/>
  <c r="K444" i="95"/>
  <c r="J444" i="95"/>
  <c r="I444" i="95"/>
  <c r="H444" i="95"/>
  <c r="G444" i="95"/>
  <c r="F444" i="95"/>
  <c r="M443" i="95"/>
  <c r="L443" i="95"/>
  <c r="K443" i="95"/>
  <c r="J443" i="95"/>
  <c r="I443" i="95"/>
  <c r="H443" i="95"/>
  <c r="G443" i="95"/>
  <c r="F443" i="95"/>
  <c r="M441" i="95"/>
  <c r="L441" i="95"/>
  <c r="K441" i="95"/>
  <c r="J441" i="95"/>
  <c r="I441" i="95"/>
  <c r="H441" i="95"/>
  <c r="G441" i="95"/>
  <c r="F441" i="95"/>
  <c r="M440" i="95"/>
  <c r="L440" i="95"/>
  <c r="K440" i="95"/>
  <c r="J440" i="95"/>
  <c r="I440" i="95"/>
  <c r="H440" i="95"/>
  <c r="G440" i="95"/>
  <c r="F440" i="95"/>
  <c r="M438" i="95"/>
  <c r="L438" i="95"/>
  <c r="K438" i="95"/>
  <c r="J438" i="95"/>
  <c r="I438" i="95"/>
  <c r="H438" i="95"/>
  <c r="G438" i="95"/>
  <c r="F438" i="95"/>
  <c r="M435" i="95"/>
  <c r="L435" i="95"/>
  <c r="K435" i="95"/>
  <c r="J435" i="95"/>
  <c r="I435" i="95"/>
  <c r="H435" i="95"/>
  <c r="G435" i="95"/>
  <c r="F435" i="95"/>
  <c r="M434" i="95"/>
  <c r="L434" i="95"/>
  <c r="K434" i="95"/>
  <c r="J434" i="95"/>
  <c r="I434" i="95"/>
  <c r="H434" i="95"/>
  <c r="G434" i="95"/>
  <c r="F434" i="95"/>
  <c r="M432" i="95"/>
  <c r="L432" i="95"/>
  <c r="K432" i="95"/>
  <c r="J432" i="95"/>
  <c r="I432" i="95"/>
  <c r="H432" i="95"/>
  <c r="G432" i="95"/>
  <c r="F432" i="95"/>
  <c r="M431" i="95"/>
  <c r="L431" i="95"/>
  <c r="K431" i="95"/>
  <c r="J431" i="95"/>
  <c r="I431" i="95"/>
  <c r="H431" i="95"/>
  <c r="G431" i="95"/>
  <c r="F431" i="95"/>
  <c r="M430" i="95"/>
  <c r="L430" i="95"/>
  <c r="K430" i="95"/>
  <c r="J430" i="95"/>
  <c r="I430" i="95"/>
  <c r="H430" i="95"/>
  <c r="G430" i="95"/>
  <c r="F430" i="95"/>
  <c r="M429" i="95"/>
  <c r="L429" i="95"/>
  <c r="K429" i="95"/>
  <c r="J429" i="95"/>
  <c r="I429" i="95"/>
  <c r="H429" i="95"/>
  <c r="G429" i="95"/>
  <c r="F429" i="95"/>
  <c r="M423" i="95"/>
  <c r="L423" i="95"/>
  <c r="K423" i="95"/>
  <c r="J423" i="95"/>
  <c r="I423" i="95"/>
  <c r="H423" i="95"/>
  <c r="G423" i="95"/>
  <c r="F423" i="95"/>
  <c r="M422" i="95"/>
  <c r="L422" i="95"/>
  <c r="K422" i="95"/>
  <c r="J422" i="95"/>
  <c r="I422" i="95"/>
  <c r="H422" i="95"/>
  <c r="G422" i="95"/>
  <c r="F422" i="95"/>
  <c r="M420" i="95"/>
  <c r="L420" i="95"/>
  <c r="K420" i="95"/>
  <c r="J420" i="95"/>
  <c r="I420" i="95"/>
  <c r="H420" i="95"/>
  <c r="G420" i="95"/>
  <c r="F420" i="95"/>
  <c r="M419" i="95"/>
  <c r="L419" i="95"/>
  <c r="K419" i="95"/>
  <c r="J419" i="95"/>
  <c r="I419" i="95"/>
  <c r="H419" i="95"/>
  <c r="G419" i="95"/>
  <c r="F419" i="95"/>
  <c r="M400" i="95"/>
  <c r="L400" i="95"/>
  <c r="K400" i="95"/>
  <c r="J400" i="95"/>
  <c r="I400" i="95"/>
  <c r="H400" i="95"/>
  <c r="G400" i="95"/>
  <c r="F400" i="95"/>
  <c r="M397" i="95"/>
  <c r="L397" i="95"/>
  <c r="K397" i="95"/>
  <c r="J397" i="95"/>
  <c r="I397" i="95"/>
  <c r="H397" i="95"/>
  <c r="G397" i="95"/>
  <c r="F397" i="95"/>
  <c r="M396" i="95"/>
  <c r="L396" i="95"/>
  <c r="K396" i="95"/>
  <c r="J396" i="95"/>
  <c r="I396" i="95"/>
  <c r="H396" i="95"/>
  <c r="G396" i="95"/>
  <c r="F396" i="95"/>
  <c r="M395" i="95"/>
  <c r="L395" i="95"/>
  <c r="K395" i="95"/>
  <c r="J395" i="95"/>
  <c r="I395" i="95"/>
  <c r="H395" i="95"/>
  <c r="G395" i="95"/>
  <c r="F395" i="95"/>
  <c r="M394" i="95"/>
  <c r="L394" i="95"/>
  <c r="K394" i="95"/>
  <c r="J394" i="95"/>
  <c r="I394" i="95"/>
  <c r="H394" i="95"/>
  <c r="G394" i="95"/>
  <c r="F394" i="95"/>
  <c r="M392" i="95"/>
  <c r="L392" i="95"/>
  <c r="K392" i="95"/>
  <c r="J392" i="95"/>
  <c r="I392" i="95"/>
  <c r="H392" i="95"/>
  <c r="G392" i="95"/>
  <c r="F392" i="95"/>
  <c r="M391" i="95"/>
  <c r="L391" i="95"/>
  <c r="K391" i="95"/>
  <c r="J391" i="95"/>
  <c r="I391" i="95"/>
  <c r="H391" i="95"/>
  <c r="G391" i="95"/>
  <c r="F391" i="95"/>
  <c r="M389" i="95"/>
  <c r="L389" i="95"/>
  <c r="K389" i="95"/>
  <c r="J389" i="95"/>
  <c r="I389" i="95"/>
  <c r="H389" i="95"/>
  <c r="G389" i="95"/>
  <c r="F389" i="95"/>
  <c r="M388" i="95"/>
  <c r="L388" i="95"/>
  <c r="K388" i="95"/>
  <c r="J388" i="95"/>
  <c r="I388" i="95"/>
  <c r="H388" i="95"/>
  <c r="G388" i="95"/>
  <c r="F388" i="95"/>
  <c r="M386" i="95"/>
  <c r="L386" i="95"/>
  <c r="K386" i="95"/>
  <c r="J386" i="95"/>
  <c r="I386" i="95"/>
  <c r="H386" i="95"/>
  <c r="G386" i="95"/>
  <c r="F386" i="95"/>
  <c r="M382" i="95"/>
  <c r="L382" i="95"/>
  <c r="K382" i="95"/>
  <c r="J382" i="95"/>
  <c r="I382" i="95"/>
  <c r="H382" i="95"/>
  <c r="G382" i="95"/>
  <c r="F382" i="95"/>
  <c r="M381" i="95"/>
  <c r="L381" i="95"/>
  <c r="K381" i="95"/>
  <c r="J381" i="95"/>
  <c r="I381" i="95"/>
  <c r="H381" i="95"/>
  <c r="G381" i="95"/>
  <c r="F381" i="95"/>
  <c r="M379" i="95"/>
  <c r="L379" i="95"/>
  <c r="K379" i="95"/>
  <c r="J379" i="95"/>
  <c r="I379" i="95"/>
  <c r="H379" i="95"/>
  <c r="G379" i="95"/>
  <c r="F379" i="95"/>
  <c r="M378" i="95"/>
  <c r="L378" i="95"/>
  <c r="K378" i="95"/>
  <c r="J378" i="95"/>
  <c r="I378" i="95"/>
  <c r="H378" i="95"/>
  <c r="G378" i="95"/>
  <c r="F378" i="95"/>
  <c r="M377" i="95"/>
  <c r="L377" i="95"/>
  <c r="K377" i="95"/>
  <c r="J377" i="95"/>
  <c r="I377" i="95"/>
  <c r="H377" i="95"/>
  <c r="G377" i="95"/>
  <c r="F377" i="95"/>
  <c r="M376" i="95"/>
  <c r="L376" i="95"/>
  <c r="K376" i="95"/>
  <c r="J376" i="95"/>
  <c r="I376" i="95"/>
  <c r="H376" i="95"/>
  <c r="G376" i="95"/>
  <c r="F376" i="95"/>
  <c r="M374" i="95"/>
  <c r="L374" i="95"/>
  <c r="K374" i="95"/>
  <c r="J374" i="95"/>
  <c r="I374" i="95"/>
  <c r="H374" i="95"/>
  <c r="G374" i="95"/>
  <c r="F374" i="95"/>
  <c r="M370" i="95"/>
  <c r="L370" i="95"/>
  <c r="K370" i="95"/>
  <c r="J370" i="95"/>
  <c r="I370" i="95"/>
  <c r="H370" i="95"/>
  <c r="G370" i="95"/>
  <c r="F370" i="95"/>
  <c r="M369" i="95"/>
  <c r="L369" i="95"/>
  <c r="K369" i="95"/>
  <c r="J369" i="95"/>
  <c r="I369" i="95"/>
  <c r="H369" i="95"/>
  <c r="G369" i="95"/>
  <c r="F369" i="95"/>
  <c r="M367" i="95"/>
  <c r="L367" i="95"/>
  <c r="K367" i="95"/>
  <c r="J367" i="95"/>
  <c r="I367" i="95"/>
  <c r="H367" i="95"/>
  <c r="G367" i="95"/>
  <c r="F367" i="95"/>
  <c r="M366" i="95"/>
  <c r="L366" i="95"/>
  <c r="K366" i="95"/>
  <c r="J366" i="95"/>
  <c r="I366" i="95"/>
  <c r="H366" i="95"/>
  <c r="G366" i="95"/>
  <c r="F366" i="95"/>
  <c r="M364" i="95"/>
  <c r="L364" i="95"/>
  <c r="K364" i="95"/>
  <c r="J364" i="95"/>
  <c r="I364" i="95"/>
  <c r="H364" i="95"/>
  <c r="G364" i="95"/>
  <c r="F364" i="95"/>
  <c r="M345" i="95"/>
  <c r="L345" i="95"/>
  <c r="K345" i="95"/>
  <c r="J345" i="95"/>
  <c r="I345" i="95"/>
  <c r="H345" i="95"/>
  <c r="G345" i="95"/>
  <c r="F345" i="95"/>
  <c r="M342" i="95"/>
  <c r="L342" i="95"/>
  <c r="K342" i="95"/>
  <c r="J342" i="95"/>
  <c r="I342" i="95"/>
  <c r="H342" i="95"/>
  <c r="G342" i="95"/>
  <c r="F342" i="95"/>
  <c r="M341" i="95"/>
  <c r="L341" i="95"/>
  <c r="K341" i="95"/>
  <c r="J341" i="95"/>
  <c r="I341" i="95"/>
  <c r="H341" i="95"/>
  <c r="G341" i="95"/>
  <c r="F341" i="95"/>
  <c r="M340" i="95"/>
  <c r="L340" i="95"/>
  <c r="K340" i="95"/>
  <c r="J340" i="95"/>
  <c r="I340" i="95"/>
  <c r="H340" i="95"/>
  <c r="G340" i="95"/>
  <c r="F340" i="95"/>
  <c r="M339" i="95"/>
  <c r="L339" i="95"/>
  <c r="K339" i="95"/>
  <c r="J339" i="95"/>
  <c r="I339" i="95"/>
  <c r="H339" i="95"/>
  <c r="G339" i="95"/>
  <c r="F339" i="95"/>
  <c r="M337" i="95"/>
  <c r="L337" i="95"/>
  <c r="K337" i="95"/>
  <c r="J337" i="95"/>
  <c r="I337" i="95"/>
  <c r="H337" i="95"/>
  <c r="G337" i="95"/>
  <c r="F337" i="95"/>
  <c r="M336" i="95"/>
  <c r="L336" i="95"/>
  <c r="K336" i="95"/>
  <c r="J336" i="95"/>
  <c r="I336" i="95"/>
  <c r="H336" i="95"/>
  <c r="G336" i="95"/>
  <c r="F336" i="95"/>
  <c r="M334" i="95"/>
  <c r="L334" i="95"/>
  <c r="K334" i="95"/>
  <c r="J334" i="95"/>
  <c r="I334" i="95"/>
  <c r="H334" i="95"/>
  <c r="G334" i="95"/>
  <c r="F334" i="95"/>
  <c r="M333" i="95"/>
  <c r="L333" i="95"/>
  <c r="K333" i="95"/>
  <c r="J333" i="95"/>
  <c r="I333" i="95"/>
  <c r="H333" i="95"/>
  <c r="G333" i="95"/>
  <c r="F333" i="95"/>
  <c r="M329" i="95"/>
  <c r="L329" i="95"/>
  <c r="K329" i="95"/>
  <c r="J329" i="95"/>
  <c r="I329" i="95"/>
  <c r="H329" i="95"/>
  <c r="G329" i="95"/>
  <c r="F329" i="95"/>
  <c r="M328" i="95"/>
  <c r="L328" i="95"/>
  <c r="K328" i="95"/>
  <c r="J328" i="95"/>
  <c r="I328" i="95"/>
  <c r="H328" i="95"/>
  <c r="G328" i="95"/>
  <c r="F328" i="95"/>
  <c r="M326" i="95"/>
  <c r="L326" i="95"/>
  <c r="K326" i="95"/>
  <c r="J326" i="95"/>
  <c r="I326" i="95"/>
  <c r="H326" i="95"/>
  <c r="G326" i="95"/>
  <c r="F326" i="95"/>
  <c r="M325" i="95"/>
  <c r="L325" i="95"/>
  <c r="K325" i="95"/>
  <c r="J325" i="95"/>
  <c r="I325" i="95"/>
  <c r="H325" i="95"/>
  <c r="G325" i="95"/>
  <c r="F325" i="95"/>
  <c r="M324" i="95"/>
  <c r="L324" i="95"/>
  <c r="K324" i="95"/>
  <c r="J324" i="95"/>
  <c r="I324" i="95"/>
  <c r="H324" i="95"/>
  <c r="G324" i="95"/>
  <c r="F324" i="95"/>
  <c r="M323" i="95"/>
  <c r="L323" i="95"/>
  <c r="K323" i="95"/>
  <c r="J323" i="95"/>
  <c r="I323" i="95"/>
  <c r="H323" i="95"/>
  <c r="G323" i="95"/>
  <c r="F323" i="95"/>
  <c r="M321" i="95"/>
  <c r="L321" i="95"/>
  <c r="K321" i="95"/>
  <c r="J321" i="95"/>
  <c r="I321" i="95"/>
  <c r="H321" i="95"/>
  <c r="G321" i="95"/>
  <c r="F321" i="95"/>
  <c r="M317" i="95"/>
  <c r="L317" i="95"/>
  <c r="K317" i="95"/>
  <c r="J317" i="95"/>
  <c r="I317" i="95"/>
  <c r="H317" i="95"/>
  <c r="G317" i="95"/>
  <c r="F317" i="95"/>
  <c r="M316" i="95"/>
  <c r="L316" i="95"/>
  <c r="K316" i="95"/>
  <c r="J316" i="95"/>
  <c r="I316" i="95"/>
  <c r="H316" i="95"/>
  <c r="G316" i="95"/>
  <c r="F316" i="95"/>
  <c r="M314" i="95"/>
  <c r="L314" i="95"/>
  <c r="K314" i="95"/>
  <c r="J314" i="95"/>
  <c r="I314" i="95"/>
  <c r="H314" i="95"/>
  <c r="G314" i="95"/>
  <c r="F314" i="95"/>
  <c r="M313" i="95"/>
  <c r="L313" i="95"/>
  <c r="K313" i="95"/>
  <c r="J313" i="95"/>
  <c r="I313" i="95"/>
  <c r="H313" i="95"/>
  <c r="G313" i="95"/>
  <c r="F313" i="95"/>
  <c r="M290" i="95"/>
  <c r="L290" i="95"/>
  <c r="K290" i="95"/>
  <c r="J290" i="95"/>
  <c r="I290" i="95"/>
  <c r="H290" i="95"/>
  <c r="G290" i="95"/>
  <c r="F290" i="95"/>
  <c r="M289" i="95"/>
  <c r="L289" i="95"/>
  <c r="K289" i="95"/>
  <c r="J289" i="95"/>
  <c r="I289" i="95"/>
  <c r="H289" i="95"/>
  <c r="G289" i="95"/>
  <c r="F289" i="95"/>
  <c r="M288" i="95"/>
  <c r="L288" i="95"/>
  <c r="K288" i="95"/>
  <c r="J288" i="95"/>
  <c r="I288" i="95"/>
  <c r="H288" i="95"/>
  <c r="G288" i="95"/>
  <c r="F288" i="95"/>
  <c r="M286" i="95"/>
  <c r="L286" i="95"/>
  <c r="K286" i="95"/>
  <c r="J286" i="95"/>
  <c r="I286" i="95"/>
  <c r="H286" i="95"/>
  <c r="G286" i="95"/>
  <c r="F286" i="95"/>
  <c r="M285" i="95"/>
  <c r="L285" i="95"/>
  <c r="K285" i="95"/>
  <c r="J285" i="95"/>
  <c r="I285" i="95"/>
  <c r="H285" i="95"/>
  <c r="G285" i="95"/>
  <c r="F285" i="95"/>
  <c r="M284" i="95"/>
  <c r="L284" i="95"/>
  <c r="K284" i="95"/>
  <c r="J284" i="95"/>
  <c r="I284" i="95"/>
  <c r="H284" i="95"/>
  <c r="G284" i="95"/>
  <c r="F284" i="95"/>
  <c r="M280" i="95"/>
  <c r="L280" i="95"/>
  <c r="K280" i="95"/>
  <c r="J280" i="95"/>
  <c r="I280" i="95"/>
  <c r="H280" i="95"/>
  <c r="G280" i="95"/>
  <c r="F280" i="95"/>
  <c r="M279" i="95"/>
  <c r="L279" i="95"/>
  <c r="K279" i="95"/>
  <c r="J279" i="95"/>
  <c r="I279" i="95"/>
  <c r="H279" i="95"/>
  <c r="G279" i="95"/>
  <c r="F279" i="95"/>
  <c r="M276" i="95"/>
  <c r="L276" i="95"/>
  <c r="K276" i="95"/>
  <c r="J276" i="95"/>
  <c r="I276" i="95"/>
  <c r="H276" i="95"/>
  <c r="G276" i="95"/>
  <c r="F276" i="95"/>
  <c r="M275" i="95"/>
  <c r="L275" i="95"/>
  <c r="K275" i="95"/>
  <c r="J275" i="95"/>
  <c r="I275" i="95"/>
  <c r="H275" i="95"/>
  <c r="G275" i="95"/>
  <c r="F275" i="95"/>
  <c r="M273" i="95"/>
  <c r="L273" i="95"/>
  <c r="K273" i="95"/>
  <c r="J273" i="95"/>
  <c r="I273" i="95"/>
  <c r="H273" i="95"/>
  <c r="G273" i="95"/>
  <c r="F273" i="95"/>
  <c r="M272" i="95"/>
  <c r="L272" i="95"/>
  <c r="K272" i="95"/>
  <c r="J272" i="95"/>
  <c r="I272" i="95"/>
  <c r="H272" i="95"/>
  <c r="G272" i="95"/>
  <c r="F272" i="95"/>
  <c r="M271" i="95"/>
  <c r="L271" i="95"/>
  <c r="K271" i="95"/>
  <c r="J271" i="95"/>
  <c r="I271" i="95"/>
  <c r="H271" i="95"/>
  <c r="G271" i="95"/>
  <c r="F271" i="95"/>
  <c r="M266" i="95"/>
  <c r="L266" i="95"/>
  <c r="K266" i="95"/>
  <c r="J266" i="95"/>
  <c r="I266" i="95"/>
  <c r="H266" i="95"/>
  <c r="G266" i="95"/>
  <c r="F266" i="95"/>
  <c r="M265" i="95"/>
  <c r="L265" i="95"/>
  <c r="K265" i="95"/>
  <c r="J265" i="95"/>
  <c r="I265" i="95"/>
  <c r="H265" i="95"/>
  <c r="G265" i="95"/>
  <c r="F265" i="95"/>
  <c r="M264" i="95"/>
  <c r="L264" i="95"/>
  <c r="K264" i="95"/>
  <c r="J264" i="95"/>
  <c r="I264" i="95"/>
  <c r="H264" i="95"/>
  <c r="G264" i="95"/>
  <c r="F264" i="95"/>
  <c r="M263" i="95"/>
  <c r="L263" i="95"/>
  <c r="K263" i="95"/>
  <c r="J263" i="95"/>
  <c r="I263" i="95"/>
  <c r="H263" i="95"/>
  <c r="G263" i="95"/>
  <c r="F263" i="95"/>
  <c r="M261" i="95"/>
  <c r="L261" i="95"/>
  <c r="K261" i="95"/>
  <c r="J261" i="95"/>
  <c r="I261" i="95"/>
  <c r="H261" i="95"/>
  <c r="G261" i="95"/>
  <c r="F261" i="95"/>
  <c r="M260" i="95"/>
  <c r="L260" i="95"/>
  <c r="K260" i="95"/>
  <c r="J260" i="95"/>
  <c r="I260" i="95"/>
  <c r="H260" i="95"/>
  <c r="G260" i="95"/>
  <c r="F260" i="95"/>
  <c r="M259" i="95"/>
  <c r="L259" i="95"/>
  <c r="K259" i="95"/>
  <c r="J259" i="95"/>
  <c r="I259" i="95"/>
  <c r="H259" i="95"/>
  <c r="G259" i="95"/>
  <c r="F259" i="95"/>
  <c r="M258" i="95"/>
  <c r="L258" i="95"/>
  <c r="K258" i="95"/>
  <c r="J258" i="95"/>
  <c r="I258" i="95"/>
  <c r="H258" i="95"/>
  <c r="G258" i="95"/>
  <c r="F258" i="95"/>
  <c r="M255" i="95"/>
  <c r="L255" i="95"/>
  <c r="K255" i="95"/>
  <c r="J255" i="95"/>
  <c r="I255" i="95"/>
  <c r="H255" i="95"/>
  <c r="G255" i="95"/>
  <c r="F255" i="95"/>
  <c r="M254" i="95"/>
  <c r="L254" i="95"/>
  <c r="K254" i="95"/>
  <c r="J254" i="95"/>
  <c r="I254" i="95"/>
  <c r="H254" i="95"/>
  <c r="G254" i="95"/>
  <c r="F254" i="95"/>
  <c r="M253" i="95"/>
  <c r="L253" i="95"/>
  <c r="K253" i="95"/>
  <c r="J253" i="95"/>
  <c r="I253" i="95"/>
  <c r="H253" i="95"/>
  <c r="G253" i="95"/>
  <c r="F253" i="95"/>
  <c r="M251" i="95"/>
  <c r="L251" i="95"/>
  <c r="K251" i="95"/>
  <c r="J251" i="95"/>
  <c r="I251" i="95"/>
  <c r="H251" i="95"/>
  <c r="G251" i="95"/>
  <c r="F251" i="95"/>
  <c r="M250" i="95"/>
  <c r="L250" i="95"/>
  <c r="K250" i="95"/>
  <c r="J250" i="95"/>
  <c r="I250" i="95"/>
  <c r="H250" i="95"/>
  <c r="G250" i="95"/>
  <c r="F250" i="95"/>
  <c r="M249" i="95"/>
  <c r="L249" i="95"/>
  <c r="K249" i="95"/>
  <c r="J249" i="95"/>
  <c r="I249" i="95"/>
  <c r="H249" i="95"/>
  <c r="G249" i="95"/>
  <c r="F249" i="95"/>
  <c r="M246" i="95"/>
  <c r="L246" i="95"/>
  <c r="K246" i="95"/>
  <c r="J246" i="95"/>
  <c r="I246" i="95"/>
  <c r="H246" i="95"/>
  <c r="G246" i="95"/>
  <c r="F246" i="95"/>
  <c r="M245" i="95"/>
  <c r="L245" i="95"/>
  <c r="K245" i="95"/>
  <c r="J245" i="95"/>
  <c r="I245" i="95"/>
  <c r="H245" i="95"/>
  <c r="G245" i="95"/>
  <c r="F245" i="95"/>
  <c r="M244" i="95"/>
  <c r="L244" i="95"/>
  <c r="K244" i="95"/>
  <c r="J244" i="95"/>
  <c r="I244" i="95"/>
  <c r="H244" i="95"/>
  <c r="G244" i="95"/>
  <c r="F244" i="95"/>
  <c r="M243" i="95"/>
  <c r="L243" i="95"/>
  <c r="K243" i="95"/>
  <c r="J243" i="95"/>
  <c r="I243" i="95"/>
  <c r="H243" i="95"/>
  <c r="G243" i="95"/>
  <c r="F243" i="95"/>
  <c r="M240" i="95"/>
  <c r="L240" i="95"/>
  <c r="K240" i="95"/>
  <c r="J240" i="95"/>
  <c r="I240" i="95"/>
  <c r="H240" i="95"/>
  <c r="G240" i="95"/>
  <c r="F240" i="95"/>
  <c r="M239" i="95"/>
  <c r="L239" i="95"/>
  <c r="K239" i="95"/>
  <c r="J239" i="95"/>
  <c r="I239" i="95"/>
  <c r="H239" i="95"/>
  <c r="G239" i="95"/>
  <c r="F239" i="95"/>
  <c r="M238" i="95"/>
  <c r="L238" i="95"/>
  <c r="K238" i="95"/>
  <c r="J238" i="95"/>
  <c r="I238" i="95"/>
  <c r="H238" i="95"/>
  <c r="G238" i="95"/>
  <c r="F238" i="95"/>
  <c r="M236" i="95"/>
  <c r="L236" i="95"/>
  <c r="K236" i="95"/>
  <c r="J236" i="95"/>
  <c r="I236" i="95"/>
  <c r="H236" i="95"/>
  <c r="G236" i="95"/>
  <c r="F236" i="95"/>
  <c r="M235" i="95"/>
  <c r="L235" i="95"/>
  <c r="K235" i="95"/>
  <c r="J235" i="95"/>
  <c r="I235" i="95"/>
  <c r="H235" i="95"/>
  <c r="G235" i="95"/>
  <c r="F235" i="95"/>
  <c r="M234" i="95"/>
  <c r="L234" i="95"/>
  <c r="K234" i="95"/>
  <c r="J234" i="95"/>
  <c r="I234" i="95"/>
  <c r="H234" i="95"/>
  <c r="G234" i="95"/>
  <c r="F234" i="95"/>
  <c r="M232" i="95"/>
  <c r="L232" i="95"/>
  <c r="K232" i="95"/>
  <c r="J232" i="95"/>
  <c r="I232" i="95"/>
  <c r="H232" i="95"/>
  <c r="G232" i="95"/>
  <c r="F232" i="95"/>
  <c r="M231" i="95"/>
  <c r="L231" i="95"/>
  <c r="K231" i="95"/>
  <c r="J231" i="95"/>
  <c r="I231" i="95"/>
  <c r="H231" i="95"/>
  <c r="G231" i="95"/>
  <c r="F231" i="95"/>
  <c r="M230" i="95"/>
  <c r="L230" i="95"/>
  <c r="K230" i="95"/>
  <c r="J230" i="95"/>
  <c r="I230" i="95"/>
  <c r="H230" i="95"/>
  <c r="G230" i="95"/>
  <c r="F230" i="95"/>
  <c r="M227" i="95"/>
  <c r="L227" i="95"/>
  <c r="K227" i="95"/>
  <c r="J227" i="95"/>
  <c r="I227" i="95"/>
  <c r="H227" i="95"/>
  <c r="G227" i="95"/>
  <c r="F227" i="95"/>
  <c r="M226" i="95"/>
  <c r="L226" i="95"/>
  <c r="K226" i="95"/>
  <c r="J226" i="95"/>
  <c r="I226" i="95"/>
  <c r="H226" i="95"/>
  <c r="G226" i="95"/>
  <c r="F226" i="95"/>
  <c r="M225" i="95"/>
  <c r="L225" i="95"/>
  <c r="K225" i="95"/>
  <c r="J225" i="95"/>
  <c r="I225" i="95"/>
  <c r="H225" i="95"/>
  <c r="G225" i="95"/>
  <c r="F225" i="95"/>
  <c r="M223" i="95"/>
  <c r="L223" i="95"/>
  <c r="K223" i="95"/>
  <c r="J223" i="95"/>
  <c r="I223" i="95"/>
  <c r="H223" i="95"/>
  <c r="G223" i="95"/>
  <c r="F223" i="95"/>
  <c r="M222" i="95"/>
  <c r="L222" i="95"/>
  <c r="K222" i="95"/>
  <c r="J222" i="95"/>
  <c r="I222" i="95"/>
  <c r="H222" i="95"/>
  <c r="G222" i="95"/>
  <c r="F222" i="95"/>
  <c r="M221" i="95"/>
  <c r="L221" i="95"/>
  <c r="K221" i="95"/>
  <c r="J221" i="95"/>
  <c r="I221" i="95"/>
  <c r="H221" i="95"/>
  <c r="G221" i="95"/>
  <c r="F221" i="95"/>
  <c r="M219" i="95"/>
  <c r="L219" i="95"/>
  <c r="K219" i="95"/>
  <c r="J219" i="95"/>
  <c r="I219" i="95"/>
  <c r="H219" i="95"/>
  <c r="G219" i="95"/>
  <c r="F219" i="95"/>
  <c r="M218" i="95"/>
  <c r="L218" i="95"/>
  <c r="K218" i="95"/>
  <c r="J218" i="95"/>
  <c r="I218" i="95"/>
  <c r="H218" i="95"/>
  <c r="G218" i="95"/>
  <c r="F218" i="95"/>
  <c r="M217" i="95"/>
  <c r="L217" i="95"/>
  <c r="K217" i="95"/>
  <c r="J217" i="95"/>
  <c r="I217" i="95"/>
  <c r="H217" i="95"/>
  <c r="G217" i="95"/>
  <c r="F217" i="95"/>
  <c r="M200" i="95"/>
  <c r="L200" i="95"/>
  <c r="K200" i="95"/>
  <c r="J200" i="95"/>
  <c r="I200" i="95"/>
  <c r="H200" i="95"/>
  <c r="G200" i="95"/>
  <c r="F200" i="95"/>
  <c r="M199" i="95"/>
  <c r="L199" i="95"/>
  <c r="K199" i="95"/>
  <c r="J199" i="95"/>
  <c r="I199" i="95"/>
  <c r="H199" i="95"/>
  <c r="G199" i="95"/>
  <c r="F199" i="95"/>
  <c r="M198" i="95"/>
  <c r="L198" i="95"/>
  <c r="K198" i="95"/>
  <c r="J198" i="95"/>
  <c r="I198" i="95"/>
  <c r="H198" i="95"/>
  <c r="G198" i="95"/>
  <c r="F198" i="95"/>
  <c r="M196" i="95"/>
  <c r="L196" i="95"/>
  <c r="K196" i="95"/>
  <c r="J196" i="95"/>
  <c r="I196" i="95"/>
  <c r="H196" i="95"/>
  <c r="G196" i="95"/>
  <c r="F196" i="95"/>
  <c r="M195" i="95"/>
  <c r="L195" i="95"/>
  <c r="K195" i="95"/>
  <c r="J195" i="95"/>
  <c r="I195" i="95"/>
  <c r="H195" i="95"/>
  <c r="G195" i="95"/>
  <c r="F195" i="95"/>
  <c r="M193" i="95"/>
  <c r="L193" i="95"/>
  <c r="K193" i="95"/>
  <c r="J193" i="95"/>
  <c r="I193" i="95"/>
  <c r="H193" i="95"/>
  <c r="G193" i="95"/>
  <c r="F193" i="95"/>
  <c r="M190" i="95"/>
  <c r="L190" i="95"/>
  <c r="K190" i="95"/>
  <c r="J190" i="95"/>
  <c r="I190" i="95"/>
  <c r="H190" i="95"/>
  <c r="G190" i="95"/>
  <c r="F190" i="95"/>
  <c r="M189" i="95"/>
  <c r="L189" i="95"/>
  <c r="K189" i="95"/>
  <c r="J189" i="95"/>
  <c r="I189" i="95"/>
  <c r="H189" i="95"/>
  <c r="G189" i="95"/>
  <c r="F189" i="95"/>
  <c r="M188" i="95"/>
  <c r="L188" i="95"/>
  <c r="K188" i="95"/>
  <c r="J188" i="95"/>
  <c r="I188" i="95"/>
  <c r="H188" i="95"/>
  <c r="G188" i="95"/>
  <c r="F188" i="95"/>
  <c r="M186" i="95"/>
  <c r="L186" i="95"/>
  <c r="K186" i="95"/>
  <c r="J186" i="95"/>
  <c r="I186" i="95"/>
  <c r="H186" i="95"/>
  <c r="G186" i="95"/>
  <c r="F186" i="95"/>
  <c r="M185" i="95"/>
  <c r="L185" i="95"/>
  <c r="K185" i="95"/>
  <c r="J185" i="95"/>
  <c r="I185" i="95"/>
  <c r="H185" i="95"/>
  <c r="G185" i="95"/>
  <c r="F185" i="95"/>
  <c r="M181" i="95"/>
  <c r="L181" i="95"/>
  <c r="K181" i="95"/>
  <c r="J181" i="95"/>
  <c r="I181" i="95"/>
  <c r="H181" i="95"/>
  <c r="G181" i="95"/>
  <c r="F181" i="95"/>
  <c r="M180" i="95"/>
  <c r="L180" i="95"/>
  <c r="K180" i="95"/>
  <c r="J180" i="95"/>
  <c r="I180" i="95"/>
  <c r="H180" i="95"/>
  <c r="G180" i="95"/>
  <c r="F180" i="95"/>
  <c r="M178" i="95"/>
  <c r="L178" i="95"/>
  <c r="K178" i="95"/>
  <c r="J178" i="95"/>
  <c r="I178" i="95"/>
  <c r="H178" i="95"/>
  <c r="G178" i="95"/>
  <c r="F178" i="95"/>
  <c r="M177" i="95"/>
  <c r="L177" i="95"/>
  <c r="K177" i="95"/>
  <c r="J177" i="95"/>
  <c r="I177" i="95"/>
  <c r="H177" i="95"/>
  <c r="G177" i="95"/>
  <c r="F177" i="95"/>
  <c r="M174" i="95"/>
  <c r="L174" i="95"/>
  <c r="K174" i="95"/>
  <c r="J174" i="95"/>
  <c r="I174" i="95"/>
  <c r="H174" i="95"/>
  <c r="G174" i="95"/>
  <c r="F174" i="95"/>
  <c r="M172" i="95"/>
  <c r="L172" i="95"/>
  <c r="K172" i="95"/>
  <c r="J172" i="95"/>
  <c r="I172" i="95"/>
  <c r="H172" i="95"/>
  <c r="G172" i="95"/>
  <c r="F172" i="95"/>
  <c r="M171" i="95"/>
  <c r="L171" i="95"/>
  <c r="K171" i="95"/>
  <c r="J171" i="95"/>
  <c r="I171" i="95"/>
  <c r="H171" i="95"/>
  <c r="G171" i="95"/>
  <c r="F171" i="95"/>
  <c r="M170" i="95"/>
  <c r="L170" i="95"/>
  <c r="K170" i="95"/>
  <c r="J170" i="95"/>
  <c r="I170" i="95"/>
  <c r="H170" i="95"/>
  <c r="G170" i="95"/>
  <c r="F170" i="95"/>
  <c r="M166" i="95"/>
  <c r="L166" i="95"/>
  <c r="K166" i="95"/>
  <c r="J166" i="95"/>
  <c r="I166" i="95"/>
  <c r="H166" i="95"/>
  <c r="G166" i="95"/>
  <c r="F166" i="95"/>
  <c r="M165" i="95"/>
  <c r="L165" i="95"/>
  <c r="K165" i="95"/>
  <c r="J165" i="95"/>
  <c r="I165" i="95"/>
  <c r="H165" i="95"/>
  <c r="G165" i="95"/>
  <c r="F165" i="95"/>
  <c r="M162" i="95"/>
  <c r="L162" i="95"/>
  <c r="K162" i="95"/>
  <c r="J162" i="95"/>
  <c r="I162" i="95"/>
  <c r="H162" i="95"/>
  <c r="G162" i="95"/>
  <c r="F162" i="95"/>
  <c r="M161" i="95"/>
  <c r="L161" i="95"/>
  <c r="K161" i="95"/>
  <c r="J161" i="95"/>
  <c r="I161" i="95"/>
  <c r="H161" i="95"/>
  <c r="G161" i="95"/>
  <c r="F161" i="95"/>
  <c r="M160" i="95"/>
  <c r="L160" i="95"/>
  <c r="K160" i="95"/>
  <c r="J160" i="95"/>
  <c r="I160" i="95"/>
  <c r="H160" i="95"/>
  <c r="G160" i="95"/>
  <c r="F160" i="95"/>
  <c r="M158" i="95"/>
  <c r="L158" i="95"/>
  <c r="K158" i="95"/>
  <c r="J158" i="95"/>
  <c r="I158" i="95"/>
  <c r="H158" i="95"/>
  <c r="G158" i="95"/>
  <c r="F158" i="95"/>
  <c r="M157" i="95"/>
  <c r="L157" i="95"/>
  <c r="K157" i="95"/>
  <c r="J157" i="95"/>
  <c r="I157" i="95"/>
  <c r="H157" i="95"/>
  <c r="G157" i="95"/>
  <c r="F157" i="95"/>
  <c r="M156" i="95"/>
  <c r="L156" i="95"/>
  <c r="K156" i="95"/>
  <c r="J156" i="95"/>
  <c r="I156" i="95"/>
  <c r="H156" i="95"/>
  <c r="G156" i="95"/>
  <c r="F156" i="95"/>
  <c r="M153" i="95"/>
  <c r="L153" i="95"/>
  <c r="K153" i="95"/>
  <c r="J153" i="95"/>
  <c r="I153" i="95"/>
  <c r="H153" i="95"/>
  <c r="G153" i="95"/>
  <c r="F153" i="95"/>
  <c r="M152" i="95"/>
  <c r="L152" i="95"/>
  <c r="K152" i="95"/>
  <c r="J152" i="95"/>
  <c r="I152" i="95"/>
  <c r="H152" i="95"/>
  <c r="G152" i="95"/>
  <c r="F152" i="95"/>
  <c r="M149" i="95"/>
  <c r="L149" i="95"/>
  <c r="K149" i="95"/>
  <c r="J149" i="95"/>
  <c r="I149" i="95"/>
  <c r="H149" i="95"/>
  <c r="G149" i="95"/>
  <c r="F149" i="95"/>
  <c r="M148" i="95"/>
  <c r="L148" i="95"/>
  <c r="K148" i="95"/>
  <c r="J148" i="95"/>
  <c r="I148" i="95"/>
  <c r="H148" i="95"/>
  <c r="G148" i="95"/>
  <c r="F148" i="95"/>
  <c r="M146" i="95"/>
  <c r="L146" i="95"/>
  <c r="K146" i="95"/>
  <c r="J146" i="95"/>
  <c r="I146" i="95"/>
  <c r="H146" i="95"/>
  <c r="G146" i="95"/>
  <c r="F146" i="95"/>
  <c r="M145" i="95"/>
  <c r="L145" i="95"/>
  <c r="K145" i="95"/>
  <c r="J145" i="95"/>
  <c r="I145" i="95"/>
  <c r="H145" i="95"/>
  <c r="G145" i="95"/>
  <c r="F145" i="95"/>
  <c r="P124" i="95"/>
  <c r="O124" i="95"/>
  <c r="P123" i="95"/>
  <c r="O123" i="95"/>
  <c r="P122" i="95"/>
  <c r="O122" i="95"/>
  <c r="P121" i="95"/>
  <c r="O121" i="95"/>
  <c r="P120" i="95"/>
  <c r="O120" i="95"/>
  <c r="P119" i="95"/>
  <c r="O119" i="95"/>
  <c r="P118" i="95"/>
  <c r="O118" i="95"/>
  <c r="P117" i="95"/>
  <c r="O117" i="95"/>
  <c r="P116" i="95"/>
  <c r="O116" i="95"/>
  <c r="P115" i="95"/>
  <c r="O115" i="95"/>
  <c r="P114" i="95"/>
  <c r="O114" i="95"/>
  <c r="P113" i="95"/>
  <c r="O113" i="95"/>
  <c r="P112" i="95"/>
  <c r="O112" i="95"/>
  <c r="P111" i="95"/>
  <c r="O111" i="95"/>
  <c r="P110" i="95"/>
  <c r="O110" i="95"/>
  <c r="P109" i="95"/>
  <c r="O109" i="95"/>
  <c r="P108" i="95"/>
  <c r="O108" i="95"/>
  <c r="P107" i="95"/>
  <c r="O107" i="95"/>
  <c r="P106" i="95"/>
  <c r="O106" i="95"/>
  <c r="P105" i="95"/>
  <c r="O105" i="95"/>
  <c r="P104" i="95"/>
  <c r="O104" i="95"/>
  <c r="P103" i="95"/>
  <c r="O103" i="95"/>
  <c r="P102" i="95"/>
  <c r="O102" i="95"/>
  <c r="P101" i="95"/>
  <c r="O101" i="95"/>
  <c r="P100" i="95"/>
  <c r="O100" i="95"/>
  <c r="P99" i="95"/>
  <c r="O99" i="95"/>
  <c r="P98" i="95"/>
  <c r="O98" i="95"/>
  <c r="P97" i="95"/>
  <c r="O97" i="95"/>
  <c r="P96" i="95"/>
  <c r="O96" i="95"/>
  <c r="P95" i="95"/>
  <c r="O95" i="95"/>
  <c r="P94" i="95"/>
  <c r="O94" i="95"/>
  <c r="P93" i="95"/>
  <c r="O93" i="95"/>
  <c r="P92" i="95"/>
  <c r="O92" i="95"/>
  <c r="P91" i="95"/>
  <c r="O91" i="95"/>
  <c r="P90" i="95"/>
  <c r="O90" i="95"/>
  <c r="P89" i="95"/>
  <c r="O89" i="95"/>
  <c r="P88" i="95"/>
  <c r="O88" i="95"/>
  <c r="P87" i="95"/>
  <c r="O87" i="95"/>
  <c r="P86" i="95"/>
  <c r="O86" i="95"/>
  <c r="P85" i="95"/>
  <c r="O85" i="95"/>
  <c r="P84" i="95"/>
  <c r="O84" i="95"/>
  <c r="P83" i="95"/>
  <c r="O83" i="95"/>
  <c r="P82" i="95"/>
  <c r="O82" i="95"/>
  <c r="P81" i="95"/>
  <c r="O81" i="95"/>
  <c r="P80" i="95"/>
  <c r="O80" i="95"/>
  <c r="P79" i="95"/>
  <c r="O79" i="95"/>
  <c r="P78" i="95"/>
  <c r="O78" i="95"/>
  <c r="P77" i="95"/>
  <c r="O77" i="95"/>
  <c r="P76" i="95"/>
  <c r="O76" i="95"/>
  <c r="P75" i="95"/>
  <c r="O75" i="95"/>
  <c r="P74" i="95"/>
  <c r="O74" i="95"/>
  <c r="P73" i="95"/>
  <c r="O73" i="95"/>
  <c r="P72" i="95"/>
  <c r="O72" i="95"/>
  <c r="P71" i="95"/>
  <c r="O71" i="95"/>
  <c r="P70" i="95"/>
  <c r="O70" i="95"/>
  <c r="P69" i="95"/>
  <c r="O69" i="95"/>
  <c r="P68" i="95"/>
  <c r="O68" i="95"/>
  <c r="P67" i="95"/>
  <c r="O67" i="95"/>
  <c r="P66" i="95"/>
  <c r="O66" i="95"/>
  <c r="P65" i="95"/>
  <c r="O65" i="95"/>
  <c r="P64" i="95"/>
  <c r="O64" i="95"/>
  <c r="P63" i="95"/>
  <c r="O63" i="95"/>
  <c r="P62" i="95"/>
  <c r="O62" i="95"/>
  <c r="P61" i="95"/>
  <c r="O61" i="95"/>
  <c r="P60" i="95"/>
  <c r="O60" i="95"/>
  <c r="P59" i="95"/>
  <c r="O59" i="95"/>
  <c r="P58" i="95"/>
  <c r="O58" i="95"/>
  <c r="P57" i="95"/>
  <c r="O57" i="95"/>
  <c r="P56" i="95"/>
  <c r="O56" i="95"/>
  <c r="P55" i="95"/>
  <c r="O55" i="95"/>
  <c r="P54" i="95"/>
  <c r="O54" i="95"/>
  <c r="P53" i="95"/>
  <c r="O53" i="95"/>
  <c r="P52" i="95"/>
  <c r="O52" i="95"/>
  <c r="P51" i="95"/>
  <c r="O51" i="95"/>
  <c r="P50" i="95"/>
  <c r="O50" i="95"/>
  <c r="P49" i="95"/>
  <c r="O49" i="95"/>
  <c r="P48" i="95"/>
  <c r="O48" i="95"/>
  <c r="P47" i="95"/>
  <c r="O47" i="95"/>
  <c r="P46" i="95"/>
  <c r="O46" i="95"/>
  <c r="P45" i="95"/>
  <c r="O45" i="95"/>
  <c r="P44" i="95"/>
  <c r="O44" i="95"/>
  <c r="P43" i="95"/>
  <c r="O43" i="95"/>
  <c r="P42" i="95"/>
  <c r="O42" i="95"/>
  <c r="P41" i="95"/>
  <c r="O41" i="95"/>
  <c r="P40" i="95"/>
  <c r="O40" i="95"/>
  <c r="P39" i="95"/>
  <c r="O39" i="95"/>
  <c r="P38" i="95"/>
  <c r="O38" i="95"/>
  <c r="P37" i="95"/>
  <c r="O37" i="95"/>
  <c r="P36" i="95"/>
  <c r="O36" i="95"/>
  <c r="V35" i="95"/>
  <c r="P35" i="95"/>
  <c r="O35" i="95"/>
  <c r="V34" i="95"/>
  <c r="S34" i="95"/>
  <c r="P34" i="95"/>
  <c r="O34" i="95"/>
  <c r="V33" i="95"/>
  <c r="S33" i="95"/>
  <c r="P33" i="95"/>
  <c r="O33" i="95"/>
  <c r="V32" i="95"/>
  <c r="S32" i="95"/>
  <c r="P32" i="95"/>
  <c r="O32" i="95"/>
  <c r="V31" i="95"/>
  <c r="S31" i="95"/>
  <c r="P31" i="95"/>
  <c r="O31" i="95"/>
  <c r="V30" i="95"/>
  <c r="S30" i="95"/>
  <c r="P30" i="95"/>
  <c r="O30" i="95"/>
  <c r="P29" i="95"/>
  <c r="O29" i="95"/>
  <c r="S28" i="95"/>
  <c r="P28" i="95"/>
  <c r="O28" i="95"/>
  <c r="V27" i="95"/>
  <c r="S27" i="95"/>
  <c r="P27" i="95"/>
  <c r="O27" i="95"/>
  <c r="V26" i="95"/>
  <c r="S26" i="95"/>
  <c r="P26" i="95"/>
  <c r="O26" i="95"/>
  <c r="V25" i="95"/>
  <c r="S25" i="95"/>
  <c r="P25" i="95"/>
  <c r="O25" i="95"/>
  <c r="V24" i="95"/>
  <c r="S24" i="95"/>
  <c r="P24" i="95"/>
  <c r="O24" i="95"/>
  <c r="V23" i="95"/>
  <c r="S23" i="95"/>
  <c r="P23" i="95"/>
  <c r="O23" i="95"/>
  <c r="P22" i="95"/>
  <c r="O22" i="95"/>
  <c r="V21" i="95"/>
  <c r="S21" i="95"/>
  <c r="P21" i="95"/>
  <c r="O21" i="95"/>
  <c r="V20" i="95"/>
  <c r="S20" i="95"/>
  <c r="P20" i="95"/>
  <c r="O20" i="95"/>
  <c r="V19" i="95"/>
  <c r="S19" i="95"/>
  <c r="P19" i="95"/>
  <c r="O19" i="95"/>
  <c r="V18" i="95"/>
  <c r="S18" i="95"/>
  <c r="P18" i="95"/>
  <c r="O18" i="95"/>
  <c r="V17" i="95"/>
  <c r="S17" i="95"/>
  <c r="P17" i="95"/>
  <c r="O17" i="95"/>
  <c r="P16" i="95"/>
  <c r="O16" i="95"/>
  <c r="P15" i="95"/>
  <c r="O15" i="95"/>
  <c r="P14" i="95"/>
  <c r="O14" i="95"/>
  <c r="P13" i="95"/>
  <c r="O13" i="95"/>
  <c r="P12" i="95"/>
  <c r="O12" i="95"/>
  <c r="P11" i="95"/>
  <c r="O11" i="95"/>
  <c r="P10" i="95"/>
  <c r="O10" i="95"/>
  <c r="P9" i="95"/>
  <c r="O9" i="95"/>
  <c r="P8" i="95"/>
  <c r="O8" i="95"/>
  <c r="P7" i="95"/>
  <c r="O7" i="95"/>
  <c r="G637" i="93"/>
  <c r="H637" i="93"/>
  <c r="I637" i="93"/>
  <c r="J637" i="93"/>
  <c r="K637" i="93"/>
  <c r="L637" i="93"/>
  <c r="M637" i="93"/>
  <c r="G613" i="93"/>
  <c r="H613" i="93"/>
  <c r="I613" i="93"/>
  <c r="J613" i="93"/>
  <c r="K613" i="93"/>
  <c r="L613" i="93"/>
  <c r="M613" i="93"/>
  <c r="F613" i="93"/>
  <c r="G227" i="93" l="1"/>
  <c r="H227" i="93"/>
  <c r="I227" i="93"/>
  <c r="J227" i="93"/>
  <c r="K227" i="93"/>
  <c r="L227" i="93"/>
  <c r="M227" i="93"/>
  <c r="F227" i="93"/>
  <c r="P23" i="93" l="1"/>
  <c r="I341" i="93"/>
  <c r="H341" i="93"/>
  <c r="G341" i="93"/>
  <c r="F341" i="93"/>
  <c r="O23" i="93"/>
  <c r="G455" i="93"/>
  <c r="I455" i="93"/>
  <c r="J455" i="93"/>
  <c r="K455" i="93"/>
  <c r="L455" i="93"/>
  <c r="M455" i="93"/>
  <c r="F455" i="93"/>
  <c r="G404" i="93"/>
  <c r="I404" i="93"/>
  <c r="J404" i="93"/>
  <c r="K404" i="93"/>
  <c r="L404" i="93"/>
  <c r="M404" i="93"/>
  <c r="F404" i="93"/>
  <c r="F405" i="93"/>
  <c r="G405" i="93"/>
  <c r="I405" i="93"/>
  <c r="J405" i="93"/>
  <c r="K405" i="93"/>
  <c r="L405" i="93"/>
  <c r="M405" i="93"/>
  <c r="G281" i="93"/>
  <c r="I281" i="93"/>
  <c r="J281" i="93"/>
  <c r="K281" i="93"/>
  <c r="L281" i="93"/>
  <c r="M281" i="93"/>
  <c r="F281" i="93"/>
  <c r="H204" i="93"/>
  <c r="M604" i="93"/>
  <c r="L604" i="93"/>
  <c r="K604" i="93"/>
  <c r="J604" i="93"/>
  <c r="I604" i="93"/>
  <c r="G604" i="93"/>
  <c r="G636" i="93"/>
  <c r="I636" i="93"/>
  <c r="J636" i="93"/>
  <c r="K636" i="93"/>
  <c r="L636" i="93"/>
  <c r="M636" i="93"/>
  <c r="G459" i="93" l="1"/>
  <c r="I459" i="93"/>
  <c r="J459" i="93"/>
  <c r="K459" i="93"/>
  <c r="L459" i="93"/>
  <c r="M459" i="93"/>
  <c r="F459" i="93"/>
  <c r="J451" i="93"/>
  <c r="K451" i="93"/>
  <c r="L451" i="93"/>
  <c r="M451" i="93"/>
  <c r="G302" i="93"/>
  <c r="I302" i="93"/>
  <c r="J302" i="93"/>
  <c r="K302" i="93"/>
  <c r="L302" i="93"/>
  <c r="M302" i="93"/>
  <c r="L176" i="93"/>
  <c r="G545" i="93" l="1"/>
  <c r="I545" i="93"/>
  <c r="J545" i="93"/>
  <c r="K545" i="93"/>
  <c r="L545" i="93"/>
  <c r="M545" i="93"/>
  <c r="F545" i="93"/>
  <c r="G537" i="93"/>
  <c r="I537" i="93"/>
  <c r="J537" i="93"/>
  <c r="K537" i="93"/>
  <c r="L537" i="93"/>
  <c r="M537" i="93"/>
  <c r="F537" i="93"/>
  <c r="J253" i="93" l="1"/>
  <c r="K253" i="93"/>
  <c r="L253" i="93"/>
  <c r="M253" i="93"/>
  <c r="AA34" i="94"/>
  <c r="AA33" i="94"/>
  <c r="AA32" i="94"/>
  <c r="AA31" i="94"/>
  <c r="AA30" i="94"/>
  <c r="AA26" i="94"/>
  <c r="AA25" i="94"/>
  <c r="AA23" i="94"/>
  <c r="AA22" i="94"/>
  <c r="X34" i="94"/>
  <c r="X33" i="94"/>
  <c r="X32" i="94"/>
  <c r="X31" i="94"/>
  <c r="X30" i="94"/>
  <c r="X26" i="94"/>
  <c r="X25" i="94"/>
  <c r="X24" i="94"/>
  <c r="X23" i="94"/>
  <c r="X22" i="94"/>
  <c r="S17" i="93"/>
  <c r="Q752" i="94"/>
  <c r="P752" i="94"/>
  <c r="O752" i="94"/>
  <c r="N752" i="94"/>
  <c r="Q744" i="94"/>
  <c r="P744" i="94"/>
  <c r="O744" i="94"/>
  <c r="N744" i="94"/>
  <c r="O739" i="94"/>
  <c r="N739" i="94"/>
  <c r="M733" i="94"/>
  <c r="K733" i="94"/>
  <c r="I733" i="94"/>
  <c r="G733" i="94"/>
  <c r="F733" i="94"/>
  <c r="M732" i="94"/>
  <c r="K732" i="94"/>
  <c r="I732" i="94"/>
  <c r="G732" i="94"/>
  <c r="F732" i="94"/>
  <c r="Q335" i="94"/>
  <c r="P335" i="94"/>
  <c r="O335" i="94"/>
  <c r="N335" i="94"/>
  <c r="Q441" i="94"/>
  <c r="P441" i="94"/>
  <c r="O441" i="94"/>
  <c r="N441" i="94"/>
  <c r="U99" i="94" l="1"/>
  <c r="U98" i="94"/>
  <c r="G607" i="93" l="1"/>
  <c r="I607" i="93"/>
  <c r="J607" i="93"/>
  <c r="K607" i="93"/>
  <c r="L607" i="93"/>
  <c r="M607" i="93"/>
  <c r="F607" i="93"/>
  <c r="G204" i="93"/>
  <c r="I204" i="93"/>
  <c r="J204" i="93"/>
  <c r="K204" i="93"/>
  <c r="L204" i="93"/>
  <c r="M204" i="93"/>
  <c r="F204" i="93"/>
  <c r="K342" i="93"/>
  <c r="J325" i="93"/>
  <c r="K325" i="93"/>
  <c r="L325" i="93"/>
  <c r="M325" i="93"/>
  <c r="P19" i="93"/>
  <c r="L178" i="93"/>
  <c r="M178" i="93"/>
  <c r="L166" i="93"/>
  <c r="M166" i="93"/>
  <c r="V34" i="93"/>
  <c r="J639" i="93"/>
  <c r="K639" i="93"/>
  <c r="L639" i="93"/>
  <c r="M639" i="93"/>
  <c r="G624" i="93"/>
  <c r="I624" i="93"/>
  <c r="J624" i="93"/>
  <c r="K624" i="93"/>
  <c r="L624" i="93"/>
  <c r="M624" i="93"/>
  <c r="F624" i="93"/>
  <c r="G608" i="93"/>
  <c r="I608" i="93"/>
  <c r="J608" i="93"/>
  <c r="K608" i="93"/>
  <c r="L608" i="93"/>
  <c r="M608" i="93"/>
  <c r="F608" i="93"/>
  <c r="G603" i="93"/>
  <c r="I603" i="93"/>
  <c r="J603" i="93"/>
  <c r="K603" i="93"/>
  <c r="L603" i="93"/>
  <c r="M603" i="93"/>
  <c r="G178" i="93"/>
  <c r="I178" i="93"/>
  <c r="J178" i="93"/>
  <c r="K178" i="93"/>
  <c r="F178" i="93"/>
  <c r="M525" i="93"/>
  <c r="L525" i="93"/>
  <c r="K525" i="93"/>
  <c r="J525" i="93"/>
  <c r="I525" i="93"/>
  <c r="G525" i="93"/>
  <c r="F525" i="93"/>
  <c r="K498" i="93"/>
  <c r="L498" i="93"/>
  <c r="M498" i="93"/>
  <c r="J498" i="93"/>
  <c r="J478" i="93"/>
  <c r="J430" i="93"/>
  <c r="K400" i="93" l="1"/>
  <c r="K350" i="93"/>
  <c r="L350" i="93"/>
  <c r="M350" i="93"/>
  <c r="K284" i="93" l="1"/>
  <c r="L284" i="93"/>
  <c r="M284" i="93"/>
  <c r="J247" i="93"/>
  <c r="K247" i="93"/>
  <c r="L247" i="93"/>
  <c r="M247" i="93"/>
  <c r="J245" i="93"/>
  <c r="K245" i="93"/>
  <c r="L245" i="93"/>
  <c r="M245" i="93"/>
  <c r="J251" i="93"/>
  <c r="K251" i="93"/>
  <c r="L251" i="93"/>
  <c r="M251" i="93"/>
  <c r="J246" i="93"/>
  <c r="K246" i="93"/>
  <c r="M246" i="93"/>
  <c r="S35" i="93"/>
  <c r="S34" i="93"/>
  <c r="S33" i="93"/>
  <c r="S32" i="93"/>
  <c r="S31" i="93"/>
  <c r="H405" i="93"/>
  <c r="H223" i="93"/>
  <c r="G542" i="93"/>
  <c r="I542" i="93"/>
  <c r="F542" i="93"/>
  <c r="I498" i="93"/>
  <c r="G498" i="93"/>
  <c r="O115" i="93"/>
  <c r="O108" i="93"/>
  <c r="O87" i="93"/>
  <c r="O76" i="93"/>
  <c r="O57" i="93"/>
  <c r="O22" i="93"/>
  <c r="P10" i="93"/>
  <c r="P11" i="93"/>
  <c r="P12" i="93"/>
  <c r="P13" i="93"/>
  <c r="P14" i="93"/>
  <c r="P17" i="93"/>
  <c r="P18" i="93"/>
  <c r="P20" i="93"/>
  <c r="P21" i="93"/>
  <c r="P24" i="93"/>
  <c r="P25" i="93"/>
  <c r="P27" i="93"/>
  <c r="P28" i="93"/>
  <c r="P30" i="93"/>
  <c r="P31" i="93"/>
  <c r="P32" i="93"/>
  <c r="P33" i="93"/>
  <c r="P34" i="93"/>
  <c r="P35" i="93"/>
  <c r="P37" i="93"/>
  <c r="P38" i="93"/>
  <c r="P39" i="93"/>
  <c r="P40" i="93"/>
  <c r="P41" i="93"/>
  <c r="P42" i="93"/>
  <c r="P43" i="93"/>
  <c r="P44" i="93"/>
  <c r="P46" i="93"/>
  <c r="P47" i="93"/>
  <c r="P48" i="93"/>
  <c r="P49" i="93"/>
  <c r="P50" i="93"/>
  <c r="P51" i="93"/>
  <c r="P52" i="93"/>
  <c r="P53" i="93"/>
  <c r="P55" i="93"/>
  <c r="P57" i="93"/>
  <c r="P59" i="93"/>
  <c r="P60" i="93"/>
  <c r="P61" i="93"/>
  <c r="P62" i="93"/>
  <c r="P63" i="93"/>
  <c r="P67" i="93"/>
  <c r="P68" i="93"/>
  <c r="P69" i="93"/>
  <c r="P70" i="93"/>
  <c r="P71" i="93"/>
  <c r="P72" i="93"/>
  <c r="P73" i="93"/>
  <c r="P75" i="93"/>
  <c r="P76" i="93"/>
  <c r="P78" i="93"/>
  <c r="P81" i="93"/>
  <c r="P82" i="93"/>
  <c r="P83" i="93"/>
  <c r="P84" i="93"/>
  <c r="P85" i="93"/>
  <c r="P87" i="93"/>
  <c r="P88" i="93"/>
  <c r="P89" i="93"/>
  <c r="P90" i="93"/>
  <c r="P91" i="93"/>
  <c r="P92" i="93"/>
  <c r="P93" i="93"/>
  <c r="P94" i="93"/>
  <c r="P95" i="93"/>
  <c r="P96" i="93"/>
  <c r="P97" i="93"/>
  <c r="P99" i="93"/>
  <c r="P101" i="93"/>
  <c r="P105" i="93"/>
  <c r="P106" i="93"/>
  <c r="P107" i="93"/>
  <c r="P108" i="93"/>
  <c r="P110" i="93"/>
  <c r="P111" i="93"/>
  <c r="P113" i="93"/>
  <c r="P114" i="93"/>
  <c r="P115" i="93"/>
  <c r="P116" i="93"/>
  <c r="P117" i="93"/>
  <c r="P118" i="93"/>
  <c r="P120" i="93"/>
  <c r="P122" i="93"/>
  <c r="P123" i="93"/>
  <c r="P124" i="93"/>
  <c r="P125" i="93"/>
  <c r="P64" i="93"/>
  <c r="P126" i="93"/>
  <c r="P127" i="93"/>
  <c r="O16" i="93"/>
  <c r="O13" i="93"/>
  <c r="O11" i="93"/>
  <c r="G639" i="93"/>
  <c r="I639" i="93"/>
  <c r="F639" i="93"/>
  <c r="F637" i="93"/>
  <c r="F636" i="93"/>
  <c r="G632" i="93"/>
  <c r="I632" i="93"/>
  <c r="J632" i="93"/>
  <c r="K632" i="93"/>
  <c r="M632" i="93"/>
  <c r="G633" i="93"/>
  <c r="I633" i="93"/>
  <c r="J633" i="93"/>
  <c r="K633" i="93"/>
  <c r="M633" i="93"/>
  <c r="F633" i="93"/>
  <c r="F632" i="93"/>
  <c r="G615" i="93"/>
  <c r="I615" i="93"/>
  <c r="J615" i="93"/>
  <c r="K615" i="93"/>
  <c r="L615" i="93"/>
  <c r="M615" i="93"/>
  <c r="F615" i="93"/>
  <c r="G614" i="93"/>
  <c r="I614" i="93"/>
  <c r="J614" i="93"/>
  <c r="K614" i="93"/>
  <c r="L614" i="93"/>
  <c r="M614" i="93"/>
  <c r="F614" i="93"/>
  <c r="G610" i="93"/>
  <c r="I610" i="93"/>
  <c r="J610" i="93"/>
  <c r="K610" i="93"/>
  <c r="L610" i="93"/>
  <c r="M610" i="93"/>
  <c r="G611" i="93"/>
  <c r="I611" i="93"/>
  <c r="J611" i="93"/>
  <c r="K611" i="93"/>
  <c r="L611" i="93"/>
  <c r="M611" i="93"/>
  <c r="F611" i="93"/>
  <c r="F610" i="93"/>
  <c r="G602" i="93"/>
  <c r="G631" i="93" s="1"/>
  <c r="I602" i="93"/>
  <c r="I631" i="93" s="1"/>
  <c r="J602" i="93"/>
  <c r="J631" i="93" s="1"/>
  <c r="K602" i="93"/>
  <c r="K631" i="93" s="1"/>
  <c r="L602" i="93"/>
  <c r="L631" i="93" s="1"/>
  <c r="M602" i="93"/>
  <c r="M631" i="93" s="1"/>
  <c r="F602" i="93"/>
  <c r="F631" i="93" s="1"/>
  <c r="F604" i="93"/>
  <c r="F603" i="93"/>
  <c r="G601" i="93"/>
  <c r="G630" i="93" s="1"/>
  <c r="I601" i="93"/>
  <c r="I630" i="93" s="1"/>
  <c r="J601" i="93"/>
  <c r="J630" i="93" s="1"/>
  <c r="K601" i="93"/>
  <c r="K630" i="93" s="1"/>
  <c r="L601" i="93"/>
  <c r="L630" i="93" s="1"/>
  <c r="M601" i="93"/>
  <c r="M630" i="93" s="1"/>
  <c r="F601" i="93"/>
  <c r="F630" i="93" s="1"/>
  <c r="G597" i="93"/>
  <c r="G626" i="93" s="1"/>
  <c r="I597" i="93"/>
  <c r="I626" i="93" s="1"/>
  <c r="J597" i="93"/>
  <c r="J626" i="93" s="1"/>
  <c r="K597" i="93"/>
  <c r="K626" i="93" s="1"/>
  <c r="M597" i="93"/>
  <c r="M626" i="93" s="1"/>
  <c r="G596" i="93"/>
  <c r="G625" i="93" s="1"/>
  <c r="I596" i="93"/>
  <c r="I625" i="93" s="1"/>
  <c r="J596" i="93"/>
  <c r="J625" i="93" s="1"/>
  <c r="K596" i="93"/>
  <c r="K625" i="93" s="1"/>
  <c r="L596" i="93"/>
  <c r="L625" i="93" s="1"/>
  <c r="M596" i="93"/>
  <c r="M625" i="93" s="1"/>
  <c r="G598" i="93"/>
  <c r="G627" i="93" s="1"/>
  <c r="I598" i="93"/>
  <c r="I627" i="93" s="1"/>
  <c r="J598" i="93"/>
  <c r="J627" i="93" s="1"/>
  <c r="K598" i="93"/>
  <c r="K627" i="93" s="1"/>
  <c r="L598" i="93"/>
  <c r="L627" i="93" s="1"/>
  <c r="M598" i="93"/>
  <c r="M627" i="93" s="1"/>
  <c r="F598" i="93"/>
  <c r="F627" i="93" s="1"/>
  <c r="F597" i="93"/>
  <c r="F626" i="93" s="1"/>
  <c r="F596" i="93"/>
  <c r="F625" i="93" s="1"/>
  <c r="G595" i="93"/>
  <c r="I595" i="93"/>
  <c r="J595" i="93"/>
  <c r="K595" i="93"/>
  <c r="L595" i="93"/>
  <c r="M595" i="93"/>
  <c r="F595" i="93"/>
  <c r="G574" i="93"/>
  <c r="I574" i="93"/>
  <c r="J574" i="93"/>
  <c r="K574" i="93"/>
  <c r="L574" i="93"/>
  <c r="M574" i="93"/>
  <c r="G575" i="93"/>
  <c r="I575" i="93"/>
  <c r="J575" i="93"/>
  <c r="K575" i="93"/>
  <c r="L575" i="93"/>
  <c r="M575" i="93"/>
  <c r="G570" i="93"/>
  <c r="I570" i="93"/>
  <c r="J570" i="93"/>
  <c r="K570" i="93"/>
  <c r="L570" i="93"/>
  <c r="M570" i="93"/>
  <c r="G571" i="93"/>
  <c r="I571" i="93"/>
  <c r="J571" i="93"/>
  <c r="K571" i="93"/>
  <c r="M571" i="93"/>
  <c r="G572" i="93"/>
  <c r="I572" i="93"/>
  <c r="J572" i="93"/>
  <c r="K572" i="93"/>
  <c r="L572" i="93"/>
  <c r="M572" i="93"/>
  <c r="F574" i="93"/>
  <c r="H574" i="93"/>
  <c r="F575" i="93"/>
  <c r="H575" i="93"/>
  <c r="F572" i="93"/>
  <c r="F571" i="93"/>
  <c r="F570" i="93"/>
  <c r="G562" i="93"/>
  <c r="I562" i="93"/>
  <c r="J562" i="93"/>
  <c r="K562" i="93"/>
  <c r="M562" i="93"/>
  <c r="G563" i="93"/>
  <c r="I563" i="93"/>
  <c r="J563" i="93"/>
  <c r="K563" i="93"/>
  <c r="M563" i="93"/>
  <c r="G565" i="93"/>
  <c r="I565" i="93"/>
  <c r="J565" i="93"/>
  <c r="K565" i="93"/>
  <c r="M565" i="93"/>
  <c r="G566" i="93"/>
  <c r="I566" i="93"/>
  <c r="J566" i="93"/>
  <c r="K566" i="93"/>
  <c r="L566" i="93"/>
  <c r="M566" i="93"/>
  <c r="F566" i="93"/>
  <c r="F565" i="93"/>
  <c r="F563" i="93"/>
  <c r="F562" i="93"/>
  <c r="G559" i="93"/>
  <c r="I559" i="93"/>
  <c r="J559" i="93"/>
  <c r="K559" i="93"/>
  <c r="L559" i="93"/>
  <c r="M559" i="93"/>
  <c r="G560" i="93"/>
  <c r="I560" i="93"/>
  <c r="J560" i="93"/>
  <c r="K560" i="93"/>
  <c r="L560" i="93"/>
  <c r="M560" i="93"/>
  <c r="F560" i="93"/>
  <c r="F559" i="93"/>
  <c r="G543" i="93"/>
  <c r="I543" i="93"/>
  <c r="J543" i="93"/>
  <c r="K543" i="93"/>
  <c r="M543" i="93"/>
  <c r="F543" i="93"/>
  <c r="H539" i="93"/>
  <c r="G539" i="93"/>
  <c r="I539" i="93"/>
  <c r="J539" i="93"/>
  <c r="K539" i="93"/>
  <c r="L539" i="93"/>
  <c r="M539" i="93"/>
  <c r="F539" i="93"/>
  <c r="G533" i="93"/>
  <c r="I533" i="93"/>
  <c r="J533" i="93"/>
  <c r="K533" i="93"/>
  <c r="L533" i="93"/>
  <c r="M533" i="93"/>
  <c r="F533" i="93"/>
  <c r="G532" i="93"/>
  <c r="I532" i="93"/>
  <c r="J532" i="93"/>
  <c r="K532" i="93"/>
  <c r="L532" i="93"/>
  <c r="M532" i="93"/>
  <c r="F532" i="93"/>
  <c r="H533" i="93"/>
  <c r="H532" i="93"/>
  <c r="G531" i="93"/>
  <c r="I531" i="93"/>
  <c r="J531" i="93"/>
  <c r="K531" i="93"/>
  <c r="L531" i="93"/>
  <c r="M531" i="93"/>
  <c r="F531" i="93"/>
  <c r="F530" i="93"/>
  <c r="G530" i="93"/>
  <c r="I530" i="93"/>
  <c r="J530" i="93"/>
  <c r="K530" i="93"/>
  <c r="L530" i="93"/>
  <c r="M530" i="93"/>
  <c r="O72" i="93"/>
  <c r="H404" i="93" l="1"/>
  <c r="H455" i="93"/>
  <c r="O106" i="93"/>
  <c r="H604" i="93"/>
  <c r="O46" i="93"/>
  <c r="O19" i="93"/>
  <c r="H602" i="93"/>
  <c r="H631" i="93" s="1"/>
  <c r="O85" i="93"/>
  <c r="H525" i="93"/>
  <c r="O96" i="93"/>
  <c r="O116" i="93"/>
  <c r="O75" i="93"/>
  <c r="O55" i="93"/>
  <c r="O12" i="93"/>
  <c r="O38" i="93"/>
  <c r="H596" i="93"/>
  <c r="H625" i="93" s="1"/>
  <c r="G505" i="93"/>
  <c r="I505" i="93"/>
  <c r="J505" i="93"/>
  <c r="K505" i="93"/>
  <c r="L505" i="93"/>
  <c r="M505" i="93"/>
  <c r="F505" i="93"/>
  <c r="G502" i="93"/>
  <c r="I502" i="93"/>
  <c r="J502" i="93"/>
  <c r="K502" i="93"/>
  <c r="L502" i="93"/>
  <c r="M502" i="93"/>
  <c r="F502" i="93"/>
  <c r="G501" i="93"/>
  <c r="I501" i="93"/>
  <c r="J501" i="93"/>
  <c r="K501" i="93"/>
  <c r="L501" i="93"/>
  <c r="M501" i="93"/>
  <c r="F501" i="93"/>
  <c r="G500" i="93"/>
  <c r="I500" i="93"/>
  <c r="J500" i="93"/>
  <c r="K500" i="93"/>
  <c r="L500" i="93"/>
  <c r="M500" i="93"/>
  <c r="F500" i="93"/>
  <c r="G495" i="93"/>
  <c r="I495" i="93"/>
  <c r="J495" i="93"/>
  <c r="K495" i="93"/>
  <c r="M495" i="93"/>
  <c r="F495" i="93"/>
  <c r="G494" i="93"/>
  <c r="I494" i="93"/>
  <c r="J494" i="93"/>
  <c r="K494" i="93"/>
  <c r="L494" i="93"/>
  <c r="M494" i="93"/>
  <c r="F494" i="93"/>
  <c r="G491" i="93"/>
  <c r="I491" i="93"/>
  <c r="J491" i="93"/>
  <c r="K491" i="93"/>
  <c r="M491" i="93"/>
  <c r="G492" i="93"/>
  <c r="I492" i="93"/>
  <c r="J492" i="93"/>
  <c r="K492" i="93"/>
  <c r="L492" i="93"/>
  <c r="M492" i="93"/>
  <c r="F492" i="93"/>
  <c r="F491" i="93"/>
  <c r="G487" i="93"/>
  <c r="I487" i="93"/>
  <c r="J487" i="93"/>
  <c r="K487" i="93"/>
  <c r="L487" i="93"/>
  <c r="M487" i="93"/>
  <c r="F487" i="93"/>
  <c r="G486" i="93"/>
  <c r="I486" i="93"/>
  <c r="J486" i="93"/>
  <c r="K486" i="93"/>
  <c r="M486" i="93"/>
  <c r="F486" i="93"/>
  <c r="G485" i="93"/>
  <c r="I485" i="93"/>
  <c r="J485" i="93"/>
  <c r="K485" i="93"/>
  <c r="M485" i="93"/>
  <c r="F485" i="93"/>
  <c r="G482" i="93"/>
  <c r="I482" i="93"/>
  <c r="J482" i="93"/>
  <c r="K482" i="93"/>
  <c r="L482" i="93"/>
  <c r="M482" i="93"/>
  <c r="F482" i="93"/>
  <c r="G478" i="93"/>
  <c r="I478" i="93"/>
  <c r="K478" i="93"/>
  <c r="L478" i="93"/>
  <c r="M478" i="93"/>
  <c r="F478" i="93"/>
  <c r="G479" i="93"/>
  <c r="I479" i="93"/>
  <c r="J479" i="93"/>
  <c r="K479" i="93"/>
  <c r="L479" i="93"/>
  <c r="M479" i="93"/>
  <c r="F479" i="93"/>
  <c r="G477" i="93"/>
  <c r="I477" i="93"/>
  <c r="J477" i="93"/>
  <c r="K477" i="93"/>
  <c r="L477" i="93"/>
  <c r="M477" i="93"/>
  <c r="F477" i="93"/>
  <c r="G396" i="93"/>
  <c r="O117" i="93"/>
  <c r="O84" i="93"/>
  <c r="O52" i="93"/>
  <c r="O35" i="93"/>
  <c r="O34" i="93"/>
  <c r="O20" i="93"/>
  <c r="O62" i="93"/>
  <c r="O54" i="93"/>
  <c r="O65" i="93"/>
  <c r="O8" i="93"/>
  <c r="S29" i="93"/>
  <c r="S28" i="93"/>
  <c r="S27" i="93"/>
  <c r="S26" i="93"/>
  <c r="S25" i="93"/>
  <c r="S24" i="93"/>
  <c r="S22" i="93"/>
  <c r="S21" i="93"/>
  <c r="S20" i="93"/>
  <c r="S18" i="93"/>
  <c r="O66" i="93"/>
  <c r="H459" i="93"/>
  <c r="O127" i="93"/>
  <c r="O21" i="93"/>
  <c r="O10" i="93"/>
  <c r="G452" i="93"/>
  <c r="I452" i="93"/>
  <c r="J452" i="93"/>
  <c r="K452" i="93"/>
  <c r="L452" i="93"/>
  <c r="M452" i="93"/>
  <c r="F452" i="93"/>
  <c r="O39" i="93"/>
  <c r="G400" i="93"/>
  <c r="I400" i="93"/>
  <c r="J400" i="93"/>
  <c r="L400" i="93"/>
  <c r="M400" i="93"/>
  <c r="G342" i="93"/>
  <c r="I342" i="93"/>
  <c r="J342" i="93"/>
  <c r="L342" i="93"/>
  <c r="M342" i="93"/>
  <c r="O124" i="93"/>
  <c r="F342" i="93"/>
  <c r="G399" i="93"/>
  <c r="I399" i="93"/>
  <c r="J399" i="93"/>
  <c r="K399" i="93"/>
  <c r="L399" i="93"/>
  <c r="M399" i="93"/>
  <c r="F399" i="93"/>
  <c r="G451" i="93"/>
  <c r="I451" i="93"/>
  <c r="F451" i="93"/>
  <c r="G497" i="93"/>
  <c r="I497" i="93"/>
  <c r="J497" i="93"/>
  <c r="K497" i="93"/>
  <c r="L497" i="93"/>
  <c r="M497" i="93"/>
  <c r="F497" i="93"/>
  <c r="F498" i="93"/>
  <c r="F400" i="93"/>
  <c r="G448" i="93"/>
  <c r="I448" i="93"/>
  <c r="J448" i="93"/>
  <c r="K448" i="93"/>
  <c r="L448" i="93"/>
  <c r="M448" i="93"/>
  <c r="F448" i="93"/>
  <c r="I396" i="93"/>
  <c r="J396" i="93"/>
  <c r="K396" i="93"/>
  <c r="L396" i="93"/>
  <c r="M396" i="93"/>
  <c r="F396" i="93"/>
  <c r="G443" i="93"/>
  <c r="I443" i="93"/>
  <c r="J443" i="93"/>
  <c r="K443" i="93"/>
  <c r="L443" i="93"/>
  <c r="M443" i="93"/>
  <c r="F443" i="93"/>
  <c r="G390" i="93"/>
  <c r="I390" i="93"/>
  <c r="J390" i="93"/>
  <c r="K390" i="93"/>
  <c r="L390" i="93"/>
  <c r="M390" i="93"/>
  <c r="F390" i="93"/>
  <c r="G350" i="93"/>
  <c r="I350" i="93"/>
  <c r="J350" i="93"/>
  <c r="F350" i="93"/>
  <c r="G349" i="93"/>
  <c r="I349" i="93"/>
  <c r="J349" i="93"/>
  <c r="K349" i="93"/>
  <c r="L349" i="93"/>
  <c r="M349" i="93"/>
  <c r="F349" i="93"/>
  <c r="J341" i="93"/>
  <c r="K341" i="93"/>
  <c r="M341" i="93"/>
  <c r="G344" i="93"/>
  <c r="I344" i="93"/>
  <c r="J344" i="93"/>
  <c r="K344" i="93"/>
  <c r="L344" i="93"/>
  <c r="M344" i="93"/>
  <c r="F344" i="93"/>
  <c r="G430" i="93"/>
  <c r="I430" i="93"/>
  <c r="K430" i="93"/>
  <c r="L430" i="93"/>
  <c r="M430" i="93"/>
  <c r="F430" i="93"/>
  <c r="G377" i="93"/>
  <c r="I377" i="93"/>
  <c r="J377" i="93"/>
  <c r="K377" i="93"/>
  <c r="L377" i="93"/>
  <c r="M377" i="93"/>
  <c r="F377" i="93"/>
  <c r="G337" i="93"/>
  <c r="I337" i="93"/>
  <c r="J337" i="93"/>
  <c r="K337" i="93"/>
  <c r="L337" i="93"/>
  <c r="M337" i="93"/>
  <c r="F337" i="93"/>
  <c r="O67" i="93"/>
  <c r="G325" i="93"/>
  <c r="I325" i="93"/>
  <c r="F325" i="93"/>
  <c r="O82" i="93"/>
  <c r="G289" i="93"/>
  <c r="I289" i="93"/>
  <c r="J289" i="93"/>
  <c r="K289" i="93"/>
  <c r="L289" i="93"/>
  <c r="M289" i="93"/>
  <c r="F289" i="93"/>
  <c r="O30" i="93"/>
  <c r="G284" i="93"/>
  <c r="I284" i="93"/>
  <c r="J284" i="93"/>
  <c r="F284" i="93"/>
  <c r="G270" i="93"/>
  <c r="I270" i="93"/>
  <c r="J270" i="93"/>
  <c r="K270" i="93"/>
  <c r="L270" i="93"/>
  <c r="M270" i="93"/>
  <c r="F270" i="93"/>
  <c r="G259" i="93"/>
  <c r="I259" i="93"/>
  <c r="J259" i="93"/>
  <c r="K259" i="93"/>
  <c r="L259" i="93"/>
  <c r="M259" i="93"/>
  <c r="F259" i="93"/>
  <c r="H498" i="93"/>
  <c r="G261" i="93"/>
  <c r="H261" i="93"/>
  <c r="I261" i="93"/>
  <c r="J261" i="93"/>
  <c r="K261" i="93"/>
  <c r="M261" i="93"/>
  <c r="F261" i="93"/>
  <c r="G253" i="93"/>
  <c r="I253" i="93"/>
  <c r="I251" i="93"/>
  <c r="F253" i="93"/>
  <c r="F251" i="93"/>
  <c r="O121" i="93"/>
  <c r="G186" i="93"/>
  <c r="I186" i="93"/>
  <c r="J186" i="93"/>
  <c r="K186" i="93"/>
  <c r="L186" i="93"/>
  <c r="M186" i="93"/>
  <c r="F186" i="93"/>
  <c r="G247" i="93"/>
  <c r="H247" i="93"/>
  <c r="I247" i="93"/>
  <c r="F247" i="93"/>
  <c r="G246" i="93"/>
  <c r="I246" i="93"/>
  <c r="F246" i="93"/>
  <c r="G245" i="93"/>
  <c r="I245" i="93"/>
  <c r="F245" i="93"/>
  <c r="G241" i="93"/>
  <c r="I241" i="93"/>
  <c r="J241" i="93"/>
  <c r="K241" i="93"/>
  <c r="L241" i="93"/>
  <c r="M241" i="93"/>
  <c r="F241" i="93"/>
  <c r="G201" i="93"/>
  <c r="I201" i="93"/>
  <c r="J201" i="93"/>
  <c r="K201" i="93"/>
  <c r="M201" i="93"/>
  <c r="F201" i="93"/>
  <c r="G167" i="93"/>
  <c r="I167" i="93"/>
  <c r="J167" i="93"/>
  <c r="K167" i="93"/>
  <c r="L167" i="93"/>
  <c r="M167" i="93"/>
  <c r="G168" i="93"/>
  <c r="I168" i="93"/>
  <c r="J168" i="93"/>
  <c r="K168" i="93"/>
  <c r="L168" i="93"/>
  <c r="M168" i="93"/>
  <c r="F168" i="93"/>
  <c r="F167" i="93"/>
  <c r="G166" i="93"/>
  <c r="I166" i="93"/>
  <c r="J166" i="93"/>
  <c r="K166" i="93"/>
  <c r="F166" i="93"/>
  <c r="O83" i="93"/>
  <c r="G164" i="93"/>
  <c r="I164" i="93"/>
  <c r="J164" i="93"/>
  <c r="K164" i="93"/>
  <c r="L164" i="93"/>
  <c r="M164" i="93"/>
  <c r="F164" i="93"/>
  <c r="O77" i="93"/>
  <c r="O70" i="93"/>
  <c r="O60" i="93"/>
  <c r="H624" i="93"/>
  <c r="O112" i="93" l="1"/>
  <c r="H281" i="93"/>
  <c r="O93" i="93"/>
  <c r="H537" i="93"/>
  <c r="O24" i="93"/>
  <c r="O15" i="93"/>
  <c r="H633" i="93"/>
  <c r="H270" i="93"/>
  <c r="O69" i="93"/>
  <c r="H350" i="93"/>
  <c r="O126" i="93"/>
  <c r="H502" i="93"/>
  <c r="O17" i="93"/>
  <c r="H492" i="93"/>
  <c r="O53" i="93"/>
  <c r="H571" i="93"/>
  <c r="O26" i="93"/>
  <c r="H253" i="93"/>
  <c r="O47" i="93"/>
  <c r="H452" i="93"/>
  <c r="O122" i="93"/>
  <c r="O88" i="93"/>
  <c r="H595" i="93"/>
  <c r="O41" i="93"/>
  <c r="H479" i="93"/>
  <c r="O125" i="93"/>
  <c r="H289" i="93"/>
  <c r="H610" i="93"/>
  <c r="O97" i="93"/>
  <c r="O58" i="93"/>
  <c r="H632" i="93"/>
  <c r="H168" i="93"/>
  <c r="O18" i="93"/>
  <c r="H448" i="93"/>
  <c r="O73" i="93"/>
  <c r="H500" i="93"/>
  <c r="O78" i="93"/>
  <c r="H482" i="93"/>
  <c r="O50" i="93"/>
  <c r="H491" i="93"/>
  <c r="O104" i="93"/>
  <c r="H478" i="93"/>
  <c r="H531" i="93"/>
  <c r="H559" i="93"/>
  <c r="H246" i="93"/>
  <c r="H501" i="93"/>
  <c r="H560" i="93"/>
  <c r="H530" i="93"/>
  <c r="H241" i="93"/>
  <c r="H251" i="93"/>
  <c r="H337" i="93"/>
  <c r="H284" i="93"/>
  <c r="H325" i="93"/>
  <c r="H259" i="93"/>
  <c r="H400" i="93"/>
  <c r="H377" i="93"/>
  <c r="H430" i="93"/>
  <c r="H344" i="93"/>
  <c r="H451" i="93"/>
  <c r="H349" i="93"/>
  <c r="H390" i="93"/>
  <c r="H443" i="93"/>
  <c r="H396" i="93"/>
  <c r="H342" i="93"/>
  <c r="H497" i="93"/>
  <c r="H399" i="93"/>
  <c r="H245" i="93"/>
  <c r="H166" i="93"/>
  <c r="M439" i="93" l="1"/>
  <c r="L439" i="93"/>
  <c r="K439" i="93"/>
  <c r="J439" i="93"/>
  <c r="I439" i="93"/>
  <c r="G439" i="93"/>
  <c r="F439" i="93"/>
  <c r="Q717" i="94"/>
  <c r="P717" i="94"/>
  <c r="O717" i="94"/>
  <c r="N717" i="94"/>
  <c r="Q714" i="94"/>
  <c r="P714" i="94"/>
  <c r="O714" i="94"/>
  <c r="N714" i="94"/>
  <c r="Q710" i="94"/>
  <c r="P710" i="94"/>
  <c r="O710" i="94"/>
  <c r="N710" i="94"/>
  <c r="M710" i="94"/>
  <c r="K710" i="94"/>
  <c r="I710" i="94"/>
  <c r="G710" i="94"/>
  <c r="F710" i="94"/>
  <c r="M740" i="94"/>
  <c r="L740" i="94"/>
  <c r="K740" i="94"/>
  <c r="I740" i="94"/>
  <c r="G740" i="94"/>
  <c r="F740" i="94"/>
  <c r="M738" i="94"/>
  <c r="K738" i="94"/>
  <c r="J738" i="94"/>
  <c r="I738" i="94"/>
  <c r="G738" i="94"/>
  <c r="F738" i="94"/>
  <c r="M741" i="94"/>
  <c r="K741" i="94"/>
  <c r="I741" i="94"/>
  <c r="G741" i="94"/>
  <c r="F741" i="94"/>
  <c r="O705" i="94"/>
  <c r="N705" i="94"/>
  <c r="M704" i="94"/>
  <c r="K704" i="94"/>
  <c r="J704" i="94"/>
  <c r="I704" i="94"/>
  <c r="G704" i="94"/>
  <c r="F704" i="94"/>
  <c r="M706" i="94"/>
  <c r="K706" i="94"/>
  <c r="I706" i="94"/>
  <c r="G706" i="94"/>
  <c r="F706" i="94"/>
  <c r="Q701" i="94"/>
  <c r="P701" i="94"/>
  <c r="O701" i="94"/>
  <c r="N701" i="94"/>
  <c r="M701" i="94"/>
  <c r="K701" i="94"/>
  <c r="J701" i="94"/>
  <c r="I701" i="94"/>
  <c r="G701" i="94"/>
  <c r="F701" i="94"/>
  <c r="M700" i="94"/>
  <c r="K700" i="94"/>
  <c r="I700" i="94"/>
  <c r="G700" i="94"/>
  <c r="F700" i="94"/>
  <c r="M699" i="94"/>
  <c r="K699" i="94"/>
  <c r="J699" i="94"/>
  <c r="I699" i="94"/>
  <c r="G699" i="94"/>
  <c r="F699" i="94"/>
  <c r="M698" i="94"/>
  <c r="K698" i="94"/>
  <c r="J698" i="94"/>
  <c r="I698" i="94"/>
  <c r="G698" i="94"/>
  <c r="F698" i="94"/>
  <c r="Q676" i="94"/>
  <c r="P676" i="94"/>
  <c r="O676" i="94"/>
  <c r="N676" i="94"/>
  <c r="M676" i="94"/>
  <c r="L676" i="94"/>
  <c r="K676" i="94"/>
  <c r="I676" i="94"/>
  <c r="G676" i="94"/>
  <c r="F676" i="94"/>
  <c r="Q673" i="94"/>
  <c r="P673" i="94"/>
  <c r="O673" i="94"/>
  <c r="N673" i="94"/>
  <c r="M673" i="94"/>
  <c r="L673" i="94"/>
  <c r="K673" i="94"/>
  <c r="I673" i="94"/>
  <c r="G673" i="94"/>
  <c r="F673" i="94"/>
  <c r="Q672" i="94"/>
  <c r="P672" i="94"/>
  <c r="O672" i="94"/>
  <c r="N672" i="94"/>
  <c r="M672" i="94"/>
  <c r="K672" i="94"/>
  <c r="J672" i="94"/>
  <c r="I672" i="94"/>
  <c r="G672" i="94"/>
  <c r="F672" i="94"/>
  <c r="Q667" i="94"/>
  <c r="P667" i="94"/>
  <c r="O667" i="94"/>
  <c r="N667" i="94"/>
  <c r="M667" i="94"/>
  <c r="K667" i="94"/>
  <c r="I667" i="94"/>
  <c r="G667" i="94"/>
  <c r="F667" i="94"/>
  <c r="Q666" i="94"/>
  <c r="P666" i="94"/>
  <c r="O666" i="94"/>
  <c r="N666" i="94"/>
  <c r="M666" i="94"/>
  <c r="K666" i="94"/>
  <c r="J666" i="94"/>
  <c r="I666" i="94"/>
  <c r="G666" i="94"/>
  <c r="F666" i="94"/>
  <c r="Q664" i="94"/>
  <c r="P664" i="94"/>
  <c r="O664" i="94"/>
  <c r="N664" i="94"/>
  <c r="M664" i="94"/>
  <c r="K664" i="94"/>
  <c r="J664" i="94"/>
  <c r="I664" i="94"/>
  <c r="G664" i="94"/>
  <c r="F664" i="94"/>
  <c r="Q663" i="94"/>
  <c r="P663" i="94"/>
  <c r="O663" i="94"/>
  <c r="N663" i="94"/>
  <c r="M663" i="94"/>
  <c r="K663" i="94"/>
  <c r="J663" i="94"/>
  <c r="I663" i="94"/>
  <c r="G663" i="94"/>
  <c r="F663" i="94"/>
  <c r="Q659" i="94"/>
  <c r="P659" i="94"/>
  <c r="O659" i="94"/>
  <c r="N659" i="94"/>
  <c r="M659" i="94"/>
  <c r="K659" i="94"/>
  <c r="I659" i="94"/>
  <c r="G659" i="94"/>
  <c r="F659" i="94"/>
  <c r="Q658" i="94"/>
  <c r="P658" i="94"/>
  <c r="O658" i="94"/>
  <c r="N658" i="94"/>
  <c r="M658" i="94"/>
  <c r="K658" i="94"/>
  <c r="I658" i="94"/>
  <c r="G658" i="94"/>
  <c r="F658" i="94"/>
  <c r="Q657" i="94"/>
  <c r="P657" i="94"/>
  <c r="O657" i="94"/>
  <c r="N657" i="94"/>
  <c r="M657" i="94"/>
  <c r="K657" i="94"/>
  <c r="I657" i="94"/>
  <c r="G657" i="94"/>
  <c r="F657" i="94"/>
  <c r="Q653" i="94"/>
  <c r="P653" i="94"/>
  <c r="O653" i="94"/>
  <c r="N653" i="94"/>
  <c r="M653" i="94"/>
  <c r="K653" i="94"/>
  <c r="J653" i="94"/>
  <c r="I653" i="94"/>
  <c r="G653" i="94"/>
  <c r="F653" i="94"/>
  <c r="Q652" i="94"/>
  <c r="P652" i="94"/>
  <c r="O652" i="94"/>
  <c r="N652" i="94"/>
  <c r="M652" i="94"/>
  <c r="K652" i="94"/>
  <c r="J652" i="94"/>
  <c r="I652" i="94"/>
  <c r="G652" i="94"/>
  <c r="F652" i="94"/>
  <c r="Q650" i="94"/>
  <c r="P650" i="94"/>
  <c r="O650" i="94"/>
  <c r="N650" i="94"/>
  <c r="M650" i="94"/>
  <c r="K650" i="94"/>
  <c r="I650" i="94"/>
  <c r="G650" i="94"/>
  <c r="F650" i="94"/>
  <c r="Q649" i="94"/>
  <c r="P649" i="94"/>
  <c r="O649" i="94"/>
  <c r="N649" i="94"/>
  <c r="M649" i="94"/>
  <c r="L649" i="94"/>
  <c r="K649" i="94"/>
  <c r="I649" i="94"/>
  <c r="G649" i="94"/>
  <c r="F649" i="94"/>
  <c r="Q648" i="94"/>
  <c r="P648" i="94"/>
  <c r="O648" i="94"/>
  <c r="N648" i="94"/>
  <c r="M648" i="94"/>
  <c r="K648" i="94"/>
  <c r="I648" i="94"/>
  <c r="G648" i="94"/>
  <c r="F648" i="94"/>
  <c r="Q626" i="94"/>
  <c r="P626" i="94"/>
  <c r="O626" i="94"/>
  <c r="N626" i="94"/>
  <c r="M626" i="94"/>
  <c r="K626" i="94"/>
  <c r="J626" i="94"/>
  <c r="I626" i="94"/>
  <c r="G626" i="94"/>
  <c r="F626" i="94"/>
  <c r="Q623" i="94"/>
  <c r="P623" i="94"/>
  <c r="O623" i="94"/>
  <c r="N623" i="94"/>
  <c r="M623" i="94"/>
  <c r="K623" i="94"/>
  <c r="J623" i="94"/>
  <c r="I623" i="94"/>
  <c r="G623" i="94"/>
  <c r="F623" i="94"/>
  <c r="Q620" i="94"/>
  <c r="P620" i="94"/>
  <c r="O620" i="94"/>
  <c r="N620" i="94"/>
  <c r="M620" i="94"/>
  <c r="K620" i="94"/>
  <c r="I620" i="94"/>
  <c r="G620" i="94"/>
  <c r="F620" i="94"/>
  <c r="Q619" i="94"/>
  <c r="P619" i="94"/>
  <c r="O619" i="94"/>
  <c r="N619" i="94"/>
  <c r="M619" i="94"/>
  <c r="L619" i="94"/>
  <c r="K619" i="94"/>
  <c r="I619" i="94"/>
  <c r="G619" i="94"/>
  <c r="F619" i="94"/>
  <c r="Q617" i="94"/>
  <c r="P617" i="94"/>
  <c r="O617" i="94"/>
  <c r="N617" i="94"/>
  <c r="M617" i="94"/>
  <c r="K617" i="94"/>
  <c r="J617" i="94"/>
  <c r="I617" i="94"/>
  <c r="G617" i="94"/>
  <c r="F617" i="94"/>
  <c r="Q616" i="94"/>
  <c r="P616" i="94"/>
  <c r="O616" i="94"/>
  <c r="N616" i="94"/>
  <c r="M616" i="94"/>
  <c r="K616" i="94"/>
  <c r="J616" i="94"/>
  <c r="I616" i="94"/>
  <c r="G616" i="94"/>
  <c r="F616" i="94"/>
  <c r="Q613" i="94"/>
  <c r="P613" i="94"/>
  <c r="O613" i="94"/>
  <c r="N613" i="94"/>
  <c r="M613" i="94"/>
  <c r="K613" i="94"/>
  <c r="I613" i="94"/>
  <c r="G613" i="94"/>
  <c r="F613" i="94"/>
  <c r="Q612" i="94"/>
  <c r="P612" i="94"/>
  <c r="O612" i="94"/>
  <c r="N612" i="94"/>
  <c r="M612" i="94"/>
  <c r="K612" i="94"/>
  <c r="J612" i="94"/>
  <c r="I612" i="94"/>
  <c r="G612" i="94"/>
  <c r="F612" i="94"/>
  <c r="Q610" i="94"/>
  <c r="P610" i="94"/>
  <c r="O610" i="94"/>
  <c r="N610" i="94"/>
  <c r="M610" i="94"/>
  <c r="K610" i="94"/>
  <c r="I610" i="94"/>
  <c r="G610" i="94"/>
  <c r="F610" i="94"/>
  <c r="Q609" i="94"/>
  <c r="P609" i="94"/>
  <c r="O609" i="94"/>
  <c r="N609" i="94"/>
  <c r="M609" i="94"/>
  <c r="K609" i="94"/>
  <c r="I609" i="94"/>
  <c r="G609" i="94"/>
  <c r="F609" i="94"/>
  <c r="Q605" i="94"/>
  <c r="P605" i="94"/>
  <c r="O605" i="94"/>
  <c r="N605" i="94"/>
  <c r="M605" i="94"/>
  <c r="K605" i="94"/>
  <c r="J605" i="94"/>
  <c r="I605" i="94"/>
  <c r="G605" i="94"/>
  <c r="F605" i="94"/>
  <c r="Q604" i="94"/>
  <c r="P604" i="94"/>
  <c r="O604" i="94"/>
  <c r="N604" i="94"/>
  <c r="M604" i="94"/>
  <c r="K604" i="94"/>
  <c r="J604" i="94"/>
  <c r="I604" i="94"/>
  <c r="G604" i="94"/>
  <c r="F604" i="94"/>
  <c r="Q602" i="94"/>
  <c r="P602" i="94"/>
  <c r="O602" i="94"/>
  <c r="N602" i="94"/>
  <c r="M602" i="94"/>
  <c r="K602" i="94"/>
  <c r="I602" i="94"/>
  <c r="G602" i="94"/>
  <c r="F602" i="94"/>
  <c r="Q601" i="94"/>
  <c r="P601" i="94"/>
  <c r="O601" i="94"/>
  <c r="N601" i="94"/>
  <c r="M601" i="94"/>
  <c r="L601" i="94"/>
  <c r="K601" i="94"/>
  <c r="I601" i="94"/>
  <c r="G601" i="94"/>
  <c r="F601" i="94"/>
  <c r="Q600" i="94"/>
  <c r="P600" i="94"/>
  <c r="O600" i="94"/>
  <c r="N600" i="94"/>
  <c r="M600" i="94"/>
  <c r="K600" i="94"/>
  <c r="I600" i="94"/>
  <c r="G600" i="94"/>
  <c r="F600" i="94"/>
  <c r="M569" i="94"/>
  <c r="K569" i="94"/>
  <c r="I569" i="94"/>
  <c r="G569" i="94"/>
  <c r="F569" i="94"/>
  <c r="M568" i="94"/>
  <c r="K568" i="94"/>
  <c r="J568" i="94"/>
  <c r="I568" i="94"/>
  <c r="G568" i="94"/>
  <c r="F568" i="94"/>
  <c r="M566" i="94"/>
  <c r="K566" i="94"/>
  <c r="J566" i="94"/>
  <c r="I566" i="94"/>
  <c r="G566" i="94"/>
  <c r="F566" i="94"/>
  <c r="M565" i="94"/>
  <c r="K565" i="94"/>
  <c r="J565" i="94"/>
  <c r="I565" i="94"/>
  <c r="G565" i="94"/>
  <c r="F565" i="94"/>
  <c r="M563" i="94"/>
  <c r="K563" i="94"/>
  <c r="I563" i="94"/>
  <c r="G563" i="94"/>
  <c r="F563" i="94"/>
  <c r="M562" i="94"/>
  <c r="K562" i="94"/>
  <c r="I562" i="94"/>
  <c r="G562" i="94"/>
  <c r="F562" i="94"/>
  <c r="Q559" i="94"/>
  <c r="P559" i="94"/>
  <c r="O559" i="94"/>
  <c r="N559" i="94"/>
  <c r="M559" i="94"/>
  <c r="K559" i="94"/>
  <c r="J559" i="94"/>
  <c r="I559" i="94"/>
  <c r="G559" i="94"/>
  <c r="F559" i="94"/>
  <c r="M558" i="94"/>
  <c r="K558" i="94"/>
  <c r="J558" i="94"/>
  <c r="I558" i="94"/>
  <c r="G558" i="94"/>
  <c r="F558" i="94"/>
  <c r="M557" i="94"/>
  <c r="K557" i="94"/>
  <c r="I557" i="94"/>
  <c r="G557" i="94"/>
  <c r="F557" i="94"/>
  <c r="M556" i="94"/>
  <c r="K556" i="94"/>
  <c r="J556" i="94"/>
  <c r="I556" i="94"/>
  <c r="G556" i="94"/>
  <c r="F556" i="94"/>
  <c r="M532" i="94"/>
  <c r="K532" i="94"/>
  <c r="I532" i="94"/>
  <c r="G532" i="94"/>
  <c r="F532" i="94"/>
  <c r="M531" i="94"/>
  <c r="K531" i="94"/>
  <c r="I531" i="94"/>
  <c r="G531" i="94"/>
  <c r="F531" i="94"/>
  <c r="M530" i="94"/>
  <c r="K530" i="94"/>
  <c r="I530" i="94"/>
  <c r="G530" i="94"/>
  <c r="F530" i="94"/>
  <c r="M529" i="94"/>
  <c r="K529" i="94"/>
  <c r="I529" i="94"/>
  <c r="G529" i="94"/>
  <c r="F529" i="94"/>
  <c r="Q526" i="94"/>
  <c r="P526" i="94"/>
  <c r="O526" i="94"/>
  <c r="N526" i="94"/>
  <c r="M526" i="94"/>
  <c r="K526" i="94"/>
  <c r="J526" i="94"/>
  <c r="I526" i="94"/>
  <c r="G526" i="94"/>
  <c r="F526" i="94"/>
  <c r="M525" i="94"/>
  <c r="K525" i="94"/>
  <c r="I525" i="94"/>
  <c r="G525" i="94"/>
  <c r="F525" i="94"/>
  <c r="M523" i="94"/>
  <c r="K523" i="94"/>
  <c r="J523" i="94"/>
  <c r="I523" i="94"/>
  <c r="G523" i="94"/>
  <c r="F523" i="94"/>
  <c r="M484" i="94"/>
  <c r="K484" i="94"/>
  <c r="I484" i="94"/>
  <c r="G484" i="94"/>
  <c r="M483" i="94"/>
  <c r="K483" i="94"/>
  <c r="I483" i="94"/>
  <c r="G483" i="94"/>
  <c r="F483" i="94"/>
  <c r="M482" i="94"/>
  <c r="K482" i="94"/>
  <c r="I482" i="94"/>
  <c r="G482" i="94"/>
  <c r="F482" i="94"/>
  <c r="M479" i="94"/>
  <c r="K479" i="94"/>
  <c r="I479" i="94"/>
  <c r="G479" i="94"/>
  <c r="F479" i="94"/>
  <c r="M476" i="94"/>
  <c r="K476" i="94"/>
  <c r="J476" i="94"/>
  <c r="I476" i="94"/>
  <c r="G476" i="94"/>
  <c r="F476" i="94"/>
  <c r="M475" i="94"/>
  <c r="L475" i="94"/>
  <c r="K475" i="94"/>
  <c r="I475" i="94"/>
  <c r="G475" i="94"/>
  <c r="F475" i="94"/>
  <c r="M474" i="94"/>
  <c r="L474" i="94"/>
  <c r="K474" i="94"/>
  <c r="I474" i="94"/>
  <c r="G474" i="94"/>
  <c r="F474" i="94"/>
  <c r="Q453" i="94"/>
  <c r="P453" i="94"/>
  <c r="O453" i="94"/>
  <c r="N453" i="94"/>
  <c r="M453" i="94"/>
  <c r="K453" i="94"/>
  <c r="I453" i="94"/>
  <c r="G453" i="94"/>
  <c r="F453" i="94"/>
  <c r="Q448" i="94"/>
  <c r="P448" i="94"/>
  <c r="O448" i="94"/>
  <c r="N448" i="94"/>
  <c r="M448" i="94"/>
  <c r="K448" i="94"/>
  <c r="I448" i="94"/>
  <c r="G448" i="94"/>
  <c r="F448" i="94"/>
  <c r="Q447" i="94"/>
  <c r="P447" i="94"/>
  <c r="O447" i="94"/>
  <c r="N447" i="94"/>
  <c r="M447" i="94"/>
  <c r="K447" i="94"/>
  <c r="J447" i="94"/>
  <c r="I447" i="94"/>
  <c r="G447" i="94"/>
  <c r="F447" i="94"/>
  <c r="Q445" i="94"/>
  <c r="P445" i="94"/>
  <c r="O445" i="94"/>
  <c r="N445" i="94"/>
  <c r="Q444" i="94"/>
  <c r="P444" i="94"/>
  <c r="O444" i="94"/>
  <c r="N444" i="94"/>
  <c r="M444" i="94"/>
  <c r="K444" i="94"/>
  <c r="I444" i="94"/>
  <c r="G444" i="94"/>
  <c r="F444" i="94"/>
  <c r="Q442" i="94"/>
  <c r="P442" i="94"/>
  <c r="O442" i="94"/>
  <c r="N442" i="94"/>
  <c r="M442" i="94"/>
  <c r="K442" i="94"/>
  <c r="I442" i="94"/>
  <c r="G442" i="94"/>
  <c r="F442" i="94"/>
  <c r="Q439" i="94"/>
  <c r="P439" i="94"/>
  <c r="O439" i="94"/>
  <c r="N439" i="94"/>
  <c r="Q436" i="94"/>
  <c r="P436" i="94"/>
  <c r="O436" i="94"/>
  <c r="N436" i="94"/>
  <c r="M436" i="94"/>
  <c r="K436" i="94"/>
  <c r="I436" i="94"/>
  <c r="G436" i="94"/>
  <c r="F436" i="94"/>
  <c r="Q435" i="94"/>
  <c r="P435" i="94"/>
  <c r="O435" i="94"/>
  <c r="N435" i="94"/>
  <c r="M435" i="94"/>
  <c r="K435" i="94"/>
  <c r="I435" i="94"/>
  <c r="G435" i="94"/>
  <c r="Q433" i="94"/>
  <c r="P433" i="94"/>
  <c r="O433" i="94"/>
  <c r="N433" i="94"/>
  <c r="M433" i="94"/>
  <c r="K433" i="94"/>
  <c r="I433" i="94"/>
  <c r="G433" i="94"/>
  <c r="F433" i="94"/>
  <c r="Q432" i="94"/>
  <c r="P432" i="94"/>
  <c r="O432" i="94"/>
  <c r="N432" i="94"/>
  <c r="M432" i="94"/>
  <c r="K432" i="94"/>
  <c r="I432" i="94"/>
  <c r="G432" i="94"/>
  <c r="F432" i="94"/>
  <c r="Q431" i="94"/>
  <c r="P431" i="94"/>
  <c r="O431" i="94"/>
  <c r="N431" i="94"/>
  <c r="M431" i="94"/>
  <c r="K431" i="94"/>
  <c r="I431" i="94"/>
  <c r="G431" i="94"/>
  <c r="F431" i="94"/>
  <c r="Q430" i="94"/>
  <c r="P430" i="94"/>
  <c r="O430" i="94"/>
  <c r="N430" i="94"/>
  <c r="M430" i="94"/>
  <c r="K430" i="94"/>
  <c r="I430" i="94"/>
  <c r="G430" i="94"/>
  <c r="F430" i="94"/>
  <c r="Q428" i="94"/>
  <c r="P428" i="94"/>
  <c r="O428" i="94"/>
  <c r="N428" i="94"/>
  <c r="M428" i="94"/>
  <c r="L428" i="94"/>
  <c r="K428" i="94"/>
  <c r="I428" i="94"/>
  <c r="G428" i="94"/>
  <c r="F428" i="94"/>
  <c r="Q425" i="94"/>
  <c r="P425" i="94"/>
  <c r="O425" i="94"/>
  <c r="N425" i="94"/>
  <c r="M425" i="94"/>
  <c r="K425" i="94"/>
  <c r="I425" i="94"/>
  <c r="G425" i="94"/>
  <c r="F425" i="94"/>
  <c r="Q424" i="94"/>
  <c r="P424" i="94"/>
  <c r="O424" i="94"/>
  <c r="N424" i="94"/>
  <c r="M424" i="94"/>
  <c r="K424" i="94"/>
  <c r="I424" i="94"/>
  <c r="G424" i="94"/>
  <c r="F424" i="94"/>
  <c r="Q422" i="94"/>
  <c r="P422" i="94"/>
  <c r="O422" i="94"/>
  <c r="N422" i="94"/>
  <c r="M422" i="94"/>
  <c r="K422" i="94"/>
  <c r="J422" i="94"/>
  <c r="I422" i="94"/>
  <c r="G422" i="94"/>
  <c r="F422" i="94"/>
  <c r="Q421" i="94"/>
  <c r="P421" i="94"/>
  <c r="O421" i="94"/>
  <c r="N421" i="94"/>
  <c r="M421" i="94"/>
  <c r="K421" i="94"/>
  <c r="J421" i="94"/>
  <c r="I421" i="94"/>
  <c r="G421" i="94"/>
  <c r="F421" i="94"/>
  <c r="Q400" i="94"/>
  <c r="P400" i="94"/>
  <c r="O400" i="94"/>
  <c r="N400" i="94"/>
  <c r="M400" i="94"/>
  <c r="K400" i="94"/>
  <c r="I400" i="94"/>
  <c r="G400" i="94"/>
  <c r="F400" i="94"/>
  <c r="Q396" i="94"/>
  <c r="P396" i="94"/>
  <c r="O396" i="94"/>
  <c r="N396" i="94"/>
  <c r="Q395" i="94"/>
  <c r="P395" i="94"/>
  <c r="O395" i="94"/>
  <c r="N395" i="94"/>
  <c r="M395" i="94"/>
  <c r="K395" i="94"/>
  <c r="I395" i="94"/>
  <c r="G395" i="94"/>
  <c r="F395" i="94"/>
  <c r="Q394" i="94"/>
  <c r="P394" i="94"/>
  <c r="O394" i="94"/>
  <c r="N394" i="94"/>
  <c r="M394" i="94"/>
  <c r="K394" i="94"/>
  <c r="J394" i="94"/>
  <c r="I394" i="94"/>
  <c r="G394" i="94"/>
  <c r="F394" i="94"/>
  <c r="Q392" i="94"/>
  <c r="P392" i="94"/>
  <c r="O392" i="94"/>
  <c r="N392" i="94"/>
  <c r="Q391" i="94"/>
  <c r="P391" i="94"/>
  <c r="O391" i="94"/>
  <c r="N391" i="94"/>
  <c r="M391" i="94"/>
  <c r="K391" i="94"/>
  <c r="I391" i="94"/>
  <c r="G391" i="94"/>
  <c r="F391" i="94"/>
  <c r="Q389" i="94"/>
  <c r="P389" i="94"/>
  <c r="O389" i="94"/>
  <c r="N389" i="94"/>
  <c r="M389" i="94"/>
  <c r="K389" i="94"/>
  <c r="I389" i="94"/>
  <c r="G389" i="94"/>
  <c r="F389" i="94"/>
  <c r="Q388" i="94"/>
  <c r="P388" i="94"/>
  <c r="O388" i="94"/>
  <c r="N388" i="94"/>
  <c r="Q385" i="94"/>
  <c r="P385" i="94"/>
  <c r="O385" i="94"/>
  <c r="N385" i="94"/>
  <c r="M385" i="94"/>
  <c r="L385" i="94"/>
  <c r="K385" i="94"/>
  <c r="I385" i="94"/>
  <c r="G385" i="94"/>
  <c r="F385" i="94"/>
  <c r="Q382" i="94"/>
  <c r="P382" i="94"/>
  <c r="O382" i="94"/>
  <c r="N382" i="94"/>
  <c r="M382" i="94"/>
  <c r="K382" i="94"/>
  <c r="I382" i="94"/>
  <c r="G382" i="94"/>
  <c r="F382" i="94"/>
  <c r="Q381" i="94"/>
  <c r="P381" i="94"/>
  <c r="O381" i="94"/>
  <c r="N381" i="94"/>
  <c r="M381" i="94"/>
  <c r="K381" i="94"/>
  <c r="I381" i="94"/>
  <c r="G381" i="94"/>
  <c r="F381" i="94"/>
  <c r="Q379" i="94"/>
  <c r="P379" i="94"/>
  <c r="O379" i="94"/>
  <c r="N379" i="94"/>
  <c r="M379" i="94"/>
  <c r="K379" i="94"/>
  <c r="I379" i="94"/>
  <c r="G379" i="94"/>
  <c r="F379" i="94"/>
  <c r="Q378" i="94"/>
  <c r="P378" i="94"/>
  <c r="O378" i="94"/>
  <c r="N378" i="94"/>
  <c r="M378" i="94"/>
  <c r="K378" i="94"/>
  <c r="I378" i="94"/>
  <c r="G378" i="94"/>
  <c r="F378" i="94"/>
  <c r="Q377" i="94"/>
  <c r="P377" i="94"/>
  <c r="O377" i="94"/>
  <c r="N377" i="94"/>
  <c r="M377" i="94"/>
  <c r="K377" i="94"/>
  <c r="I377" i="94"/>
  <c r="G377" i="94"/>
  <c r="F377" i="94"/>
  <c r="Q376" i="94"/>
  <c r="P376" i="94"/>
  <c r="O376" i="94"/>
  <c r="N376" i="94"/>
  <c r="M376" i="94"/>
  <c r="K376" i="94"/>
  <c r="I376" i="94"/>
  <c r="G376" i="94"/>
  <c r="F376" i="94"/>
  <c r="Q374" i="94"/>
  <c r="P374" i="94"/>
  <c r="O374" i="94"/>
  <c r="N374" i="94"/>
  <c r="M374" i="94"/>
  <c r="K374" i="94"/>
  <c r="I374" i="94"/>
  <c r="G374" i="94"/>
  <c r="F374" i="94"/>
  <c r="Q371" i="94"/>
  <c r="P371" i="94"/>
  <c r="O371" i="94"/>
  <c r="N371" i="94"/>
  <c r="M371" i="94"/>
  <c r="K371" i="94"/>
  <c r="I371" i="94"/>
  <c r="G371" i="94"/>
  <c r="F371" i="94"/>
  <c r="Q370" i="94"/>
  <c r="P370" i="94"/>
  <c r="O370" i="94"/>
  <c r="N370" i="94"/>
  <c r="M370" i="94"/>
  <c r="K370" i="94"/>
  <c r="I370" i="94"/>
  <c r="G370" i="94"/>
  <c r="F370" i="94"/>
  <c r="Q368" i="94"/>
  <c r="P368" i="94"/>
  <c r="O368" i="94"/>
  <c r="N368" i="94"/>
  <c r="M368" i="94"/>
  <c r="K368" i="94"/>
  <c r="I368" i="94"/>
  <c r="G368" i="94"/>
  <c r="F368" i="94"/>
  <c r="Q367" i="94"/>
  <c r="P367" i="94"/>
  <c r="O367" i="94"/>
  <c r="N367" i="94"/>
  <c r="Q365" i="94"/>
  <c r="P365" i="94"/>
  <c r="O365" i="94"/>
  <c r="N365" i="94"/>
  <c r="M365" i="94"/>
  <c r="L365" i="94"/>
  <c r="K365" i="94"/>
  <c r="I365" i="94"/>
  <c r="G365" i="94"/>
  <c r="F365" i="94"/>
  <c r="Q344" i="94"/>
  <c r="P344" i="94"/>
  <c r="O344" i="94"/>
  <c r="N344" i="94"/>
  <c r="M344" i="94"/>
  <c r="L344" i="94"/>
  <c r="K344" i="94"/>
  <c r="I344" i="94"/>
  <c r="G344" i="94"/>
  <c r="F344" i="94"/>
  <c r="Q341" i="94"/>
  <c r="P341" i="94"/>
  <c r="O341" i="94"/>
  <c r="N341" i="94"/>
  <c r="Q340" i="94"/>
  <c r="P340" i="94"/>
  <c r="O340" i="94"/>
  <c r="N340" i="94"/>
  <c r="M340" i="94"/>
  <c r="K340" i="94"/>
  <c r="I340" i="94"/>
  <c r="G340" i="94"/>
  <c r="F340" i="94"/>
  <c r="Q339" i="94"/>
  <c r="P339" i="94"/>
  <c r="O339" i="94"/>
  <c r="N339" i="94"/>
  <c r="M339" i="94"/>
  <c r="K339" i="94"/>
  <c r="I339" i="94"/>
  <c r="G339" i="94"/>
  <c r="F339" i="94"/>
  <c r="Q336" i="94"/>
  <c r="P336" i="94"/>
  <c r="O336" i="94"/>
  <c r="N336" i="94"/>
  <c r="M336" i="94"/>
  <c r="K336" i="94"/>
  <c r="I336" i="94"/>
  <c r="G336" i="94"/>
  <c r="F336" i="94"/>
  <c r="Q333" i="94"/>
  <c r="P333" i="94"/>
  <c r="O333" i="94"/>
  <c r="N333" i="94"/>
  <c r="M333" i="94"/>
  <c r="K333" i="94"/>
  <c r="I333" i="94"/>
  <c r="G333" i="94"/>
  <c r="F333" i="94"/>
  <c r="Q332" i="94"/>
  <c r="P332" i="94"/>
  <c r="O332" i="94"/>
  <c r="N332" i="94"/>
  <c r="Q328" i="94"/>
  <c r="P328" i="94"/>
  <c r="O328" i="94"/>
  <c r="N328" i="94"/>
  <c r="M328" i="94"/>
  <c r="K328" i="94"/>
  <c r="I328" i="94"/>
  <c r="G328" i="94"/>
  <c r="F328" i="94"/>
  <c r="Q327" i="94"/>
  <c r="P327" i="94"/>
  <c r="O327" i="94"/>
  <c r="N327" i="94"/>
  <c r="M327" i="94"/>
  <c r="K327" i="94"/>
  <c r="I327" i="94"/>
  <c r="G327" i="94"/>
  <c r="F327" i="94"/>
  <c r="Q325" i="94"/>
  <c r="P325" i="94"/>
  <c r="O325" i="94"/>
  <c r="N325" i="94"/>
  <c r="M325" i="94"/>
  <c r="K325" i="94"/>
  <c r="I325" i="94"/>
  <c r="G325" i="94"/>
  <c r="F325" i="94"/>
  <c r="Q324" i="94"/>
  <c r="P324" i="94"/>
  <c r="O324" i="94"/>
  <c r="N324" i="94"/>
  <c r="M324" i="94"/>
  <c r="K324" i="94"/>
  <c r="I324" i="94"/>
  <c r="G324" i="94"/>
  <c r="F324" i="94"/>
  <c r="Q323" i="94"/>
  <c r="P323" i="94"/>
  <c r="O323" i="94"/>
  <c r="N323" i="94"/>
  <c r="M323" i="94"/>
  <c r="K323" i="94"/>
  <c r="I323" i="94"/>
  <c r="G323" i="94"/>
  <c r="F323" i="94"/>
  <c r="Q321" i="94"/>
  <c r="P321" i="94"/>
  <c r="O321" i="94"/>
  <c r="N321" i="94"/>
  <c r="M321" i="94"/>
  <c r="K321" i="94"/>
  <c r="J321" i="94"/>
  <c r="I321" i="94"/>
  <c r="G321" i="94"/>
  <c r="F321" i="94"/>
  <c r="Q318" i="94"/>
  <c r="P318" i="94"/>
  <c r="O318" i="94"/>
  <c r="N318" i="94"/>
  <c r="M318" i="94"/>
  <c r="K318" i="94"/>
  <c r="I318" i="94"/>
  <c r="G318" i="94"/>
  <c r="F318" i="94"/>
  <c r="Q317" i="94"/>
  <c r="P317" i="94"/>
  <c r="O317" i="94"/>
  <c r="N317" i="94"/>
  <c r="Q315" i="94"/>
  <c r="P315" i="94"/>
  <c r="O315" i="94"/>
  <c r="N315" i="94"/>
  <c r="M315" i="94"/>
  <c r="L315" i="94"/>
  <c r="K315" i="94"/>
  <c r="I315" i="94"/>
  <c r="G315" i="94"/>
  <c r="F315" i="94"/>
  <c r="Q314" i="94"/>
  <c r="P314" i="94"/>
  <c r="O314" i="94"/>
  <c r="N314" i="94"/>
  <c r="M314" i="94"/>
  <c r="K314" i="94"/>
  <c r="I314" i="94"/>
  <c r="G314" i="94"/>
  <c r="F314" i="94"/>
  <c r="Q294" i="94"/>
  <c r="P294" i="94"/>
  <c r="O294" i="94"/>
  <c r="N294" i="94"/>
  <c r="M294" i="94"/>
  <c r="K294" i="94"/>
  <c r="I294" i="94"/>
  <c r="G294" i="94"/>
  <c r="F294" i="94"/>
  <c r="Q291" i="94"/>
  <c r="P291" i="94"/>
  <c r="O291" i="94"/>
  <c r="N291" i="94"/>
  <c r="M291" i="94"/>
  <c r="K291" i="94"/>
  <c r="J291" i="94"/>
  <c r="I291" i="94"/>
  <c r="G291" i="94"/>
  <c r="F291" i="94"/>
  <c r="Q290" i="94"/>
  <c r="P290" i="94"/>
  <c r="O290" i="94"/>
  <c r="N290" i="94"/>
  <c r="M290" i="94"/>
  <c r="K290" i="94"/>
  <c r="J290" i="94"/>
  <c r="I290" i="94"/>
  <c r="G290" i="94"/>
  <c r="F290" i="94"/>
  <c r="Q289" i="94"/>
  <c r="P289" i="94"/>
  <c r="O289" i="94"/>
  <c r="N289" i="94"/>
  <c r="M289" i="94"/>
  <c r="L289" i="94"/>
  <c r="K289" i="94"/>
  <c r="I289" i="94"/>
  <c r="G289" i="94"/>
  <c r="F289" i="94"/>
  <c r="Q287" i="94"/>
  <c r="P287" i="94"/>
  <c r="O287" i="94"/>
  <c r="N287" i="94"/>
  <c r="M287" i="94"/>
  <c r="K287" i="94"/>
  <c r="I287" i="94"/>
  <c r="G287" i="94"/>
  <c r="F287" i="94"/>
  <c r="Q286" i="94"/>
  <c r="P286" i="94"/>
  <c r="O286" i="94"/>
  <c r="N286" i="94"/>
  <c r="M286" i="94"/>
  <c r="K286" i="94"/>
  <c r="J286" i="94"/>
  <c r="I286" i="94"/>
  <c r="G286" i="94"/>
  <c r="F286" i="94"/>
  <c r="Q285" i="94"/>
  <c r="P285" i="94"/>
  <c r="O285" i="94"/>
  <c r="N285" i="94"/>
  <c r="M285" i="94"/>
  <c r="K285" i="94"/>
  <c r="I285" i="94"/>
  <c r="G285" i="94"/>
  <c r="F285" i="94"/>
  <c r="Q278" i="94"/>
  <c r="P278" i="94"/>
  <c r="O278" i="94"/>
  <c r="N278" i="94"/>
  <c r="Q277" i="94"/>
  <c r="P277" i="94"/>
  <c r="O277" i="94"/>
  <c r="N277" i="94"/>
  <c r="M277" i="94"/>
  <c r="K277" i="94"/>
  <c r="J277" i="94"/>
  <c r="I277" i="94"/>
  <c r="G277" i="94"/>
  <c r="F277" i="94"/>
  <c r="Q274" i="94"/>
  <c r="P274" i="94"/>
  <c r="O274" i="94"/>
  <c r="N274" i="94"/>
  <c r="M274" i="94"/>
  <c r="K274" i="94"/>
  <c r="J274" i="94"/>
  <c r="I274" i="94"/>
  <c r="G274" i="94"/>
  <c r="F274" i="94"/>
  <c r="Q272" i="94"/>
  <c r="P272" i="94"/>
  <c r="O272" i="94"/>
  <c r="N272" i="94"/>
  <c r="M272" i="94"/>
  <c r="K272" i="94"/>
  <c r="I272" i="94"/>
  <c r="G272" i="94"/>
  <c r="F272" i="94"/>
  <c r="Q271" i="94"/>
  <c r="P271" i="94"/>
  <c r="O271" i="94"/>
  <c r="N271" i="94"/>
  <c r="Q270" i="94"/>
  <c r="P270" i="94"/>
  <c r="O270" i="94"/>
  <c r="N270" i="94"/>
  <c r="M270" i="94"/>
  <c r="K270" i="94"/>
  <c r="I270" i="94"/>
  <c r="G270" i="94"/>
  <c r="F270" i="94"/>
  <c r="Q265" i="94"/>
  <c r="P265" i="94"/>
  <c r="O265" i="94"/>
  <c r="N265" i="94"/>
  <c r="M265" i="94"/>
  <c r="K265" i="94"/>
  <c r="J265" i="94"/>
  <c r="I265" i="94"/>
  <c r="G265" i="94"/>
  <c r="F265" i="94"/>
  <c r="Q264" i="94"/>
  <c r="P264" i="94"/>
  <c r="O264" i="94"/>
  <c r="N264" i="94"/>
  <c r="M264" i="94"/>
  <c r="K264" i="94"/>
  <c r="I264" i="94"/>
  <c r="G264" i="94"/>
  <c r="F264" i="94"/>
  <c r="Q263" i="94"/>
  <c r="P263" i="94"/>
  <c r="O263" i="94"/>
  <c r="N263" i="94"/>
  <c r="M263" i="94"/>
  <c r="K263" i="94"/>
  <c r="J263" i="94"/>
  <c r="I263" i="94"/>
  <c r="G263" i="94"/>
  <c r="F263" i="94"/>
  <c r="Q262" i="94"/>
  <c r="P262" i="94"/>
  <c r="O262" i="94"/>
  <c r="N262" i="94"/>
  <c r="M262" i="94"/>
  <c r="L262" i="94"/>
  <c r="K262" i="94"/>
  <c r="I262" i="94"/>
  <c r="G262" i="94"/>
  <c r="F262" i="94"/>
  <c r="Q260" i="94"/>
  <c r="P260" i="94"/>
  <c r="O260" i="94"/>
  <c r="N260" i="94"/>
  <c r="M260" i="94"/>
  <c r="K260" i="94"/>
  <c r="I260" i="94"/>
  <c r="G260" i="94"/>
  <c r="F260" i="94"/>
  <c r="Q259" i="94"/>
  <c r="P259" i="94"/>
  <c r="O259" i="94"/>
  <c r="N259" i="94"/>
  <c r="M259" i="94"/>
  <c r="K259" i="94"/>
  <c r="I259" i="94"/>
  <c r="G259" i="94"/>
  <c r="F259" i="94"/>
  <c r="Q258" i="94"/>
  <c r="P258" i="94"/>
  <c r="O258" i="94"/>
  <c r="N258" i="94"/>
  <c r="M258" i="94"/>
  <c r="K258" i="94"/>
  <c r="I258" i="94"/>
  <c r="G258" i="94"/>
  <c r="F258" i="94"/>
  <c r="Q257" i="94"/>
  <c r="P257" i="94"/>
  <c r="O257" i="94"/>
  <c r="N257" i="94"/>
  <c r="M257" i="94"/>
  <c r="L257" i="94"/>
  <c r="K257" i="94"/>
  <c r="I257" i="94"/>
  <c r="G257" i="94"/>
  <c r="F257" i="94"/>
  <c r="Q254" i="94"/>
  <c r="P254" i="94"/>
  <c r="O254" i="94"/>
  <c r="N254" i="94"/>
  <c r="M254" i="94"/>
  <c r="K254" i="94"/>
  <c r="I254" i="94"/>
  <c r="G254" i="94"/>
  <c r="F254" i="94"/>
  <c r="Q253" i="94"/>
  <c r="P253" i="94"/>
  <c r="O253" i="94"/>
  <c r="N253" i="94"/>
  <c r="M253" i="94"/>
  <c r="K253" i="94"/>
  <c r="J253" i="94"/>
  <c r="I253" i="94"/>
  <c r="G253" i="94"/>
  <c r="F253" i="94"/>
  <c r="Q252" i="94"/>
  <c r="P252" i="94"/>
  <c r="O252" i="94"/>
  <c r="N252" i="94"/>
  <c r="Q250" i="94"/>
  <c r="P250" i="94"/>
  <c r="O250" i="94"/>
  <c r="N250" i="94"/>
  <c r="Q249" i="94"/>
  <c r="P249" i="94"/>
  <c r="O249" i="94"/>
  <c r="N249" i="94"/>
  <c r="M249" i="94"/>
  <c r="K249" i="94"/>
  <c r="I249" i="94"/>
  <c r="G249" i="94"/>
  <c r="F249" i="94"/>
  <c r="Q248" i="94"/>
  <c r="P248" i="94"/>
  <c r="O248" i="94"/>
  <c r="N248" i="94"/>
  <c r="M248" i="94"/>
  <c r="K248" i="94"/>
  <c r="I248" i="94"/>
  <c r="G248" i="94"/>
  <c r="F248" i="94"/>
  <c r="M245" i="94"/>
  <c r="K245" i="94"/>
  <c r="I245" i="94"/>
  <c r="F245" i="94"/>
  <c r="Q244" i="94"/>
  <c r="P244" i="94"/>
  <c r="O244" i="94"/>
  <c r="N244" i="94"/>
  <c r="M244" i="94"/>
  <c r="K244" i="94"/>
  <c r="I244" i="94"/>
  <c r="F244" i="94"/>
  <c r="Q243" i="94"/>
  <c r="P243" i="94"/>
  <c r="O243" i="94"/>
  <c r="N243" i="94"/>
  <c r="M243" i="94"/>
  <c r="K243" i="94"/>
  <c r="I243" i="94"/>
  <c r="F243" i="94"/>
  <c r="Q242" i="94"/>
  <c r="P242" i="94"/>
  <c r="O242" i="94"/>
  <c r="N242" i="94"/>
  <c r="M242" i="94"/>
  <c r="K242" i="94"/>
  <c r="I242" i="94"/>
  <c r="G242" i="94"/>
  <c r="F242" i="94"/>
  <c r="M239" i="94"/>
  <c r="K239" i="94"/>
  <c r="I239" i="94"/>
  <c r="G239" i="94"/>
  <c r="F239" i="94"/>
  <c r="M237" i="94"/>
  <c r="K237" i="94"/>
  <c r="I237" i="94"/>
  <c r="G237" i="94"/>
  <c r="F237" i="94"/>
  <c r="Q235" i="94"/>
  <c r="P235" i="94"/>
  <c r="O235" i="94"/>
  <c r="N235" i="94"/>
  <c r="M235" i="94"/>
  <c r="K235" i="94"/>
  <c r="I235" i="94"/>
  <c r="G235" i="94"/>
  <c r="F235" i="94"/>
  <c r="Q234" i="94"/>
  <c r="P234" i="94"/>
  <c r="O234" i="94"/>
  <c r="N234" i="94"/>
  <c r="Q233" i="94"/>
  <c r="P233" i="94"/>
  <c r="O233" i="94"/>
  <c r="N233" i="94"/>
  <c r="M233" i="94"/>
  <c r="K233" i="94"/>
  <c r="I233" i="94"/>
  <c r="G233" i="94"/>
  <c r="F233" i="94"/>
  <c r="Q231" i="94"/>
  <c r="P231" i="94"/>
  <c r="O231" i="94"/>
  <c r="N231" i="94"/>
  <c r="M231" i="94"/>
  <c r="K231" i="94"/>
  <c r="I231" i="94"/>
  <c r="G231" i="94"/>
  <c r="F231" i="94"/>
  <c r="Q230" i="94"/>
  <c r="P230" i="94"/>
  <c r="O230" i="94"/>
  <c r="N230" i="94"/>
  <c r="M230" i="94"/>
  <c r="K230" i="94"/>
  <c r="I230" i="94"/>
  <c r="G230" i="94"/>
  <c r="F230" i="94"/>
  <c r="Q229" i="94"/>
  <c r="P229" i="94"/>
  <c r="O229" i="94"/>
  <c r="N229" i="94"/>
  <c r="M229" i="94"/>
  <c r="L229" i="94"/>
  <c r="K229" i="94"/>
  <c r="I229" i="94"/>
  <c r="H229" i="94"/>
  <c r="G229" i="94"/>
  <c r="F229" i="94"/>
  <c r="M226" i="94"/>
  <c r="K226" i="94"/>
  <c r="I226" i="94"/>
  <c r="G226" i="94"/>
  <c r="F226" i="94"/>
  <c r="M225" i="94"/>
  <c r="K225" i="94"/>
  <c r="I225" i="94"/>
  <c r="G225" i="94"/>
  <c r="F225" i="94"/>
  <c r="Q222" i="94"/>
  <c r="P222" i="94"/>
  <c r="O222" i="94"/>
  <c r="N222" i="94"/>
  <c r="M222" i="94"/>
  <c r="K222" i="94"/>
  <c r="I222" i="94"/>
  <c r="G222" i="94"/>
  <c r="F222" i="94"/>
  <c r="Q221" i="94"/>
  <c r="P221" i="94"/>
  <c r="O221" i="94"/>
  <c r="N221" i="94"/>
  <c r="M221" i="94"/>
  <c r="K221" i="94"/>
  <c r="I221" i="94"/>
  <c r="G221" i="94"/>
  <c r="F221" i="94"/>
  <c r="Q220" i="94"/>
  <c r="P220" i="94"/>
  <c r="O220" i="94"/>
  <c r="N220" i="94"/>
  <c r="M220" i="94"/>
  <c r="L220" i="94"/>
  <c r="K220" i="94"/>
  <c r="I220" i="94"/>
  <c r="G220" i="94"/>
  <c r="F220" i="94"/>
  <c r="Q218" i="94"/>
  <c r="P218" i="94"/>
  <c r="O218" i="94"/>
  <c r="N218" i="94"/>
  <c r="M218" i="94"/>
  <c r="K218" i="94"/>
  <c r="I218" i="94"/>
  <c r="G218" i="94"/>
  <c r="F218" i="94"/>
  <c r="Q217" i="94"/>
  <c r="P217" i="94"/>
  <c r="O217" i="94"/>
  <c r="N217" i="94"/>
  <c r="M217" i="94"/>
  <c r="K217" i="94"/>
  <c r="I217" i="94"/>
  <c r="G217" i="94"/>
  <c r="F217" i="94"/>
  <c r="Q216" i="94"/>
  <c r="P216" i="94"/>
  <c r="O216" i="94"/>
  <c r="N216" i="94"/>
  <c r="M216" i="94"/>
  <c r="L216" i="94"/>
  <c r="K216" i="94"/>
  <c r="I216" i="94"/>
  <c r="G216" i="94"/>
  <c r="F216" i="94"/>
  <c r="Q199" i="94"/>
  <c r="P199" i="94"/>
  <c r="O199" i="94"/>
  <c r="N199" i="94"/>
  <c r="M199" i="94"/>
  <c r="K199" i="94"/>
  <c r="I199" i="94"/>
  <c r="G199" i="94"/>
  <c r="F199" i="94"/>
  <c r="Q198" i="94"/>
  <c r="P198" i="94"/>
  <c r="O198" i="94"/>
  <c r="N198" i="94"/>
  <c r="M198" i="94"/>
  <c r="K198" i="94"/>
  <c r="I198" i="94"/>
  <c r="G198" i="94"/>
  <c r="F198" i="94"/>
  <c r="Q197" i="94"/>
  <c r="P197" i="94"/>
  <c r="O197" i="94"/>
  <c r="N197" i="94"/>
  <c r="M197" i="94"/>
  <c r="K197" i="94"/>
  <c r="J197" i="94"/>
  <c r="I197" i="94"/>
  <c r="G197" i="94"/>
  <c r="F197" i="94"/>
  <c r="Q195" i="94"/>
  <c r="Q497" i="94" s="1"/>
  <c r="P195" i="94"/>
  <c r="P497" i="94" s="1"/>
  <c r="O195" i="94"/>
  <c r="O497" i="94" s="1"/>
  <c r="N195" i="94"/>
  <c r="N497" i="94" s="1"/>
  <c r="M195" i="94"/>
  <c r="K195" i="94"/>
  <c r="I195" i="94"/>
  <c r="G195" i="94"/>
  <c r="F195" i="94"/>
  <c r="Q192" i="94"/>
  <c r="P192" i="94"/>
  <c r="O192" i="94"/>
  <c r="N192" i="94"/>
  <c r="M192" i="94"/>
  <c r="K192" i="94"/>
  <c r="I192" i="94"/>
  <c r="G192" i="94"/>
  <c r="F192" i="94"/>
  <c r="Q189" i="94"/>
  <c r="P189" i="94"/>
  <c r="O189" i="94"/>
  <c r="N189" i="94"/>
  <c r="M189" i="94"/>
  <c r="K189" i="94"/>
  <c r="J189" i="94"/>
  <c r="I189" i="94"/>
  <c r="G189" i="94"/>
  <c r="F189" i="94"/>
  <c r="M188" i="94"/>
  <c r="K188" i="94"/>
  <c r="I188" i="94"/>
  <c r="G188" i="94"/>
  <c r="F188" i="94"/>
  <c r="Q187" i="94"/>
  <c r="P187" i="94"/>
  <c r="O187" i="94"/>
  <c r="N187" i="94"/>
  <c r="M187" i="94"/>
  <c r="K187" i="94"/>
  <c r="I187" i="94"/>
  <c r="G187" i="94"/>
  <c r="F187" i="94"/>
  <c r="Q185" i="94"/>
  <c r="P185" i="94"/>
  <c r="O185" i="94"/>
  <c r="N185" i="94"/>
  <c r="M185" i="94"/>
  <c r="K185" i="94"/>
  <c r="I185" i="94"/>
  <c r="G185" i="94"/>
  <c r="F185" i="94"/>
  <c r="Q184" i="94"/>
  <c r="P184" i="94"/>
  <c r="O184" i="94"/>
  <c r="N184" i="94"/>
  <c r="M184" i="94"/>
  <c r="K184" i="94"/>
  <c r="I184" i="94"/>
  <c r="G184" i="94"/>
  <c r="F184" i="94"/>
  <c r="Q181" i="94"/>
  <c r="P181" i="94"/>
  <c r="O181" i="94"/>
  <c r="N181" i="94"/>
  <c r="M181" i="94"/>
  <c r="K181" i="94"/>
  <c r="I181" i="94"/>
  <c r="G181" i="94"/>
  <c r="F181" i="94"/>
  <c r="Q180" i="94"/>
  <c r="P180" i="94"/>
  <c r="O180" i="94"/>
  <c r="N180" i="94"/>
  <c r="M180" i="94"/>
  <c r="K180" i="94"/>
  <c r="J180" i="94"/>
  <c r="I180" i="94"/>
  <c r="G180" i="94"/>
  <c r="F180" i="94"/>
  <c r="Q178" i="94"/>
  <c r="P178" i="94"/>
  <c r="O178" i="94"/>
  <c r="N178" i="94"/>
  <c r="M178" i="94"/>
  <c r="L178" i="94"/>
  <c r="K178" i="94"/>
  <c r="I178" i="94"/>
  <c r="G178" i="94"/>
  <c r="F178" i="94"/>
  <c r="Q177" i="94"/>
  <c r="P177" i="94"/>
  <c r="O177" i="94"/>
  <c r="N177" i="94"/>
  <c r="M177" i="94"/>
  <c r="K177" i="94"/>
  <c r="I177" i="94"/>
  <c r="G177" i="94"/>
  <c r="F177" i="94"/>
  <c r="Q174" i="94"/>
  <c r="P174" i="94"/>
  <c r="O174" i="94"/>
  <c r="N174" i="94"/>
  <c r="M174" i="94"/>
  <c r="K174" i="94"/>
  <c r="I174" i="94"/>
  <c r="G174" i="94"/>
  <c r="F174" i="94"/>
  <c r="Q172" i="94"/>
  <c r="P172" i="94"/>
  <c r="O172" i="94"/>
  <c r="N172" i="94"/>
  <c r="Q171" i="94"/>
  <c r="P171" i="94"/>
  <c r="O171" i="94"/>
  <c r="N171" i="94"/>
  <c r="M171" i="94"/>
  <c r="K171" i="94"/>
  <c r="I171" i="94"/>
  <c r="G171" i="94"/>
  <c r="F171" i="94"/>
  <c r="Q170" i="94"/>
  <c r="Q735" i="94" s="1"/>
  <c r="P170" i="94"/>
  <c r="P735" i="94" s="1"/>
  <c r="O170" i="94"/>
  <c r="O735" i="94" s="1"/>
  <c r="N170" i="94"/>
  <c r="N735" i="94" s="1"/>
  <c r="M170" i="94"/>
  <c r="K170" i="94"/>
  <c r="J170" i="94"/>
  <c r="I170" i="94"/>
  <c r="G170" i="94"/>
  <c r="F170" i="94"/>
  <c r="Q167" i="94"/>
  <c r="P167" i="94"/>
  <c r="O167" i="94"/>
  <c r="N167" i="94"/>
  <c r="Q166" i="94"/>
  <c r="P166" i="94"/>
  <c r="O166" i="94"/>
  <c r="N166" i="94"/>
  <c r="M166" i="94"/>
  <c r="K166" i="94"/>
  <c r="I166" i="94"/>
  <c r="G166" i="94"/>
  <c r="F166" i="94"/>
  <c r="Q165" i="94"/>
  <c r="P165" i="94"/>
  <c r="O165" i="94"/>
  <c r="N165" i="94"/>
  <c r="M165" i="94"/>
  <c r="K165" i="94"/>
  <c r="I165" i="94"/>
  <c r="G165" i="94"/>
  <c r="F165" i="94"/>
  <c r="M162" i="94"/>
  <c r="K162" i="94"/>
  <c r="I162" i="94"/>
  <c r="G162" i="94"/>
  <c r="F162" i="94"/>
  <c r="M161" i="94"/>
  <c r="K161" i="94"/>
  <c r="I161" i="94"/>
  <c r="G161" i="94"/>
  <c r="F161" i="94"/>
  <c r="Q158" i="94"/>
  <c r="P158" i="94"/>
  <c r="O158" i="94"/>
  <c r="N158" i="94"/>
  <c r="M158" i="94"/>
  <c r="K158" i="94"/>
  <c r="I158" i="94"/>
  <c r="G158" i="94"/>
  <c r="F158" i="94"/>
  <c r="Q157" i="94"/>
  <c r="P157" i="94"/>
  <c r="O157" i="94"/>
  <c r="N157" i="94"/>
  <c r="M157" i="94"/>
  <c r="K157" i="94"/>
  <c r="I157" i="94"/>
  <c r="H157" i="94"/>
  <c r="G157" i="94"/>
  <c r="F157" i="94"/>
  <c r="Q156" i="94"/>
  <c r="P156" i="94"/>
  <c r="O156" i="94"/>
  <c r="N156" i="94"/>
  <c r="M156" i="94"/>
  <c r="K156" i="94"/>
  <c r="I156" i="94"/>
  <c r="G156" i="94"/>
  <c r="F156" i="94"/>
  <c r="Q153" i="94"/>
  <c r="P153" i="94"/>
  <c r="O153" i="94"/>
  <c r="N153" i="94"/>
  <c r="M153" i="94"/>
  <c r="K153" i="94"/>
  <c r="I153" i="94"/>
  <c r="G153" i="94"/>
  <c r="F153" i="94"/>
  <c r="Q152" i="94"/>
  <c r="P152" i="94"/>
  <c r="O152" i="94"/>
  <c r="N152" i="94"/>
  <c r="M152" i="94"/>
  <c r="K152" i="94"/>
  <c r="I152" i="94"/>
  <c r="G152" i="94"/>
  <c r="M149" i="94"/>
  <c r="L149" i="94"/>
  <c r="K149" i="94"/>
  <c r="I149" i="94"/>
  <c r="G149" i="94"/>
  <c r="F149" i="94"/>
  <c r="M148" i="94"/>
  <c r="K148" i="94"/>
  <c r="I148" i="94"/>
  <c r="G148" i="94"/>
  <c r="F148" i="94"/>
  <c r="Q146" i="94"/>
  <c r="P146" i="94"/>
  <c r="O146" i="94"/>
  <c r="N146" i="94"/>
  <c r="M146" i="94"/>
  <c r="L146" i="94"/>
  <c r="K146" i="94"/>
  <c r="I146" i="94"/>
  <c r="G146" i="94"/>
  <c r="F146" i="94"/>
  <c r="Q145" i="94"/>
  <c r="P145" i="94"/>
  <c r="O145" i="94"/>
  <c r="N145" i="94"/>
  <c r="M145" i="94"/>
  <c r="K145" i="94"/>
  <c r="J145" i="94"/>
  <c r="I145" i="94"/>
  <c r="G145" i="94"/>
  <c r="U122" i="94"/>
  <c r="L274" i="94"/>
  <c r="H274" i="94"/>
  <c r="U120" i="94"/>
  <c r="U119" i="94"/>
  <c r="U117" i="94"/>
  <c r="U116" i="94"/>
  <c r="U115" i="94"/>
  <c r="U114" i="94"/>
  <c r="H235" i="94"/>
  <c r="J339" i="94"/>
  <c r="U111" i="94"/>
  <c r="U110" i="94"/>
  <c r="J285" i="94"/>
  <c r="H285" i="94"/>
  <c r="U109" i="94"/>
  <c r="U108" i="94"/>
  <c r="U107" i="94"/>
  <c r="H149" i="94"/>
  <c r="U105" i="94"/>
  <c r="U104" i="94"/>
  <c r="U103" i="94"/>
  <c r="U102" i="94"/>
  <c r="H166" i="94"/>
  <c r="U101" i="94"/>
  <c r="J216" i="94"/>
  <c r="U100" i="94"/>
  <c r="U97" i="94"/>
  <c r="U96" i="94"/>
  <c r="U95" i="94"/>
  <c r="U93" i="94"/>
  <c r="U92" i="94"/>
  <c r="U90" i="94"/>
  <c r="J153" i="94"/>
  <c r="H218" i="94"/>
  <c r="U89" i="94"/>
  <c r="H732" i="94"/>
  <c r="U88" i="94"/>
  <c r="U85" i="94"/>
  <c r="U84" i="94"/>
  <c r="U83" i="94"/>
  <c r="J257" i="94"/>
  <c r="U82" i="94"/>
  <c r="J188" i="94"/>
  <c r="U77" i="94"/>
  <c r="U76" i="94"/>
  <c r="U75" i="94"/>
  <c r="U74" i="94"/>
  <c r="H291" i="94"/>
  <c r="U73" i="94"/>
  <c r="U72" i="94"/>
  <c r="U70" i="94"/>
  <c r="J244" i="94"/>
  <c r="U69" i="94"/>
  <c r="U68" i="94"/>
  <c r="J239" i="94"/>
  <c r="U67" i="94"/>
  <c r="J264" i="94"/>
  <c r="U66" i="94"/>
  <c r="H531" i="94"/>
  <c r="U65" i="94"/>
  <c r="U64" i="94"/>
  <c r="H431" i="94"/>
  <c r="U61" i="94"/>
  <c r="U59" i="94"/>
  <c r="U58" i="94"/>
  <c r="J563" i="94"/>
  <c r="U57" i="94"/>
  <c r="L263" i="94"/>
  <c r="U56" i="94"/>
  <c r="H178" i="94"/>
  <c r="H148" i="94"/>
  <c r="U54" i="94"/>
  <c r="J174" i="94"/>
  <c r="J529" i="94"/>
  <c r="H529" i="94"/>
  <c r="U52" i="94"/>
  <c r="J217" i="94"/>
  <c r="U51" i="94"/>
  <c r="U50" i="94"/>
  <c r="L422" i="94"/>
  <c r="H286" i="94"/>
  <c r="U49" i="94"/>
  <c r="U48" i="94"/>
  <c r="U47" i="94"/>
  <c r="U45" i="94"/>
  <c r="U44" i="94"/>
  <c r="J199" i="94"/>
  <c r="H199" i="94"/>
  <c r="U42" i="94"/>
  <c r="U41" i="94"/>
  <c r="J158" i="94"/>
  <c r="U40" i="94"/>
  <c r="L265" i="94"/>
  <c r="H265" i="94"/>
  <c r="U39" i="94"/>
  <c r="J532" i="94"/>
  <c r="U37" i="94"/>
  <c r="U36" i="94"/>
  <c r="U35" i="94"/>
  <c r="J156" i="94"/>
  <c r="H156" i="94"/>
  <c r="U34" i="94"/>
  <c r="L328" i="94"/>
  <c r="H328" i="94"/>
  <c r="U33" i="94"/>
  <c r="L180" i="94"/>
  <c r="H180" i="94"/>
  <c r="U32" i="94"/>
  <c r="U31" i="94"/>
  <c r="H146" i="94"/>
  <c r="U29" i="94"/>
  <c r="J171" i="94"/>
  <c r="U28" i="94"/>
  <c r="U27" i="94"/>
  <c r="U26" i="94"/>
  <c r="H272" i="94"/>
  <c r="U25" i="94"/>
  <c r="H672" i="94"/>
  <c r="U23" i="94"/>
  <c r="U22" i="94"/>
  <c r="U21" i="94"/>
  <c r="U19" i="94"/>
  <c r="U18" i="94"/>
  <c r="H448" i="94"/>
  <c r="U17" i="94"/>
  <c r="U16" i="94"/>
  <c r="H181" i="94"/>
  <c r="U15" i="94"/>
  <c r="J165" i="94"/>
  <c r="U13" i="94"/>
  <c r="U11" i="94"/>
  <c r="U10" i="94"/>
  <c r="J184" i="94"/>
  <c r="U9" i="94"/>
  <c r="U8" i="94"/>
  <c r="W1" i="94"/>
  <c r="G1514" i="93"/>
  <c r="F1514" i="93"/>
  <c r="G1513" i="93"/>
  <c r="F1513" i="93"/>
  <c r="G1512" i="93"/>
  <c r="F1512" i="93"/>
  <c r="G1511" i="93"/>
  <c r="F1511" i="93"/>
  <c r="G1510" i="93"/>
  <c r="F1510" i="93"/>
  <c r="G1509" i="93"/>
  <c r="F1509" i="93"/>
  <c r="G1508" i="93"/>
  <c r="F1508" i="93"/>
  <c r="G1507" i="93"/>
  <c r="F1507" i="93"/>
  <c r="G1489" i="93"/>
  <c r="F1489" i="93"/>
  <c r="G1480" i="93"/>
  <c r="F1480" i="93"/>
  <c r="G1478" i="93"/>
  <c r="F1478" i="93"/>
  <c r="G1476" i="93"/>
  <c r="F1476" i="93"/>
  <c r="G1473" i="93"/>
  <c r="F1473" i="93"/>
  <c r="G1472" i="93"/>
  <c r="F1472" i="93"/>
  <c r="G1467" i="93"/>
  <c r="F1467" i="93"/>
  <c r="G1440" i="93"/>
  <c r="F1440" i="93"/>
  <c r="G1439" i="93"/>
  <c r="F1439" i="93"/>
  <c r="G1434" i="93"/>
  <c r="F1434" i="93"/>
  <c r="G1426" i="93"/>
  <c r="F1426" i="93"/>
  <c r="G1424" i="93"/>
  <c r="F1424" i="93"/>
  <c r="G1421" i="93"/>
  <c r="F1421" i="93"/>
  <c r="G1419" i="93"/>
  <c r="F1419" i="93"/>
  <c r="G1417" i="93"/>
  <c r="F1417" i="93"/>
  <c r="G1408" i="93"/>
  <c r="F1408" i="93"/>
  <c r="G1386" i="93"/>
  <c r="F1386" i="93"/>
  <c r="G1385" i="93"/>
  <c r="F1385" i="93"/>
  <c r="G1384" i="93"/>
  <c r="F1384" i="93"/>
  <c r="G1383" i="93"/>
  <c r="F1383" i="93"/>
  <c r="G1382" i="93"/>
  <c r="F1382" i="93"/>
  <c r="G1381" i="93"/>
  <c r="F1381" i="93"/>
  <c r="G1380" i="93"/>
  <c r="F1380" i="93"/>
  <c r="G1379" i="93"/>
  <c r="F1379" i="93"/>
  <c r="G1378" i="93"/>
  <c r="F1378" i="93"/>
  <c r="G1376" i="93"/>
  <c r="F1376" i="93"/>
  <c r="G1374" i="93"/>
  <c r="F1374" i="93"/>
  <c r="G1373" i="93"/>
  <c r="F1373" i="93"/>
  <c r="G1372" i="93"/>
  <c r="F1372" i="93"/>
  <c r="G1371" i="93"/>
  <c r="F1371" i="93"/>
  <c r="G1369" i="93"/>
  <c r="F1369" i="93"/>
  <c r="G1368" i="93"/>
  <c r="F1368" i="93"/>
  <c r="G1367" i="93"/>
  <c r="F1367" i="93"/>
  <c r="G1366" i="93"/>
  <c r="F1366" i="93"/>
  <c r="G1365" i="93"/>
  <c r="F1365" i="93"/>
  <c r="G1364" i="93"/>
  <c r="F1364" i="93"/>
  <c r="G1362" i="93"/>
  <c r="F1362" i="93"/>
  <c r="G1361" i="93"/>
  <c r="F1361" i="93"/>
  <c r="G1360" i="93"/>
  <c r="F1360" i="93"/>
  <c r="G1359" i="93"/>
  <c r="F1359" i="93"/>
  <c r="G1358" i="93"/>
  <c r="F1358" i="93"/>
  <c r="G1356" i="93"/>
  <c r="F1356" i="93"/>
  <c r="G1355" i="93"/>
  <c r="F1355" i="93"/>
  <c r="G1354" i="93"/>
  <c r="F1354" i="93"/>
  <c r="G1353" i="93"/>
  <c r="F1353" i="93"/>
  <c r="G1352" i="93"/>
  <c r="F1352" i="93"/>
  <c r="G1351" i="93"/>
  <c r="F1351" i="93"/>
  <c r="G1350" i="93"/>
  <c r="F1350" i="93"/>
  <c r="G1344" i="93"/>
  <c r="F1344" i="93"/>
  <c r="G1342" i="93"/>
  <c r="F1342" i="93"/>
  <c r="G1340" i="93"/>
  <c r="F1340" i="93"/>
  <c r="G1339" i="93"/>
  <c r="F1339" i="93"/>
  <c r="G1338" i="93"/>
  <c r="F1338" i="93"/>
  <c r="G1337" i="93"/>
  <c r="F1337" i="93"/>
  <c r="G1336" i="93"/>
  <c r="F1336" i="93"/>
  <c r="G1335" i="93"/>
  <c r="F1335" i="93"/>
  <c r="G1334" i="93"/>
  <c r="F1334" i="93"/>
  <c r="G1333" i="93"/>
  <c r="F1333" i="93"/>
  <c r="G1332" i="93"/>
  <c r="F1332" i="93"/>
  <c r="G1331" i="93"/>
  <c r="F1331" i="93"/>
  <c r="G1330" i="93"/>
  <c r="F1330" i="93"/>
  <c r="G1329" i="93"/>
  <c r="F1329" i="93"/>
  <c r="G1328" i="93"/>
  <c r="F1328" i="93"/>
  <c r="G1327" i="93"/>
  <c r="F1327" i="93"/>
  <c r="G1326" i="93"/>
  <c r="F1326" i="93"/>
  <c r="G1325" i="93"/>
  <c r="F1325" i="93"/>
  <c r="G1324" i="93"/>
  <c r="F1324" i="93"/>
  <c r="G1323" i="93"/>
  <c r="F1323" i="93"/>
  <c r="G1322" i="93"/>
  <c r="F1322" i="93"/>
  <c r="G1321" i="93"/>
  <c r="F1321" i="93"/>
  <c r="G1320" i="93"/>
  <c r="F1320" i="93"/>
  <c r="G1319" i="93"/>
  <c r="F1319" i="93"/>
  <c r="G1317" i="93"/>
  <c r="F1317" i="93"/>
  <c r="G1316" i="93"/>
  <c r="F1316" i="93"/>
  <c r="G1315" i="93"/>
  <c r="F1315" i="93"/>
  <c r="G1313" i="93"/>
  <c r="F1313" i="93"/>
  <c r="G1311" i="93"/>
  <c r="F1311" i="93"/>
  <c r="G1310" i="93"/>
  <c r="F1310" i="93"/>
  <c r="G1309" i="93"/>
  <c r="F1309" i="93"/>
  <c r="G1307" i="93"/>
  <c r="F1307" i="93"/>
  <c r="G1306" i="93"/>
  <c r="F1306" i="93"/>
  <c r="G1305" i="93"/>
  <c r="F1305" i="93"/>
  <c r="G1303" i="93"/>
  <c r="F1303" i="93"/>
  <c r="G1302" i="93"/>
  <c r="F1302" i="93"/>
  <c r="G1300" i="93"/>
  <c r="F1300" i="93"/>
  <c r="G1277" i="93"/>
  <c r="F1277" i="93"/>
  <c r="G1275" i="93"/>
  <c r="F1275" i="93"/>
  <c r="G1274" i="93"/>
  <c r="F1274" i="93"/>
  <c r="G1272" i="93"/>
  <c r="F1272" i="93"/>
  <c r="G1269" i="93"/>
  <c r="F1269" i="93"/>
  <c r="G1268" i="93"/>
  <c r="F1268" i="93"/>
  <c r="G1266" i="93"/>
  <c r="F1266" i="93"/>
  <c r="G1265" i="93"/>
  <c r="F1265" i="93"/>
  <c r="G1264" i="93"/>
  <c r="F1264" i="93"/>
  <c r="G1263" i="93"/>
  <c r="F1263" i="93"/>
  <c r="G1262" i="93"/>
  <c r="F1262" i="93"/>
  <c r="G1261" i="93"/>
  <c r="F1261" i="93"/>
  <c r="G1260" i="93"/>
  <c r="F1260" i="93"/>
  <c r="G1259" i="93"/>
  <c r="F1259" i="93"/>
  <c r="G1240" i="93"/>
  <c r="F1240" i="93"/>
  <c r="G1236" i="93"/>
  <c r="F1236" i="93"/>
  <c r="G1233" i="93"/>
  <c r="F1233" i="93"/>
  <c r="G1230" i="93"/>
  <c r="F1230" i="93"/>
  <c r="G1229" i="93"/>
  <c r="F1229" i="93"/>
  <c r="G1228" i="93"/>
  <c r="F1228" i="93"/>
  <c r="G1226" i="93"/>
  <c r="F1226" i="93"/>
  <c r="G1225" i="93"/>
  <c r="F1225" i="93"/>
  <c r="G1201" i="93"/>
  <c r="F1201" i="93"/>
  <c r="G1200" i="93"/>
  <c r="F1200" i="93"/>
  <c r="G1199" i="93"/>
  <c r="F1199" i="93"/>
  <c r="G1196" i="93"/>
  <c r="F1196" i="93"/>
  <c r="G1193" i="93"/>
  <c r="F1193" i="93"/>
  <c r="G1192" i="93"/>
  <c r="F1192" i="93"/>
  <c r="G1190" i="93"/>
  <c r="F1190" i="93"/>
  <c r="G1189" i="93"/>
  <c r="F1189" i="93"/>
  <c r="G1186" i="93"/>
  <c r="F1186" i="93"/>
  <c r="G1185" i="93"/>
  <c r="F1185" i="93"/>
  <c r="G1183" i="93"/>
  <c r="F1183" i="93"/>
  <c r="G1182" i="93"/>
  <c r="F1182" i="93"/>
  <c r="G1180" i="93"/>
  <c r="F1180" i="93"/>
  <c r="G1179" i="93"/>
  <c r="F1179" i="93"/>
  <c r="G1175" i="93"/>
  <c r="F1175" i="93"/>
  <c r="G1174" i="93"/>
  <c r="F1174" i="93"/>
  <c r="G1173" i="93"/>
  <c r="F1173" i="93"/>
  <c r="G1172" i="93"/>
  <c r="F1172" i="93"/>
  <c r="G1119" i="93"/>
  <c r="F1119" i="93"/>
  <c r="G1115" i="93"/>
  <c r="F1115" i="93"/>
  <c r="G1114" i="93"/>
  <c r="F1114" i="93"/>
  <c r="G1087" i="93"/>
  <c r="F1087" i="93"/>
  <c r="G1086" i="93"/>
  <c r="F1086" i="93"/>
  <c r="G1084" i="93"/>
  <c r="F1084" i="93"/>
  <c r="G1081" i="93"/>
  <c r="F1081" i="93"/>
  <c r="G1080" i="93"/>
  <c r="F1080" i="93"/>
  <c r="G1079" i="93"/>
  <c r="F1079" i="93"/>
  <c r="G1076" i="93"/>
  <c r="F1076" i="93"/>
  <c r="G1075" i="93"/>
  <c r="F1075" i="93"/>
  <c r="G1073" i="93"/>
  <c r="F1073" i="93"/>
  <c r="G1072" i="93"/>
  <c r="F1072" i="93"/>
  <c r="G1068" i="93"/>
  <c r="F1068" i="93"/>
  <c r="G1067" i="93"/>
  <c r="F1067" i="93"/>
  <c r="G1066" i="93"/>
  <c r="F1066" i="93"/>
  <c r="G1048" i="93"/>
  <c r="F1048" i="93"/>
  <c r="G1047" i="93"/>
  <c r="F1047" i="93"/>
  <c r="G1046" i="93"/>
  <c r="F1046" i="93"/>
  <c r="G1045" i="93"/>
  <c r="F1045" i="93"/>
  <c r="G1044" i="93"/>
  <c r="F1044" i="93"/>
  <c r="G1043" i="93"/>
  <c r="F1043" i="93"/>
  <c r="G1038" i="93"/>
  <c r="F1038" i="93"/>
  <c r="G1036" i="93"/>
  <c r="F1036" i="93"/>
  <c r="G1035" i="93"/>
  <c r="F1035" i="93"/>
  <c r="G1033" i="93"/>
  <c r="F1033" i="93"/>
  <c r="G1032" i="93"/>
  <c r="F1032" i="93"/>
  <c r="G1031" i="93"/>
  <c r="F1031" i="93"/>
  <c r="G1030" i="93"/>
  <c r="F1030" i="93"/>
  <c r="G1029" i="93"/>
  <c r="F1029" i="93"/>
  <c r="G1028" i="93"/>
  <c r="F1028" i="93"/>
  <c r="G1025" i="93"/>
  <c r="F1025" i="93"/>
  <c r="G1024" i="93"/>
  <c r="F1024" i="93"/>
  <c r="G1023" i="93"/>
  <c r="F1023" i="93"/>
  <c r="G1022" i="93"/>
  <c r="F1022" i="93"/>
  <c r="G1021" i="93"/>
  <c r="F1021" i="93"/>
  <c r="G1020" i="93"/>
  <c r="F1020" i="93"/>
  <c r="G1019" i="93"/>
  <c r="F1019" i="93"/>
  <c r="G1018" i="93"/>
  <c r="F1018" i="93"/>
  <c r="G1017" i="93"/>
  <c r="F1017" i="93"/>
  <c r="G987" i="93"/>
  <c r="F987" i="93"/>
  <c r="G957" i="93"/>
  <c r="F957" i="93"/>
  <c r="G952" i="93"/>
  <c r="F952" i="93"/>
  <c r="G949" i="93"/>
  <c r="F949" i="93"/>
  <c r="G948" i="93"/>
  <c r="F948" i="93"/>
  <c r="G947" i="93"/>
  <c r="F947" i="93"/>
  <c r="G946" i="93"/>
  <c r="F946" i="93"/>
  <c r="G945" i="93"/>
  <c r="F945" i="93"/>
  <c r="G944" i="93"/>
  <c r="F944" i="93"/>
  <c r="G943" i="93"/>
  <c r="F943" i="93"/>
  <c r="G942" i="93"/>
  <c r="F942" i="93"/>
  <c r="G938" i="93"/>
  <c r="F938" i="93"/>
  <c r="G937" i="93"/>
  <c r="F937" i="93"/>
  <c r="G936" i="93"/>
  <c r="F936" i="93"/>
  <c r="G934" i="93"/>
  <c r="F934" i="93"/>
  <c r="G933" i="93"/>
  <c r="F933" i="93"/>
  <c r="G932" i="93"/>
  <c r="F932" i="93"/>
  <c r="G931" i="93"/>
  <c r="F931" i="93"/>
  <c r="G930" i="93"/>
  <c r="F930" i="93"/>
  <c r="G929" i="93"/>
  <c r="F929" i="93"/>
  <c r="G928" i="93"/>
  <c r="F928" i="93"/>
  <c r="G927" i="93"/>
  <c r="F927" i="93"/>
  <c r="G926" i="93"/>
  <c r="F926" i="93"/>
  <c r="G925" i="93"/>
  <c r="F925" i="93"/>
  <c r="G924" i="93"/>
  <c r="F924" i="93"/>
  <c r="G921" i="93"/>
  <c r="F921" i="93"/>
  <c r="G920" i="93"/>
  <c r="F920" i="93"/>
  <c r="G919" i="93"/>
  <c r="F919" i="93"/>
  <c r="G918" i="93"/>
  <c r="F918" i="93"/>
  <c r="G917" i="93"/>
  <c r="F917" i="93"/>
  <c r="G916" i="93"/>
  <c r="F916" i="93"/>
  <c r="G915" i="93"/>
  <c r="F915" i="93"/>
  <c r="G914" i="93"/>
  <c r="F914" i="93"/>
  <c r="G913" i="93"/>
  <c r="F913" i="93"/>
  <c r="G912" i="93"/>
  <c r="F912" i="93"/>
  <c r="G911" i="93"/>
  <c r="F911" i="93"/>
  <c r="G910" i="93"/>
  <c r="F910" i="93"/>
  <c r="G909" i="93"/>
  <c r="F909" i="93"/>
  <c r="G891" i="93"/>
  <c r="F891" i="93"/>
  <c r="G885" i="93"/>
  <c r="F885" i="93"/>
  <c r="G884" i="93"/>
  <c r="F884" i="93"/>
  <c r="G880" i="93"/>
  <c r="F880" i="93"/>
  <c r="G873" i="93"/>
  <c r="F873" i="93"/>
  <c r="G872" i="93"/>
  <c r="F872" i="93"/>
  <c r="G870" i="93"/>
  <c r="F870" i="93"/>
  <c r="G869" i="93"/>
  <c r="F869" i="93"/>
  <c r="G867" i="93"/>
  <c r="F867" i="93"/>
  <c r="G866" i="93"/>
  <c r="F866" i="93"/>
  <c r="G864" i="93"/>
  <c r="F864" i="93"/>
  <c r="G863" i="93"/>
  <c r="F863" i="93"/>
  <c r="G862" i="93"/>
  <c r="F862" i="93"/>
  <c r="G857" i="93"/>
  <c r="F857" i="93"/>
  <c r="G856" i="93"/>
  <c r="F856" i="93"/>
  <c r="G854" i="93"/>
  <c r="F854" i="93"/>
  <c r="G853" i="93"/>
  <c r="F853" i="93"/>
  <c r="G851" i="93"/>
  <c r="F851" i="93"/>
  <c r="G850" i="93"/>
  <c r="F850" i="93"/>
  <c r="G849" i="93"/>
  <c r="F849" i="93"/>
  <c r="G848" i="93"/>
  <c r="F848" i="93"/>
  <c r="G847" i="93"/>
  <c r="F847" i="93"/>
  <c r="G844" i="93"/>
  <c r="F844" i="93"/>
  <c r="G843" i="93"/>
  <c r="F843" i="93"/>
  <c r="G841" i="93"/>
  <c r="F841" i="93"/>
  <c r="G840" i="93"/>
  <c r="F840" i="93"/>
  <c r="G837" i="93"/>
  <c r="F837" i="93"/>
  <c r="G836" i="93"/>
  <c r="F836" i="93"/>
  <c r="G834" i="93"/>
  <c r="F834" i="93"/>
  <c r="G812" i="93"/>
  <c r="F812" i="93"/>
  <c r="G811" i="93"/>
  <c r="F811" i="93"/>
  <c r="G810" i="93"/>
  <c r="F810" i="93"/>
  <c r="G803" i="93"/>
  <c r="F803" i="93"/>
  <c r="G801" i="93"/>
  <c r="F801" i="93"/>
  <c r="G800" i="93"/>
  <c r="F800" i="93"/>
  <c r="G799" i="93"/>
  <c r="F799" i="93"/>
  <c r="G797" i="93"/>
  <c r="F797" i="93"/>
  <c r="G796" i="93"/>
  <c r="F796" i="93"/>
  <c r="G791" i="93"/>
  <c r="F791" i="93"/>
  <c r="G787" i="93"/>
  <c r="F787" i="93"/>
  <c r="G786" i="93"/>
  <c r="F786" i="93"/>
  <c r="G767" i="93"/>
  <c r="F767" i="93"/>
  <c r="G766" i="93"/>
  <c r="F766" i="93"/>
  <c r="G765" i="93"/>
  <c r="F765" i="93"/>
  <c r="G764" i="93"/>
  <c r="F764" i="93"/>
  <c r="G762" i="93"/>
  <c r="F762" i="93"/>
  <c r="G760" i="93"/>
  <c r="F760" i="93"/>
  <c r="G756" i="93"/>
  <c r="F756" i="93"/>
  <c r="G755" i="93"/>
  <c r="F755" i="93"/>
  <c r="G754" i="93"/>
  <c r="F754" i="93"/>
  <c r="G753" i="93"/>
  <c r="F753" i="93"/>
  <c r="G752" i="93"/>
  <c r="F752" i="93"/>
  <c r="G748" i="93"/>
  <c r="F748" i="93"/>
  <c r="G747" i="93"/>
  <c r="F747" i="93"/>
  <c r="G746" i="93"/>
  <c r="F746" i="93"/>
  <c r="G743" i="93"/>
  <c r="F743" i="93"/>
  <c r="G742" i="93"/>
  <c r="F742" i="93"/>
  <c r="G741" i="93"/>
  <c r="F741" i="93"/>
  <c r="G740" i="93"/>
  <c r="F740" i="93"/>
  <c r="G739" i="93"/>
  <c r="F739" i="93"/>
  <c r="G738" i="93"/>
  <c r="F738" i="93"/>
  <c r="G737" i="93"/>
  <c r="F737" i="93"/>
  <c r="G718" i="93"/>
  <c r="F718" i="93"/>
  <c r="G717" i="93"/>
  <c r="F717" i="93"/>
  <c r="G715" i="93"/>
  <c r="F715" i="93"/>
  <c r="G714" i="93"/>
  <c r="F714" i="93"/>
  <c r="G713" i="93"/>
  <c r="F713" i="93"/>
  <c r="G710" i="93"/>
  <c r="F710" i="93"/>
  <c r="G709" i="93"/>
  <c r="F709" i="93"/>
  <c r="G707" i="93"/>
  <c r="F707" i="93"/>
  <c r="G706" i="93"/>
  <c r="F706" i="93"/>
  <c r="G705" i="93"/>
  <c r="F705" i="93"/>
  <c r="G704" i="93"/>
  <c r="F704" i="93"/>
  <c r="G703" i="93"/>
  <c r="F703" i="93"/>
  <c r="G702" i="93"/>
  <c r="F702" i="93"/>
  <c r="G684" i="93"/>
  <c r="F684" i="93"/>
  <c r="G683" i="93"/>
  <c r="F683" i="93"/>
  <c r="G682" i="93"/>
  <c r="F682" i="93"/>
  <c r="G681" i="93"/>
  <c r="F681" i="93"/>
  <c r="G680" i="93"/>
  <c r="F680" i="93"/>
  <c r="G679" i="93"/>
  <c r="F679" i="93"/>
  <c r="G676" i="93"/>
  <c r="F676" i="93"/>
  <c r="G675" i="93"/>
  <c r="F675" i="93"/>
  <c r="G673" i="93"/>
  <c r="F673" i="93"/>
  <c r="G672" i="93"/>
  <c r="F672" i="93"/>
  <c r="G670" i="93"/>
  <c r="F670" i="93"/>
  <c r="G669" i="93"/>
  <c r="F669" i="93"/>
  <c r="G668" i="93"/>
  <c r="F668" i="93"/>
  <c r="G667" i="93"/>
  <c r="F667" i="93"/>
  <c r="G664" i="93"/>
  <c r="F664" i="93"/>
  <c r="G663" i="93"/>
  <c r="F663" i="93"/>
  <c r="G662" i="93"/>
  <c r="F662" i="93"/>
  <c r="G661" i="93"/>
  <c r="F661" i="93"/>
  <c r="G660" i="93"/>
  <c r="F660" i="93"/>
  <c r="G659" i="93"/>
  <c r="F659" i="93"/>
  <c r="G658" i="93"/>
  <c r="F658" i="93"/>
  <c r="G657" i="93"/>
  <c r="F657" i="93"/>
  <c r="M556" i="93"/>
  <c r="L556" i="93"/>
  <c r="K556" i="93"/>
  <c r="J556" i="93"/>
  <c r="I556" i="93"/>
  <c r="G556" i="93"/>
  <c r="F556" i="93"/>
  <c r="M555" i="93"/>
  <c r="L555" i="93"/>
  <c r="K555" i="93"/>
  <c r="J555" i="93"/>
  <c r="I555" i="93"/>
  <c r="H555" i="93"/>
  <c r="G555" i="93"/>
  <c r="F555" i="93"/>
  <c r="M554" i="93"/>
  <c r="L554" i="93"/>
  <c r="K554" i="93"/>
  <c r="J554" i="93"/>
  <c r="I554" i="93"/>
  <c r="G554" i="93"/>
  <c r="F554" i="93"/>
  <c r="M553" i="93"/>
  <c r="L553" i="93"/>
  <c r="K553" i="93"/>
  <c r="J553" i="93"/>
  <c r="I553" i="93"/>
  <c r="G553" i="93"/>
  <c r="F553" i="93"/>
  <c r="M527" i="93"/>
  <c r="L527" i="93"/>
  <c r="K527" i="93"/>
  <c r="J527" i="93"/>
  <c r="I527" i="93"/>
  <c r="G527" i="93"/>
  <c r="F527" i="93"/>
  <c r="M526" i="93"/>
  <c r="K526" i="93"/>
  <c r="J526" i="93"/>
  <c r="I526" i="93"/>
  <c r="H526" i="93"/>
  <c r="G526" i="93"/>
  <c r="F526" i="93"/>
  <c r="M524" i="93"/>
  <c r="M542" i="93" s="1"/>
  <c r="L524" i="93"/>
  <c r="L542" i="93" s="1"/>
  <c r="K524" i="93"/>
  <c r="K542" i="93" s="1"/>
  <c r="J524" i="93"/>
  <c r="J542" i="93" s="1"/>
  <c r="I524" i="93"/>
  <c r="G524" i="93"/>
  <c r="F524" i="93"/>
  <c r="M456" i="93"/>
  <c r="L456" i="93"/>
  <c r="K456" i="93"/>
  <c r="J456" i="93"/>
  <c r="I456" i="93"/>
  <c r="H456" i="93"/>
  <c r="G456" i="93"/>
  <c r="F456" i="93"/>
  <c r="M454" i="93"/>
  <c r="L454" i="93"/>
  <c r="K454" i="93"/>
  <c r="J454" i="93"/>
  <c r="I454" i="93"/>
  <c r="H454" i="93"/>
  <c r="G454" i="93"/>
  <c r="F454" i="93"/>
  <c r="M449" i="93"/>
  <c r="K449" i="93"/>
  <c r="J449" i="93"/>
  <c r="I449" i="93"/>
  <c r="G449" i="93"/>
  <c r="F449" i="93"/>
  <c r="M446" i="93"/>
  <c r="L446" i="93"/>
  <c r="K446" i="93"/>
  <c r="J446" i="93"/>
  <c r="I446" i="93"/>
  <c r="G446" i="93"/>
  <c r="F446" i="93"/>
  <c r="M442" i="93"/>
  <c r="K442" i="93"/>
  <c r="J442" i="93"/>
  <c r="I442" i="93"/>
  <c r="G442" i="93"/>
  <c r="F442" i="93"/>
  <c r="M440" i="93"/>
  <c r="L440" i="93"/>
  <c r="K440" i="93"/>
  <c r="J440" i="93"/>
  <c r="I440" i="93"/>
  <c r="H440" i="93"/>
  <c r="G440" i="93"/>
  <c r="F440" i="93"/>
  <c r="M438" i="93"/>
  <c r="L438" i="93"/>
  <c r="K438" i="93"/>
  <c r="J438" i="93"/>
  <c r="I438" i="93"/>
  <c r="H438" i="93"/>
  <c r="G438" i="93"/>
  <c r="F438" i="93"/>
  <c r="M437" i="93"/>
  <c r="L437" i="93"/>
  <c r="K437" i="93"/>
  <c r="J437" i="93"/>
  <c r="I437" i="93"/>
  <c r="H437" i="93"/>
  <c r="G437" i="93"/>
  <c r="F437" i="93"/>
  <c r="M435" i="93"/>
  <c r="L435" i="93"/>
  <c r="K435" i="93"/>
  <c r="J435" i="93"/>
  <c r="I435" i="93"/>
  <c r="G435" i="93"/>
  <c r="F435" i="93"/>
  <c r="M431" i="93"/>
  <c r="L431" i="93"/>
  <c r="K431" i="93"/>
  <c r="J431" i="93"/>
  <c r="I431" i="93"/>
  <c r="G431" i="93"/>
  <c r="F431" i="93"/>
  <c r="M428" i="93"/>
  <c r="L428" i="93"/>
  <c r="K428" i="93"/>
  <c r="J428" i="93"/>
  <c r="I428" i="93"/>
  <c r="G428" i="93"/>
  <c r="F428" i="93"/>
  <c r="M427" i="93"/>
  <c r="L427" i="93"/>
  <c r="K427" i="93"/>
  <c r="J427" i="93"/>
  <c r="I427" i="93"/>
  <c r="G427" i="93"/>
  <c r="F427" i="93"/>
  <c r="M408" i="93"/>
  <c r="L408" i="93"/>
  <c r="K408" i="93"/>
  <c r="J408" i="93"/>
  <c r="I408" i="93"/>
  <c r="G408" i="93"/>
  <c r="F408" i="93"/>
  <c r="M403" i="93"/>
  <c r="L403" i="93"/>
  <c r="K403" i="93"/>
  <c r="J403" i="93"/>
  <c r="I403" i="93"/>
  <c r="H403" i="93"/>
  <c r="G403" i="93"/>
  <c r="F403" i="93"/>
  <c r="M402" i="93"/>
  <c r="L402" i="93"/>
  <c r="K402" i="93"/>
  <c r="J402" i="93"/>
  <c r="I402" i="93"/>
  <c r="H402" i="93"/>
  <c r="G402" i="93"/>
  <c r="F402" i="93"/>
  <c r="M397" i="93"/>
  <c r="K397" i="93"/>
  <c r="J397" i="93"/>
  <c r="I397" i="93"/>
  <c r="G397" i="93"/>
  <c r="F397" i="93"/>
  <c r="M394" i="93"/>
  <c r="K394" i="93"/>
  <c r="J394" i="93"/>
  <c r="I394" i="93"/>
  <c r="G394" i="93"/>
  <c r="F394" i="93"/>
  <c r="M389" i="93"/>
  <c r="K389" i="93"/>
  <c r="J389" i="93"/>
  <c r="I389" i="93"/>
  <c r="G389" i="93"/>
  <c r="F389" i="93"/>
  <c r="M387" i="93"/>
  <c r="L387" i="93"/>
  <c r="K387" i="93"/>
  <c r="J387" i="93"/>
  <c r="I387" i="93"/>
  <c r="H387" i="93"/>
  <c r="G387" i="93"/>
  <c r="F387" i="93"/>
  <c r="M386" i="93"/>
  <c r="L386" i="93"/>
  <c r="K386" i="93"/>
  <c r="J386" i="93"/>
  <c r="I386" i="93"/>
  <c r="H386" i="93"/>
  <c r="G386" i="93"/>
  <c r="F386" i="93"/>
  <c r="M385" i="93"/>
  <c r="L385" i="93"/>
  <c r="K385" i="93"/>
  <c r="J385" i="93"/>
  <c r="I385" i="93"/>
  <c r="H385" i="93"/>
  <c r="G385" i="93"/>
  <c r="F385" i="93"/>
  <c r="M384" i="93"/>
  <c r="L384" i="93"/>
  <c r="K384" i="93"/>
  <c r="J384" i="93"/>
  <c r="I384" i="93"/>
  <c r="G384" i="93"/>
  <c r="F384" i="93"/>
  <c r="M382" i="93"/>
  <c r="L382" i="93"/>
  <c r="K382" i="93"/>
  <c r="G382" i="93"/>
  <c r="F382" i="93"/>
  <c r="M378" i="93"/>
  <c r="L378" i="93"/>
  <c r="K378" i="93"/>
  <c r="J378" i="93"/>
  <c r="I378" i="93"/>
  <c r="G378" i="93"/>
  <c r="F378" i="93"/>
  <c r="M375" i="93"/>
  <c r="L375" i="93"/>
  <c r="K375" i="93"/>
  <c r="J375" i="93"/>
  <c r="I375" i="93"/>
  <c r="G375" i="93"/>
  <c r="F375" i="93"/>
  <c r="M374" i="93"/>
  <c r="L374" i="93"/>
  <c r="K374" i="93"/>
  <c r="J374" i="93"/>
  <c r="I374" i="93"/>
  <c r="G374" i="93"/>
  <c r="F374" i="93"/>
  <c r="M372" i="93"/>
  <c r="L372" i="93"/>
  <c r="K372" i="93"/>
  <c r="J372" i="93"/>
  <c r="I372" i="93"/>
  <c r="G372" i="93"/>
  <c r="F372" i="93"/>
  <c r="M353" i="93"/>
  <c r="L353" i="93"/>
  <c r="K353" i="93"/>
  <c r="J353" i="93"/>
  <c r="I353" i="93"/>
  <c r="G353" i="93"/>
  <c r="F353" i="93"/>
  <c r="M348" i="93"/>
  <c r="L348" i="93"/>
  <c r="K348" i="93"/>
  <c r="J348" i="93"/>
  <c r="I348" i="93"/>
  <c r="H348" i="93"/>
  <c r="G348" i="93"/>
  <c r="F348" i="93"/>
  <c r="M347" i="93"/>
  <c r="L347" i="93"/>
  <c r="K347" i="93"/>
  <c r="J347" i="93"/>
  <c r="I347" i="93"/>
  <c r="G347" i="93"/>
  <c r="F347" i="93"/>
  <c r="M345" i="93"/>
  <c r="K345" i="93"/>
  <c r="J345" i="93"/>
  <c r="I345" i="93"/>
  <c r="G345" i="93"/>
  <c r="F345" i="93"/>
  <c r="M336" i="93"/>
  <c r="K336" i="93"/>
  <c r="J336" i="93"/>
  <c r="I336" i="93"/>
  <c r="G336" i="93"/>
  <c r="F336" i="93"/>
  <c r="M334" i="93"/>
  <c r="L334" i="93"/>
  <c r="K334" i="93"/>
  <c r="J334" i="93"/>
  <c r="I334" i="93"/>
  <c r="H334" i="93"/>
  <c r="G334" i="93"/>
  <c r="F334" i="93"/>
  <c r="M333" i="93"/>
  <c r="L333" i="93"/>
  <c r="K333" i="93"/>
  <c r="J333" i="93"/>
  <c r="I333" i="93"/>
  <c r="G333" i="93"/>
  <c r="F333" i="93"/>
  <c r="M332" i="93"/>
  <c r="L332" i="93"/>
  <c r="K332" i="93"/>
  <c r="J332" i="93"/>
  <c r="I332" i="93"/>
  <c r="H332" i="93"/>
  <c r="G332" i="93"/>
  <c r="F332" i="93"/>
  <c r="M331" i="93"/>
  <c r="L331" i="93"/>
  <c r="K331" i="93"/>
  <c r="J331" i="93"/>
  <c r="I331" i="93"/>
  <c r="G331" i="93"/>
  <c r="F331" i="93"/>
  <c r="M329" i="93"/>
  <c r="L329" i="93"/>
  <c r="K329" i="93"/>
  <c r="J329" i="93"/>
  <c r="I329" i="93"/>
  <c r="G329" i="93"/>
  <c r="F329" i="93"/>
  <c r="M326" i="93"/>
  <c r="L326" i="93"/>
  <c r="K326" i="93"/>
  <c r="J326" i="93"/>
  <c r="I326" i="93"/>
  <c r="G326" i="93"/>
  <c r="F326" i="93"/>
  <c r="M323" i="93"/>
  <c r="K323" i="93"/>
  <c r="J323" i="93"/>
  <c r="I323" i="93"/>
  <c r="G323" i="93"/>
  <c r="F323" i="93"/>
  <c r="M322" i="93"/>
  <c r="L322" i="93"/>
  <c r="K322" i="93"/>
  <c r="J322" i="93"/>
  <c r="I322" i="93"/>
  <c r="G322" i="93"/>
  <c r="F322" i="93"/>
  <c r="F302" i="93"/>
  <c r="M299" i="93"/>
  <c r="L299" i="93"/>
  <c r="K299" i="93"/>
  <c r="J299" i="93"/>
  <c r="I299" i="93"/>
  <c r="H299" i="93"/>
  <c r="G299" i="93"/>
  <c r="F299" i="93"/>
  <c r="M298" i="93"/>
  <c r="L298" i="93"/>
  <c r="K298" i="93"/>
  <c r="J298" i="93"/>
  <c r="I298" i="93"/>
  <c r="G298" i="93"/>
  <c r="F298" i="93"/>
  <c r="M295" i="93"/>
  <c r="K295" i="93"/>
  <c r="J295" i="93"/>
  <c r="I295" i="93"/>
  <c r="G295" i="93"/>
  <c r="F295" i="93"/>
  <c r="M294" i="93"/>
  <c r="L294" i="93"/>
  <c r="K294" i="93"/>
  <c r="J294" i="93"/>
  <c r="I294" i="93"/>
  <c r="G294" i="93"/>
  <c r="F294" i="93"/>
  <c r="M293" i="93"/>
  <c r="L293" i="93"/>
  <c r="K293" i="93"/>
  <c r="J293" i="93"/>
  <c r="I293" i="93"/>
  <c r="G293" i="93"/>
  <c r="F293" i="93"/>
  <c r="M288" i="93"/>
  <c r="L288" i="93"/>
  <c r="K288" i="93"/>
  <c r="J288" i="93"/>
  <c r="I288" i="93"/>
  <c r="H288" i="93"/>
  <c r="G288" i="93"/>
  <c r="F288" i="93"/>
  <c r="M285" i="93"/>
  <c r="L285" i="93"/>
  <c r="K285" i="93"/>
  <c r="J285" i="93"/>
  <c r="I285" i="93"/>
  <c r="H285" i="93"/>
  <c r="G285" i="93"/>
  <c r="F285" i="93"/>
  <c r="M282" i="93"/>
  <c r="K282" i="93"/>
  <c r="J282" i="93"/>
  <c r="I282" i="93"/>
  <c r="G282" i="93"/>
  <c r="F282" i="93"/>
  <c r="M280" i="93"/>
  <c r="L280" i="93"/>
  <c r="K280" i="93"/>
  <c r="J280" i="93"/>
  <c r="I280" i="93"/>
  <c r="G280" i="93"/>
  <c r="F280" i="93"/>
  <c r="M275" i="93"/>
  <c r="L275" i="93"/>
  <c r="K275" i="93"/>
  <c r="J275" i="93"/>
  <c r="I275" i="93"/>
  <c r="G275" i="93"/>
  <c r="F275" i="93"/>
  <c r="M274" i="93"/>
  <c r="L274" i="93"/>
  <c r="K274" i="93"/>
  <c r="J274" i="93"/>
  <c r="I274" i="93"/>
  <c r="G274" i="93"/>
  <c r="F274" i="93"/>
  <c r="M273" i="93"/>
  <c r="L273" i="93"/>
  <c r="K273" i="93"/>
  <c r="J273" i="93"/>
  <c r="I273" i="93"/>
  <c r="G273" i="93"/>
  <c r="F273" i="93"/>
  <c r="M272" i="93"/>
  <c r="L272" i="93"/>
  <c r="K272" i="93"/>
  <c r="J272" i="93"/>
  <c r="I272" i="93"/>
  <c r="H272" i="93"/>
  <c r="G272" i="93"/>
  <c r="F272" i="93"/>
  <c r="M269" i="93"/>
  <c r="K269" i="93"/>
  <c r="J269" i="93"/>
  <c r="I269" i="93"/>
  <c r="G269" i="93"/>
  <c r="F269" i="93"/>
  <c r="M268" i="93"/>
  <c r="L268" i="93"/>
  <c r="K268" i="93"/>
  <c r="J268" i="93"/>
  <c r="I268" i="93"/>
  <c r="G268" i="93"/>
  <c r="F268" i="93"/>
  <c r="M267" i="93"/>
  <c r="L267" i="93"/>
  <c r="K267" i="93"/>
  <c r="J267" i="93"/>
  <c r="I267" i="93"/>
  <c r="H267" i="93"/>
  <c r="G267" i="93"/>
  <c r="F267" i="93"/>
  <c r="M263" i="93"/>
  <c r="K263" i="93"/>
  <c r="J263" i="93"/>
  <c r="I263" i="93"/>
  <c r="G263" i="93"/>
  <c r="F263" i="93"/>
  <c r="M262" i="93"/>
  <c r="L262" i="93"/>
  <c r="K262" i="93"/>
  <c r="J262" i="93"/>
  <c r="I262" i="93"/>
  <c r="H262" i="93"/>
  <c r="G262" i="93"/>
  <c r="F262" i="93"/>
  <c r="M258" i="93"/>
  <c r="L258" i="93"/>
  <c r="K258" i="93"/>
  <c r="J258" i="93"/>
  <c r="I258" i="93"/>
  <c r="H258" i="93"/>
  <c r="G258" i="93"/>
  <c r="F258" i="93"/>
  <c r="M257" i="93"/>
  <c r="K257" i="93"/>
  <c r="J257" i="93"/>
  <c r="I257" i="93"/>
  <c r="G257" i="93"/>
  <c r="F257" i="93"/>
  <c r="M252" i="93"/>
  <c r="K252" i="93"/>
  <c r="J252" i="93"/>
  <c r="I252" i="93"/>
  <c r="G252" i="93"/>
  <c r="F252" i="93"/>
  <c r="M250" i="93"/>
  <c r="L250" i="93"/>
  <c r="K250" i="93"/>
  <c r="J250" i="93"/>
  <c r="I250" i="93"/>
  <c r="G250" i="93"/>
  <c r="F250" i="93"/>
  <c r="M243" i="93"/>
  <c r="L243" i="93"/>
  <c r="K243" i="93"/>
  <c r="J243" i="93"/>
  <c r="G243" i="93"/>
  <c r="F243" i="93"/>
  <c r="M239" i="93"/>
  <c r="L239" i="93"/>
  <c r="K239" i="93"/>
  <c r="J239" i="93"/>
  <c r="I239" i="93"/>
  <c r="G239" i="93"/>
  <c r="F239" i="93"/>
  <c r="M237" i="93"/>
  <c r="L237" i="93"/>
  <c r="K237" i="93"/>
  <c r="J237" i="93"/>
  <c r="I237" i="93"/>
  <c r="G237" i="93"/>
  <c r="F237" i="93"/>
  <c r="M233" i="93"/>
  <c r="L233" i="93"/>
  <c r="K233" i="93"/>
  <c r="J233" i="93"/>
  <c r="I233" i="93"/>
  <c r="G233" i="93"/>
  <c r="F233" i="93"/>
  <c r="M232" i="93"/>
  <c r="K232" i="93"/>
  <c r="J232" i="93"/>
  <c r="I232" i="93"/>
  <c r="G232" i="93"/>
  <c r="F232" i="93"/>
  <c r="M229" i="93"/>
  <c r="L229" i="93"/>
  <c r="K229" i="93"/>
  <c r="J229" i="93"/>
  <c r="I229" i="93"/>
  <c r="G229" i="93"/>
  <c r="F229" i="93"/>
  <c r="M228" i="93"/>
  <c r="K228" i="93"/>
  <c r="J228" i="93"/>
  <c r="I228" i="93"/>
  <c r="G228" i="93"/>
  <c r="F228" i="93"/>
  <c r="M225" i="93"/>
  <c r="L225" i="93"/>
  <c r="K225" i="93"/>
  <c r="J225" i="93"/>
  <c r="I225" i="93"/>
  <c r="G225" i="93"/>
  <c r="F225" i="93"/>
  <c r="M224" i="93"/>
  <c r="K224" i="93"/>
  <c r="J224" i="93"/>
  <c r="I224" i="93"/>
  <c r="G224" i="93"/>
  <c r="F224" i="93"/>
  <c r="M223" i="93"/>
  <c r="K223" i="93"/>
  <c r="J223" i="93"/>
  <c r="I223" i="93"/>
  <c r="G223" i="93"/>
  <c r="F223" i="93"/>
  <c r="M206" i="93"/>
  <c r="K206" i="93"/>
  <c r="J206" i="93"/>
  <c r="I206" i="93"/>
  <c r="G206" i="93"/>
  <c r="F206" i="93"/>
  <c r="M205" i="93"/>
  <c r="K205" i="93"/>
  <c r="J205" i="93"/>
  <c r="I205" i="93"/>
  <c r="G205" i="93"/>
  <c r="F205" i="93"/>
  <c r="M202" i="93"/>
  <c r="L202" i="93"/>
  <c r="K202" i="93"/>
  <c r="J202" i="93"/>
  <c r="I202" i="93"/>
  <c r="G202" i="93"/>
  <c r="F202" i="93"/>
  <c r="M199" i="93"/>
  <c r="L199" i="93"/>
  <c r="K199" i="93"/>
  <c r="J199" i="93"/>
  <c r="I199" i="93"/>
  <c r="G199" i="93"/>
  <c r="F199" i="93"/>
  <c r="M196" i="93"/>
  <c r="L196" i="93"/>
  <c r="K196" i="93"/>
  <c r="J196" i="93"/>
  <c r="I196" i="93"/>
  <c r="G196" i="93"/>
  <c r="F196" i="93"/>
  <c r="M195" i="93"/>
  <c r="L195" i="93"/>
  <c r="K195" i="93"/>
  <c r="J195" i="93"/>
  <c r="I195" i="93"/>
  <c r="G195" i="93"/>
  <c r="F195" i="93"/>
  <c r="M194" i="93"/>
  <c r="K194" i="93"/>
  <c r="J194" i="93"/>
  <c r="I194" i="93"/>
  <c r="H194" i="93"/>
  <c r="G194" i="93"/>
  <c r="F194" i="93"/>
  <c r="M192" i="93"/>
  <c r="L192" i="93"/>
  <c r="K192" i="93"/>
  <c r="J192" i="93"/>
  <c r="I192" i="93"/>
  <c r="G192" i="93"/>
  <c r="F192" i="93"/>
  <c r="M191" i="93"/>
  <c r="L191" i="93"/>
  <c r="K191" i="93"/>
  <c r="J191" i="93"/>
  <c r="I191" i="93"/>
  <c r="H191" i="93"/>
  <c r="G191" i="93"/>
  <c r="F191" i="93"/>
  <c r="M187" i="93"/>
  <c r="K187" i="93"/>
  <c r="J187" i="93"/>
  <c r="I187" i="93"/>
  <c r="G187" i="93"/>
  <c r="F187" i="93"/>
  <c r="M184" i="93"/>
  <c r="K184" i="93"/>
  <c r="J184" i="93"/>
  <c r="I184" i="93"/>
  <c r="G184" i="93"/>
  <c r="F184" i="93"/>
  <c r="M183" i="93"/>
  <c r="K183" i="93"/>
  <c r="J183" i="93"/>
  <c r="I183" i="93"/>
  <c r="G183" i="93"/>
  <c r="F183" i="93"/>
  <c r="M180" i="93"/>
  <c r="K180" i="93"/>
  <c r="J180" i="93"/>
  <c r="I180" i="93"/>
  <c r="G180" i="93"/>
  <c r="F180" i="93"/>
  <c r="M177" i="93"/>
  <c r="K177" i="93"/>
  <c r="J177" i="93"/>
  <c r="I177" i="93"/>
  <c r="G177" i="93"/>
  <c r="F177" i="93"/>
  <c r="M176" i="93"/>
  <c r="K176" i="93"/>
  <c r="J176" i="93"/>
  <c r="I176" i="93"/>
  <c r="H176" i="93"/>
  <c r="G176" i="93"/>
  <c r="F176" i="93"/>
  <c r="M172" i="93"/>
  <c r="L172" i="93"/>
  <c r="K172" i="93"/>
  <c r="J172" i="93"/>
  <c r="I172" i="93"/>
  <c r="G172" i="93"/>
  <c r="F172" i="93"/>
  <c r="M171" i="93"/>
  <c r="L171" i="93"/>
  <c r="K171" i="93"/>
  <c r="J171" i="93"/>
  <c r="I171" i="93"/>
  <c r="G171" i="93"/>
  <c r="F171" i="93"/>
  <c r="M163" i="93"/>
  <c r="L163" i="93"/>
  <c r="K163" i="93"/>
  <c r="J163" i="93"/>
  <c r="I163" i="93"/>
  <c r="G163" i="93"/>
  <c r="F163" i="93"/>
  <c r="M162" i="93"/>
  <c r="L162" i="93"/>
  <c r="K162" i="93"/>
  <c r="J162" i="93"/>
  <c r="I162" i="93"/>
  <c r="G162" i="93"/>
  <c r="F162" i="93"/>
  <c r="M159" i="93"/>
  <c r="L159" i="93"/>
  <c r="K159" i="93"/>
  <c r="J159" i="93"/>
  <c r="I159" i="93"/>
  <c r="G159" i="93"/>
  <c r="F159" i="93"/>
  <c r="M158" i="93"/>
  <c r="L158" i="93"/>
  <c r="K158" i="93"/>
  <c r="J158" i="93"/>
  <c r="I158" i="93"/>
  <c r="G158" i="93"/>
  <c r="F158" i="93"/>
  <c r="M154" i="93"/>
  <c r="L154" i="93"/>
  <c r="K154" i="93"/>
  <c r="J154" i="93"/>
  <c r="I154" i="93"/>
  <c r="H154" i="93"/>
  <c r="G154" i="93"/>
  <c r="F154" i="93"/>
  <c r="M152" i="93"/>
  <c r="L152" i="93"/>
  <c r="K152" i="93"/>
  <c r="J152" i="93"/>
  <c r="I152" i="93"/>
  <c r="G152" i="93"/>
  <c r="F152" i="93"/>
  <c r="O123" i="93"/>
  <c r="O120" i="93"/>
  <c r="O113" i="93"/>
  <c r="P112" i="93"/>
  <c r="O110" i="93"/>
  <c r="O107" i="93"/>
  <c r="O105" i="93"/>
  <c r="P103" i="93"/>
  <c r="O103" i="93"/>
  <c r="P102" i="93"/>
  <c r="O102" i="93"/>
  <c r="O100" i="93"/>
  <c r="P98" i="93"/>
  <c r="H608" i="93"/>
  <c r="O92" i="93"/>
  <c r="O90" i="93"/>
  <c r="P86" i="93"/>
  <c r="P80" i="93"/>
  <c r="O80" i="93"/>
  <c r="P79" i="93"/>
  <c r="P74" i="93"/>
  <c r="O74" i="93"/>
  <c r="O68" i="93"/>
  <c r="H232" i="93"/>
  <c r="P56" i="93"/>
  <c r="O56" i="93"/>
  <c r="H224" i="93"/>
  <c r="H302" i="93"/>
  <c r="P45" i="93"/>
  <c r="H545" i="93"/>
  <c r="O40" i="93"/>
  <c r="H178" i="93"/>
  <c r="P36" i="93"/>
  <c r="O33" i="93"/>
  <c r="O31" i="93"/>
  <c r="O14" i="93"/>
  <c r="P9" i="93"/>
  <c r="H228" i="93"/>
  <c r="P7" i="93"/>
  <c r="H607" i="93" l="1"/>
  <c r="H636" i="93"/>
  <c r="L425" i="94"/>
  <c r="J270" i="94"/>
  <c r="L732" i="94"/>
  <c r="J732" i="94"/>
  <c r="J254" i="94"/>
  <c r="J733" i="94"/>
  <c r="H254" i="94"/>
  <c r="H733" i="94"/>
  <c r="J294" i="94"/>
  <c r="L253" i="94"/>
  <c r="H327" i="94"/>
  <c r="H613" i="94"/>
  <c r="H243" i="94"/>
  <c r="J225" i="94"/>
  <c r="H248" i="94"/>
  <c r="H324" i="94"/>
  <c r="J166" i="94"/>
  <c r="H171" i="94"/>
  <c r="J218" i="94"/>
  <c r="H230" i="94"/>
  <c r="J249" i="94"/>
  <c r="L421" i="94"/>
  <c r="O81" i="93"/>
  <c r="H603" i="93"/>
  <c r="P121" i="93"/>
  <c r="L246" i="93"/>
  <c r="P77" i="93"/>
  <c r="V36" i="93"/>
  <c r="V31" i="93"/>
  <c r="V35" i="93"/>
  <c r="V33" i="93"/>
  <c r="V32" i="93"/>
  <c r="O99" i="93"/>
  <c r="H542" i="93"/>
  <c r="L571" i="93"/>
  <c r="P26" i="93"/>
  <c r="O63" i="93"/>
  <c r="H597" i="93"/>
  <c r="H626" i="93" s="1"/>
  <c r="O9" i="93"/>
  <c r="L194" i="93"/>
  <c r="P16" i="93"/>
  <c r="H494" i="93"/>
  <c r="O27" i="93"/>
  <c r="H239" i="93"/>
  <c r="O43" i="93"/>
  <c r="H614" i="93"/>
  <c r="O48" i="93"/>
  <c r="P58" i="93"/>
  <c r="L632" i="93"/>
  <c r="O89" i="93"/>
  <c r="H570" i="93"/>
  <c r="O94" i="93"/>
  <c r="H269" i="93"/>
  <c r="O109" i="93"/>
  <c r="H563" i="93"/>
  <c r="O119" i="93"/>
  <c r="P15" i="93"/>
  <c r="L633" i="93"/>
  <c r="L177" i="93"/>
  <c r="P29" i="93"/>
  <c r="O42" i="93"/>
  <c r="O111" i="93"/>
  <c r="H615" i="93"/>
  <c r="L341" i="93"/>
  <c r="P22" i="93"/>
  <c r="H237" i="93"/>
  <c r="O28" i="93"/>
  <c r="H566" i="93"/>
  <c r="O32" i="93"/>
  <c r="H601" i="93"/>
  <c r="H630" i="93" s="1"/>
  <c r="O37" i="93"/>
  <c r="H611" i="93"/>
  <c r="O44" i="93"/>
  <c r="O49" i="93"/>
  <c r="L224" i="93"/>
  <c r="P54" i="93"/>
  <c r="H273" i="93"/>
  <c r="O59" i="93"/>
  <c r="L232" i="93"/>
  <c r="P65" i="93"/>
  <c r="H274" i="93"/>
  <c r="O71" i="93"/>
  <c r="H565" i="93"/>
  <c r="O79" i="93"/>
  <c r="H639" i="93"/>
  <c r="O95" i="93"/>
  <c r="L491" i="93"/>
  <c r="P104" i="93"/>
  <c r="L269" i="93"/>
  <c r="P109" i="93"/>
  <c r="L563" i="93"/>
  <c r="P119" i="93"/>
  <c r="L228" i="93"/>
  <c r="P8" i="93"/>
  <c r="H486" i="93"/>
  <c r="O36" i="93"/>
  <c r="H322" i="93"/>
  <c r="O101" i="93"/>
  <c r="H487" i="93"/>
  <c r="O118" i="93"/>
  <c r="H572" i="93"/>
  <c r="O25" i="93"/>
  <c r="H177" i="93"/>
  <c r="O29" i="93"/>
  <c r="O45" i="93"/>
  <c r="H294" i="93"/>
  <c r="O51" i="93"/>
  <c r="H280" i="93"/>
  <c r="O61" i="93"/>
  <c r="L526" i="93"/>
  <c r="P66" i="93"/>
  <c r="H495" i="93"/>
  <c r="O86" i="93"/>
  <c r="H199" i="93"/>
  <c r="O91" i="93"/>
  <c r="H263" i="93"/>
  <c r="O98" i="93"/>
  <c r="L257" i="93"/>
  <c r="P100" i="93"/>
  <c r="H293" i="93"/>
  <c r="O114" i="93"/>
  <c r="H598" i="93"/>
  <c r="H627" i="93" s="1"/>
  <c r="O64" i="93"/>
  <c r="H427" i="93"/>
  <c r="L597" i="93"/>
  <c r="L626" i="93" s="1"/>
  <c r="L565" i="93"/>
  <c r="H201" i="93"/>
  <c r="H562" i="93"/>
  <c r="L201" i="93"/>
  <c r="L562" i="93"/>
  <c r="L543" i="93"/>
  <c r="H439" i="93"/>
  <c r="H505" i="93"/>
  <c r="L495" i="93"/>
  <c r="V28" i="93"/>
  <c r="V27" i="93"/>
  <c r="L485" i="93"/>
  <c r="L486" i="93"/>
  <c r="H167" i="93"/>
  <c r="V17" i="93"/>
  <c r="V18" i="93"/>
  <c r="V20" i="93"/>
  <c r="V22" i="93"/>
  <c r="V21" i="93"/>
  <c r="V26" i="93"/>
  <c r="V24" i="93"/>
  <c r="V25" i="93"/>
  <c r="H477" i="93"/>
  <c r="H485" i="93"/>
  <c r="L261" i="93"/>
  <c r="H186" i="93"/>
  <c r="H164" i="93"/>
  <c r="H180" i="93"/>
  <c r="H252" i="93"/>
  <c r="H163" i="93"/>
  <c r="H195" i="93"/>
  <c r="L187" i="93"/>
  <c r="H336" i="94"/>
  <c r="H253" i="94"/>
  <c r="L197" i="94"/>
  <c r="L189" i="94"/>
  <c r="L249" i="94"/>
  <c r="H623" i="94"/>
  <c r="H525" i="94"/>
  <c r="H188" i="94"/>
  <c r="J161" i="94"/>
  <c r="T8" i="94"/>
  <c r="H195" i="94"/>
  <c r="L166" i="94"/>
  <c r="H145" i="94"/>
  <c r="L145" i="94"/>
  <c r="L217" i="94"/>
  <c r="J222" i="94"/>
  <c r="J152" i="94"/>
  <c r="L559" i="94"/>
  <c r="L701" i="94"/>
  <c r="H165" i="94"/>
  <c r="L170" i="94"/>
  <c r="H422" i="94"/>
  <c r="H365" i="94"/>
  <c r="H220" i="94"/>
  <c r="L222" i="94"/>
  <c r="J259" i="94"/>
  <c r="H556" i="94"/>
  <c r="L157" i="94"/>
  <c r="J483" i="94"/>
  <c r="J198" i="94"/>
  <c r="H259" i="94"/>
  <c r="H161" i="94"/>
  <c r="S8" i="94"/>
  <c r="H174" i="94"/>
  <c r="L733" i="94"/>
  <c r="H333" i="94"/>
  <c r="H187" i="94"/>
  <c r="H244" i="94"/>
  <c r="L239" i="94"/>
  <c r="L153" i="94"/>
  <c r="H257" i="94"/>
  <c r="L529" i="94"/>
  <c r="H153" i="94"/>
  <c r="J195" i="94"/>
  <c r="H159" i="93"/>
  <c r="H225" i="93"/>
  <c r="L223" i="93"/>
  <c r="L206" i="93"/>
  <c r="L180" i="93"/>
  <c r="L295" i="93"/>
  <c r="L252" i="93"/>
  <c r="H205" i="93"/>
  <c r="H250" i="93"/>
  <c r="H171" i="93"/>
  <c r="H282" i="93"/>
  <c r="H229" i="93"/>
  <c r="H158" i="93"/>
  <c r="H659" i="94"/>
  <c r="H483" i="94"/>
  <c r="H198" i="94"/>
  <c r="H432" i="94"/>
  <c r="H400" i="94"/>
  <c r="H275" i="93"/>
  <c r="H183" i="93"/>
  <c r="H556" i="93"/>
  <c r="H527" i="93"/>
  <c r="H479" i="94"/>
  <c r="H187" i="93"/>
  <c r="H202" i="93"/>
  <c r="H442" i="93"/>
  <c r="H389" i="93"/>
  <c r="H336" i="93"/>
  <c r="H295" i="93"/>
  <c r="H449" i="93"/>
  <c r="H397" i="93"/>
  <c r="H345" i="93"/>
  <c r="H553" i="93"/>
  <c r="H524" i="93"/>
  <c r="L394" i="93"/>
  <c r="L323" i="93"/>
  <c r="H152" i="93"/>
  <c r="L205" i="93"/>
  <c r="H377" i="94"/>
  <c r="H430" i="94"/>
  <c r="J229" i="94"/>
  <c r="J433" i="94"/>
  <c r="J379" i="94"/>
  <c r="J226" i="94"/>
  <c r="H664" i="94"/>
  <c r="H446" i="93"/>
  <c r="H374" i="93"/>
  <c r="H192" i="93"/>
  <c r="H424" i="94"/>
  <c r="H370" i="94"/>
  <c r="H158" i="94"/>
  <c r="L556" i="94"/>
  <c r="L523" i="94"/>
  <c r="H375" i="93"/>
  <c r="H162" i="93"/>
  <c r="H372" i="93"/>
  <c r="H353" i="93"/>
  <c r="L442" i="93"/>
  <c r="L389" i="93"/>
  <c r="L336" i="93"/>
  <c r="L449" i="93"/>
  <c r="L397" i="93"/>
  <c r="L345" i="93"/>
  <c r="H347" i="93"/>
  <c r="H554" i="93"/>
  <c r="H431" i="93"/>
  <c r="H378" i="93"/>
  <c r="H326" i="93"/>
  <c r="H196" i="93"/>
  <c r="L184" i="93"/>
  <c r="H453" i="94"/>
  <c r="H394" i="93"/>
  <c r="H323" i="93"/>
  <c r="O7" i="93"/>
  <c r="H329" i="93"/>
  <c r="H206" i="93"/>
  <c r="H384" i="93"/>
  <c r="H331" i="93"/>
  <c r="H268" i="93"/>
  <c r="H408" i="93"/>
  <c r="L183" i="93"/>
  <c r="L282" i="93"/>
  <c r="H652" i="94"/>
  <c r="H565" i="94"/>
  <c r="H604" i="94"/>
  <c r="H323" i="94"/>
  <c r="H258" i="94"/>
  <c r="H376" i="94"/>
  <c r="H706" i="94"/>
  <c r="H184" i="93"/>
  <c r="H435" i="93"/>
  <c r="H162" i="94"/>
  <c r="H257" i="93"/>
  <c r="H172" i="93"/>
  <c r="H333" i="93"/>
  <c r="L263" i="93"/>
  <c r="H233" i="93"/>
  <c r="J676" i="94"/>
  <c r="J673" i="94"/>
  <c r="J474" i="94"/>
  <c r="J365" i="94"/>
  <c r="J220" i="94"/>
  <c r="J344" i="94"/>
  <c r="J245" i="94"/>
  <c r="J243" i="94"/>
  <c r="J237" i="94"/>
  <c r="H264" i="94"/>
  <c r="L277" i="94"/>
  <c r="J484" i="94"/>
  <c r="J235" i="94"/>
  <c r="J374" i="94"/>
  <c r="J325" i="94"/>
  <c r="L430" i="94"/>
  <c r="L377" i="94"/>
  <c r="J741" i="94"/>
  <c r="J181" i="94"/>
  <c r="J230" i="94"/>
  <c r="H231" i="94"/>
  <c r="L479" i="94"/>
  <c r="L432" i="94"/>
  <c r="L400" i="94"/>
  <c r="J149" i="94"/>
  <c r="J368" i="94"/>
  <c r="H289" i="94"/>
  <c r="H657" i="94"/>
  <c r="H609" i="94"/>
  <c r="J148" i="94"/>
  <c r="H617" i="94"/>
  <c r="H558" i="94"/>
  <c r="H170" i="94"/>
  <c r="L231" i="94"/>
  <c r="H239" i="94"/>
  <c r="L442" i="94"/>
  <c r="L389" i="94"/>
  <c r="L336" i="94"/>
  <c r="H298" i="93"/>
  <c r="H184" i="94"/>
  <c r="J187" i="94"/>
  <c r="H532" i="94"/>
  <c r="H294" i="94"/>
  <c r="H217" i="94"/>
  <c r="J378" i="94"/>
  <c r="J324" i="94"/>
  <c r="J431" i="94"/>
  <c r="J435" i="94"/>
  <c r="J381" i="94"/>
  <c r="J327" i="94"/>
  <c r="J287" i="94"/>
  <c r="J601" i="94"/>
  <c r="J475" i="94"/>
  <c r="J649" i="94"/>
  <c r="H152" i="94"/>
  <c r="H222" i="94"/>
  <c r="H192" i="94"/>
  <c r="L609" i="94"/>
  <c r="L657" i="94"/>
  <c r="J613" i="94"/>
  <c r="L148" i="94"/>
  <c r="J667" i="94"/>
  <c r="J272" i="94"/>
  <c r="J620" i="94"/>
  <c r="L653" i="94"/>
  <c r="L605" i="94"/>
  <c r="L566" i="94"/>
  <c r="J658" i="94"/>
  <c r="J482" i="94"/>
  <c r="J619" i="94"/>
  <c r="H339" i="94"/>
  <c r="J430" i="94"/>
  <c r="J377" i="94"/>
  <c r="L558" i="94"/>
  <c r="L617" i="94"/>
  <c r="H741" i="94"/>
  <c r="H667" i="94"/>
  <c r="H620" i="94"/>
  <c r="H605" i="94"/>
  <c r="H566" i="94"/>
  <c r="J453" i="94"/>
  <c r="J479" i="94"/>
  <c r="L604" i="94"/>
  <c r="J289" i="94"/>
  <c r="H649" i="94"/>
  <c r="H475" i="94"/>
  <c r="H601" i="94"/>
  <c r="H619" i="94"/>
  <c r="J609" i="94"/>
  <c r="J657" i="94"/>
  <c r="J432" i="94"/>
  <c r="J400" i="94"/>
  <c r="H237" i="94"/>
  <c r="H242" i="94"/>
  <c r="H263" i="94"/>
  <c r="H277" i="94"/>
  <c r="H435" i="94"/>
  <c r="H442" i="94"/>
  <c r="H600" i="94"/>
  <c r="H562" i="94"/>
  <c r="H648" i="94"/>
  <c r="H436" i="94"/>
  <c r="H382" i="94"/>
  <c r="J424" i="94"/>
  <c r="J370" i="94"/>
  <c r="H616" i="94"/>
  <c r="H290" i="94"/>
  <c r="H663" i="94"/>
  <c r="J706" i="94"/>
  <c r="J376" i="94"/>
  <c r="J323" i="94"/>
  <c r="J258" i="94"/>
  <c r="H602" i="94"/>
  <c r="H318" i="94"/>
  <c r="H650" i="94"/>
  <c r="H476" i="94"/>
  <c r="J192" i="94"/>
  <c r="J242" i="94"/>
  <c r="H260" i="94"/>
  <c r="L286" i="94"/>
  <c r="H287" i="94"/>
  <c r="H314" i="94"/>
  <c r="H321" i="94"/>
  <c r="H368" i="94"/>
  <c r="H381" i="94"/>
  <c r="L447" i="94"/>
  <c r="J525" i="94"/>
  <c r="L526" i="94"/>
  <c r="L664" i="94"/>
  <c r="H666" i="94"/>
  <c r="H700" i="94"/>
  <c r="J648" i="94"/>
  <c r="J600" i="94"/>
  <c r="J328" i="94"/>
  <c r="J436" i="94"/>
  <c r="J382" i="94"/>
  <c r="H699" i="94"/>
  <c r="L663" i="94"/>
  <c r="L616" i="94"/>
  <c r="H710" i="94"/>
  <c r="J650" i="94"/>
  <c r="J557" i="94"/>
  <c r="J425" i="94"/>
  <c r="J371" i="94"/>
  <c r="J318" i="94"/>
  <c r="L666" i="94"/>
  <c r="L476" i="94"/>
  <c r="J146" i="94"/>
  <c r="J157" i="94"/>
  <c r="J162" i="94"/>
  <c r="H197" i="94"/>
  <c r="H225" i="94"/>
  <c r="H226" i="94"/>
  <c r="H245" i="94"/>
  <c r="H270" i="94"/>
  <c r="L290" i="94"/>
  <c r="H389" i="94"/>
  <c r="L565" i="94"/>
  <c r="J710" i="94"/>
  <c r="J700" i="94"/>
  <c r="H340" i="94"/>
  <c r="L648" i="94"/>
  <c r="L600" i="94"/>
  <c r="L562" i="94"/>
  <c r="L672" i="94"/>
  <c r="L623" i="94"/>
  <c r="L321" i="94"/>
  <c r="H738" i="94"/>
  <c r="H704" i="94"/>
  <c r="H698" i="94"/>
  <c r="L699" i="94"/>
  <c r="H563" i="94"/>
  <c r="H530" i="94"/>
  <c r="J531" i="94"/>
  <c r="J260" i="94"/>
  <c r="H447" i="94"/>
  <c r="H394" i="94"/>
  <c r="H626" i="94"/>
  <c r="H568" i="94"/>
  <c r="H612" i="94"/>
  <c r="J314" i="94"/>
  <c r="J248" i="94"/>
  <c r="H610" i="94"/>
  <c r="H569" i="94"/>
  <c r="L557" i="94"/>
  <c r="H444" i="94"/>
  <c r="H391" i="94"/>
  <c r="H177" i="94"/>
  <c r="H189" i="94"/>
  <c r="H221" i="94"/>
  <c r="J231" i="94"/>
  <c r="H425" i="94"/>
  <c r="L436" i="94"/>
  <c r="J659" i="94"/>
  <c r="J448" i="94"/>
  <c r="J395" i="94"/>
  <c r="J233" i="94"/>
  <c r="J340" i="94"/>
  <c r="L704" i="94"/>
  <c r="L738" i="94"/>
  <c r="L698" i="94"/>
  <c r="H740" i="94"/>
  <c r="J530" i="94"/>
  <c r="L291" i="94"/>
  <c r="L612" i="94"/>
  <c r="L568" i="94"/>
  <c r="L626" i="94"/>
  <c r="H421" i="94"/>
  <c r="H315" i="94"/>
  <c r="H428" i="94"/>
  <c r="J610" i="94"/>
  <c r="J569" i="94"/>
  <c r="J333" i="94"/>
  <c r="J185" i="94"/>
  <c r="J444" i="94"/>
  <c r="J391" i="94"/>
  <c r="H701" i="94"/>
  <c r="H526" i="94"/>
  <c r="H559" i="94"/>
  <c r="H249" i="94"/>
  <c r="H262" i="94"/>
  <c r="L394" i="94"/>
  <c r="H395" i="94"/>
  <c r="J562" i="94"/>
  <c r="J602" i="94"/>
  <c r="H482" i="94"/>
  <c r="H658" i="94"/>
  <c r="H433" i="94"/>
  <c r="H379" i="94"/>
  <c r="J740" i="94"/>
  <c r="J178" i="94"/>
  <c r="H673" i="94"/>
  <c r="H474" i="94"/>
  <c r="H676" i="94"/>
  <c r="H344" i="94"/>
  <c r="J442" i="94"/>
  <c r="J389" i="94"/>
  <c r="J336" i="94"/>
  <c r="H523" i="94"/>
  <c r="J385" i="94"/>
  <c r="J315" i="94"/>
  <c r="J262" i="94"/>
  <c r="J428" i="94"/>
  <c r="H484" i="94"/>
  <c r="H374" i="94"/>
  <c r="H325" i="94"/>
  <c r="J177" i="94"/>
  <c r="H185" i="94"/>
  <c r="H216" i="94"/>
  <c r="J221" i="94"/>
  <c r="H233" i="94"/>
  <c r="H371" i="94"/>
  <c r="H378" i="94"/>
  <c r="L382" i="94"/>
  <c r="H385" i="94"/>
  <c r="H557" i="94"/>
  <c r="L652" i="94"/>
  <c r="H653" i="94"/>
  <c r="L602" i="94" l="1"/>
  <c r="L650" i="94"/>
  <c r="L371" i="94"/>
  <c r="L318" i="94"/>
  <c r="L270" i="94"/>
  <c r="L192" i="94"/>
  <c r="L165" i="94"/>
  <c r="L174" i="94"/>
  <c r="L259" i="94"/>
  <c r="L152" i="94"/>
  <c r="L199" i="94"/>
  <c r="L161" i="94"/>
  <c r="L162" i="94"/>
  <c r="L218" i="94"/>
  <c r="L285" i="94"/>
  <c r="L244" i="94"/>
  <c r="L242" i="94"/>
  <c r="L254" i="94"/>
  <c r="L171" i="94"/>
  <c r="L333" i="94"/>
  <c r="L444" i="94"/>
  <c r="L185" i="94"/>
  <c r="L391" i="94"/>
  <c r="L188" i="94"/>
  <c r="L532" i="94"/>
  <c r="L667" i="94"/>
  <c r="L272" i="94"/>
  <c r="L620" i="94"/>
  <c r="L184" i="94"/>
  <c r="L658" i="94"/>
  <c r="L482" i="94"/>
  <c r="L613" i="94"/>
  <c r="L741" i="94"/>
  <c r="L181" i="94"/>
  <c r="L530" i="94"/>
  <c r="L563" i="94"/>
  <c r="L195" i="94"/>
  <c r="L448" i="94"/>
  <c r="L395" i="94"/>
  <c r="L340" i="94"/>
  <c r="L233" i="94"/>
  <c r="L706" i="94"/>
  <c r="L376" i="94"/>
  <c r="L258" i="94"/>
  <c r="L323" i="94"/>
  <c r="L294" i="94"/>
  <c r="L435" i="94"/>
  <c r="L381" i="94"/>
  <c r="L287" i="94"/>
  <c r="L327" i="94"/>
  <c r="L610" i="94"/>
  <c r="L569" i="94"/>
  <c r="L177" i="94"/>
  <c r="L700" i="94"/>
  <c r="L221" i="94"/>
  <c r="L484" i="94"/>
  <c r="L325" i="94"/>
  <c r="L374" i="94"/>
  <c r="L235" i="94"/>
  <c r="L531" i="94"/>
  <c r="L260" i="94"/>
  <c r="L339" i="94"/>
  <c r="L237" i="94"/>
  <c r="L379" i="94"/>
  <c r="L433" i="94"/>
  <c r="L226" i="94"/>
  <c r="L314" i="94"/>
  <c r="L248" i="94"/>
  <c r="L525" i="94"/>
  <c r="L225" i="94"/>
  <c r="L659" i="94"/>
  <c r="L483" i="94"/>
  <c r="L198" i="94"/>
  <c r="L264" i="94"/>
  <c r="L187" i="94"/>
  <c r="L710" i="94"/>
  <c r="L370" i="94"/>
  <c r="L424" i="94"/>
  <c r="L158" i="94"/>
  <c r="L378" i="94"/>
  <c r="L324" i="94"/>
  <c r="L431" i="94"/>
  <c r="L368" i="94"/>
  <c r="L156" i="94"/>
  <c r="L230" i="94"/>
  <c r="L245" i="94"/>
  <c r="L243" i="9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Carlo Sammartano</author>
  </authors>
  <commentList>
    <comment ref="L90" authorId="0" shapeId="0" xr:uid="{14FF92FF-BEAF-4A03-8FF6-540F2A19F3EF}">
      <text>
        <r>
          <rPr>
            <b/>
            <sz val="9"/>
            <color indexed="81"/>
            <rFont val="Tahoma"/>
            <charset val="1"/>
          </rPr>
          <t>Carlo Sammartano:</t>
        </r>
        <r>
          <rPr>
            <sz val="9"/>
            <color indexed="81"/>
            <rFont val="Tahoma"/>
            <charset val="1"/>
          </rPr>
          <t xml:space="preserve">
Sarà sostituito da F. Di Vita per motivi medici
</t>
        </r>
      </text>
    </comment>
  </commentList>
</comments>
</file>

<file path=xl/sharedStrings.xml><?xml version="1.0" encoding="utf-8"?>
<sst xmlns="http://schemas.openxmlformats.org/spreadsheetml/2006/main" count="15541" uniqueCount="819">
  <si>
    <t>Università degli Studi di Catania</t>
  </si>
  <si>
    <t>7-20/1</t>
  </si>
  <si>
    <t>29/3-9/4</t>
  </si>
  <si>
    <t>29/4-11/5</t>
  </si>
  <si>
    <t>Diario di esami A.A. 2024-2025</t>
  </si>
  <si>
    <t>27/01-10/2</t>
  </si>
  <si>
    <t>L</t>
  </si>
  <si>
    <t>1ª sessione</t>
  </si>
  <si>
    <t>MA</t>
  </si>
  <si>
    <t>ME</t>
  </si>
  <si>
    <t>Docente</t>
  </si>
  <si>
    <t>Insegnamento</t>
  </si>
  <si>
    <t>1° appello</t>
  </si>
  <si>
    <t>2° appello</t>
  </si>
  <si>
    <t>Appello riservato 1 *</t>
  </si>
  <si>
    <t>Appello riservato 2 **</t>
  </si>
  <si>
    <t>G</t>
  </si>
  <si>
    <t>giorno</t>
  </si>
  <si>
    <t>ore</t>
  </si>
  <si>
    <t>gen-feb</t>
  </si>
  <si>
    <t>r1-r2</t>
  </si>
  <si>
    <t>V</t>
  </si>
  <si>
    <t>Amore Giuliana</t>
  </si>
  <si>
    <t>lez. 2° sem.</t>
  </si>
  <si>
    <t>Tutti</t>
  </si>
  <si>
    <t>9:00</t>
  </si>
  <si>
    <t>S</t>
  </si>
  <si>
    <t>Angilella Silvia</t>
  </si>
  <si>
    <t>MG</t>
  </si>
  <si>
    <t>D</t>
  </si>
  <si>
    <t>MMMF</t>
  </si>
  <si>
    <t>Arcidiacono Davide</t>
  </si>
  <si>
    <t>Arcidiacono Sally Giuseppe</t>
  </si>
  <si>
    <t>8:30</t>
  </si>
  <si>
    <t>Arnone Massimo</t>
  </si>
  <si>
    <t>10:00</t>
  </si>
  <si>
    <t>Barone Antonio</t>
  </si>
  <si>
    <t>Benzo Veronica</t>
  </si>
  <si>
    <t>Biondo Alessio Emanuele</t>
  </si>
  <si>
    <t>Bonaventura Luigi</t>
  </si>
  <si>
    <t>Bosa Salvatore</t>
  </si>
  <si>
    <t>Cafiso Gianluca</t>
  </si>
  <si>
    <t>Calamunci Francesca</t>
  </si>
  <si>
    <t>Cardillo Eleonora</t>
  </si>
  <si>
    <t>CAAP - MIRSA</t>
  </si>
  <si>
    <t>CB</t>
  </si>
  <si>
    <t>Caruso Giuseppe Davide</t>
  </si>
  <si>
    <t>lez. 2° sem. CT+RG</t>
  </si>
  <si>
    <t>osbc</t>
  </si>
  <si>
    <t>Caserta Maurizio</t>
  </si>
  <si>
    <t>Catalfo Pierluigi</t>
  </si>
  <si>
    <t>Cavalieri Marina</t>
  </si>
  <si>
    <t>Cavallaro Michela</t>
  </si>
  <si>
    <t>ECO+DST</t>
  </si>
  <si>
    <t>EA</t>
  </si>
  <si>
    <t>Cellini Roberto</t>
  </si>
  <si>
    <t>MAC</t>
  </si>
  <si>
    <t>Cifrodelli Rodolfo</t>
  </si>
  <si>
    <t>15:00</t>
  </si>
  <si>
    <t>Corrente Salvatore</t>
  </si>
  <si>
    <t>TDS</t>
  </si>
  <si>
    <t>Cuccia Tiziana</t>
  </si>
  <si>
    <t>MP</t>
  </si>
  <si>
    <t>PEIM</t>
  </si>
  <si>
    <t>D'Allura Giorgia Maria</t>
  </si>
  <si>
    <t>Di Bella Arturo</t>
  </si>
  <si>
    <t>Di Mari Roberto</t>
  </si>
  <si>
    <t>15:30</t>
  </si>
  <si>
    <t>Di Nuzzo Cinzia</t>
  </si>
  <si>
    <t>Di Vita Fabio Paolo</t>
  </si>
  <si>
    <t>SI</t>
  </si>
  <si>
    <t>SE</t>
  </si>
  <si>
    <t>Di Vita Giuseppe</t>
  </si>
  <si>
    <t>Drago Francesco</t>
  </si>
  <si>
    <t>Faraci Rosario</t>
  </si>
  <si>
    <t>PMWS-FC</t>
  </si>
  <si>
    <t>BMI-IFE</t>
  </si>
  <si>
    <t>Ferrante Livio</t>
  </si>
  <si>
    <t>Frisenna Claudia</t>
  </si>
  <si>
    <t>Fucarino Rosario</t>
  </si>
  <si>
    <t>Galletta Simona</t>
  </si>
  <si>
    <t>Galvagno Marco</t>
  </si>
  <si>
    <t>MK</t>
  </si>
  <si>
    <t>DM</t>
  </si>
  <si>
    <t>Garraffo Francesco</t>
  </si>
  <si>
    <t>MRU</t>
  </si>
  <si>
    <t>BM</t>
  </si>
  <si>
    <t>Giaccone Sonia</t>
  </si>
  <si>
    <t>Giarlotta Alfio</t>
  </si>
  <si>
    <t>Gigante Gennaro</t>
  </si>
  <si>
    <t>Giuffrida Giovanni</t>
  </si>
  <si>
    <t>Greco Angela Maria</t>
  </si>
  <si>
    <t>Greco Salvatore</t>
  </si>
  <si>
    <t>Grimaldi Gesualdo</t>
  </si>
  <si>
    <t>Guccio Calogero</t>
  </si>
  <si>
    <t>Guidara Antonio</t>
  </si>
  <si>
    <t>8.30</t>
  </si>
  <si>
    <t>Guzzardi Gaetano</t>
  </si>
  <si>
    <t>Ingrassia Salvatore</t>
  </si>
  <si>
    <t>La Causa Lucia</t>
  </si>
  <si>
    <t>Lamantia Fabio Giovanni</t>
  </si>
  <si>
    <t>MPE</t>
  </si>
  <si>
    <t>Lazzara Margherita</t>
  </si>
  <si>
    <t>Leotta Antonio</t>
  </si>
  <si>
    <t>Lisi Domenico</t>
  </si>
  <si>
    <t>PE</t>
  </si>
  <si>
    <t>Lo Cascio Silvestro</t>
  </si>
  <si>
    <t>Longo Maria Cristina</t>
  </si>
  <si>
    <t>Macrì Enrico</t>
  </si>
  <si>
    <t>Mancuso Donatella</t>
  </si>
  <si>
    <t>Marini Giulio</t>
  </si>
  <si>
    <t>Martino Luca</t>
  </si>
  <si>
    <t>Martorana Marco Ferdinando</t>
  </si>
  <si>
    <t>Matarazzo Agata</t>
  </si>
  <si>
    <t>Mazza Angelo</t>
  </si>
  <si>
    <t>Mazza Isidoro</t>
  </si>
  <si>
    <t>Mazzù Sebastiano</t>
  </si>
  <si>
    <t>Messina Mariastella</t>
  </si>
  <si>
    <t>Mileti Antonio</t>
  </si>
  <si>
    <t>Nicita Lea</t>
  </si>
  <si>
    <t>Nicolosi Costanza</t>
  </si>
  <si>
    <t>Nicosia Gabriella</t>
  </si>
  <si>
    <t>16:00</t>
  </si>
  <si>
    <t>Nicotra Melita</t>
  </si>
  <si>
    <t>EGI</t>
  </si>
  <si>
    <t>MIST</t>
  </si>
  <si>
    <t>Nigro Giuseppina</t>
  </si>
  <si>
    <t>Orsi Cosma</t>
  </si>
  <si>
    <t>Palmisciano Mario</t>
  </si>
  <si>
    <t>Perugini Mario</t>
  </si>
  <si>
    <t>Petralia Angelo Enrico</t>
  </si>
  <si>
    <t>Pignataro Giacomo</t>
  </si>
  <si>
    <t>Pisano Vincenzo</t>
  </si>
  <si>
    <t>IB</t>
  </si>
  <si>
    <t>PSE</t>
  </si>
  <si>
    <t>Presti Claudia</t>
  </si>
  <si>
    <t>Punzo Antonio</t>
  </si>
  <si>
    <t>STAT</t>
  </si>
  <si>
    <t>Reito Francesco</t>
  </si>
  <si>
    <t>Rizza Carmela</t>
  </si>
  <si>
    <t>ABCF</t>
  </si>
  <si>
    <t>Rizzo Marcella</t>
  </si>
  <si>
    <t>Rizzotti Davide</t>
  </si>
  <si>
    <t>PEF</t>
  </si>
  <si>
    <t>Roccuzzo Daniela</t>
  </si>
  <si>
    <t>Roggi Oliviero</t>
  </si>
  <si>
    <t>Romano Marco</t>
  </si>
  <si>
    <t>DITM - LDO</t>
  </si>
  <si>
    <t>Rossello Damiano</t>
  </si>
  <si>
    <t>MF</t>
  </si>
  <si>
    <t>PFF-CPF</t>
  </si>
  <si>
    <t>Ruggeri Daniela</t>
  </si>
  <si>
    <t>PC</t>
  </si>
  <si>
    <t>EA - RD - SCD</t>
  </si>
  <si>
    <t>Salanitro Guido</t>
  </si>
  <si>
    <t>Sanfilippo Pierpaolo</t>
  </si>
  <si>
    <t>Scaffidi Domianello Luca</t>
  </si>
  <si>
    <t>Scandura Angelo</t>
  </si>
  <si>
    <t>Schillaci Carmela</t>
  </si>
  <si>
    <t>Scrofani Luigi</t>
  </si>
  <si>
    <t>Siviero Lucio</t>
  </si>
  <si>
    <t>Spagano Salvatore</t>
  </si>
  <si>
    <t>EPP</t>
  </si>
  <si>
    <t>IE</t>
  </si>
  <si>
    <t>Tomaselli Venera</t>
  </si>
  <si>
    <t>Torrisi Benedetto</t>
  </si>
  <si>
    <t>lez. 2° sem. RG</t>
  </si>
  <si>
    <t>SB</t>
  </si>
  <si>
    <t>Torrisi Gianpiero</t>
  </si>
  <si>
    <t>Virgillito Daniele</t>
  </si>
  <si>
    <t>Zerbo Antonio</t>
  </si>
  <si>
    <t>* Appello riservato agli studenti/esse in debito (1), fuori corso (2), laureandi (3) e quelli/e previsti dall’art.30 del R.D.A.</t>
  </si>
  <si>
    <t>** Appello riservato agli studenti/esse, fuori corso (2), laureandi (3) e quelli/e previsti dall’art.30 del R.D.A.</t>
  </si>
  <si>
    <r>
      <t xml:space="preserve">(1) </t>
    </r>
    <r>
      <rPr>
        <sz val="14"/>
        <color rgb="FF000000"/>
        <rFont val="Arial"/>
        <family val="2"/>
      </rPr>
      <t>esclusivamente per gli esami delle discipline degli anni precedenti;</t>
    </r>
  </si>
  <si>
    <r>
      <t xml:space="preserve">(2) </t>
    </r>
    <r>
      <rPr>
        <sz val="14"/>
        <color rgb="FF000000"/>
        <rFont val="Arial"/>
        <family val="2"/>
      </rPr>
      <t>per l’A.A. 2024-25;</t>
    </r>
  </si>
  <si>
    <r>
      <t xml:space="preserve">(3) </t>
    </r>
    <r>
      <rPr>
        <sz val="14"/>
        <color rgb="FF000000"/>
        <rFont val="Arial"/>
        <family val="2"/>
      </rPr>
      <t>nella sessione di laurea immediatamente successiva;</t>
    </r>
  </si>
  <si>
    <r>
      <t xml:space="preserve">(4) </t>
    </r>
    <r>
      <rPr>
        <sz val="14"/>
        <color rgb="FF000000"/>
        <rFont val="Arial"/>
        <family val="2"/>
      </rPr>
      <t>a questo appello possono partecipare anche gli studenti iscritti all’ultimo anno di corso:</t>
    </r>
  </si>
  <si>
    <t>- lauree triennali: studenti/esse iscritti/e al III anno, che abbiano conseguito almeno 135 CFU;</t>
  </si>
  <si>
    <t>- lauree magistrali: studenti/esse iscritti/e al II anno, che abbiano conseguito almeno 75 CFU.</t>
  </si>
  <si>
    <t>Dipartimento di Economia e Impresa</t>
  </si>
  <si>
    <t>Corso di Laurea in Economia</t>
  </si>
  <si>
    <t>Diario di esami A.A. 2024-2025 - 1ª sessione</t>
  </si>
  <si>
    <t>INSEGNAMENTI</t>
  </si>
  <si>
    <t>appello riservato 1</t>
  </si>
  <si>
    <t>appello riservato 2</t>
  </si>
  <si>
    <t>g/m</t>
  </si>
  <si>
    <t>ora</t>
  </si>
  <si>
    <t>Primo Anno - 1° semestre</t>
  </si>
  <si>
    <t>E-270</t>
  </si>
  <si>
    <t>1</t>
  </si>
  <si>
    <t>Contabilità e bilancio - Corso A (A-L)</t>
  </si>
  <si>
    <t>Matematica generale - Corso A (A-L)</t>
  </si>
  <si>
    <t>Contabilità e bilancio - Corso B (M-Z)</t>
  </si>
  <si>
    <t>Matematica generale - Corso B (M-Z)</t>
  </si>
  <si>
    <t xml:space="preserve">Uno a scelta tra: </t>
  </si>
  <si>
    <t>Storia del pensiero economico</t>
  </si>
  <si>
    <t>Storia economica</t>
  </si>
  <si>
    <t>Primo Anno - 2° semestre</t>
  </si>
  <si>
    <t>2</t>
  </si>
  <si>
    <t>Economia e gestione delle imprese  - Corso A (A-L)</t>
  </si>
  <si>
    <t>Istituzioni di diritto privato  - Corso A (A-L)</t>
  </si>
  <si>
    <t>Microeconomia  - Corso A (A-L)</t>
  </si>
  <si>
    <t>Economia e gestione delle imprese  - Corso B (M-Z)</t>
  </si>
  <si>
    <t>Istituzioni di diritto privato  - Corso B (M-Z)</t>
  </si>
  <si>
    <t>Microeconomia  - Corso B (M-Z)</t>
  </si>
  <si>
    <t>Lingua straniera a scelta tra:</t>
  </si>
  <si>
    <t>francese</t>
  </si>
  <si>
    <t>inglese</t>
  </si>
  <si>
    <t>Secondo Anno - 1° semestre</t>
  </si>
  <si>
    <t>Diritto pubblico</t>
  </si>
  <si>
    <t>Macroeconomia</t>
  </si>
  <si>
    <t>Statistica</t>
  </si>
  <si>
    <t xml:space="preserve">A scelta: </t>
  </si>
  <si>
    <t>Sistemi di elaborazione dati per l'economia</t>
  </si>
  <si>
    <t>Secondo Anno - 2° semestre</t>
  </si>
  <si>
    <t>Geografia economica</t>
  </si>
  <si>
    <t>Matematica finanziaria e attuariale</t>
  </si>
  <si>
    <t>3</t>
  </si>
  <si>
    <t>Macroeconomic policy</t>
  </si>
  <si>
    <t>Politica economica</t>
  </si>
  <si>
    <t>Terzo Anno - 1° semestre</t>
  </si>
  <si>
    <t>Diritto commerciale</t>
  </si>
  <si>
    <t>Statistica economica</t>
  </si>
  <si>
    <t>Economia del lavoro</t>
  </si>
  <si>
    <t>Environmental economics and policy</t>
  </si>
  <si>
    <t>Economia regionale</t>
  </si>
  <si>
    <t>Terzo Anno - 2° semestre</t>
  </si>
  <si>
    <t>Economia e gestione degli intermediari finanziari</t>
  </si>
  <si>
    <t>Public economics</t>
  </si>
  <si>
    <t>Scienza delle finanze</t>
  </si>
  <si>
    <t>Finanza per l'azienda</t>
  </si>
  <si>
    <t>Politiche comunitarie e sviluppo rurale</t>
  </si>
  <si>
    <t>Principi di econometria</t>
  </si>
  <si>
    <t>Catania, 7 novembre 2024</t>
  </si>
  <si>
    <t>Il Presidente del Corso di Laurea</t>
  </si>
  <si>
    <t>Prof. Benedetto Torrisi</t>
  </si>
  <si>
    <t>Corso di Laurea in Economia Aziendale</t>
  </si>
  <si>
    <t>EA-270</t>
  </si>
  <si>
    <t>Economia aziendale - Corso A (A-E)</t>
  </si>
  <si>
    <t>Matematica generale - Corso A (A-E)</t>
  </si>
  <si>
    <t>Storia economica - Corso A (A-E)</t>
  </si>
  <si>
    <t>Economia aziendale - Corso B (F-O)</t>
  </si>
  <si>
    <t>Matematica generale - Corso B (F-O)</t>
  </si>
  <si>
    <t>Storia economica - Corso B (F-O)</t>
  </si>
  <si>
    <t>Economia aziendale - Corso C (P-Z)</t>
  </si>
  <si>
    <t>Matematica generale - Corso C (P-Z)</t>
  </si>
  <si>
    <t>Storia economica - Corso C (P-Z)</t>
  </si>
  <si>
    <t>Istituzioni di diritto privato - Corso A (A-E)</t>
  </si>
  <si>
    <t>Istituzioni di economia - Corso A (A-E)</t>
  </si>
  <si>
    <t>Principi di management - Corso A (A-E)</t>
  </si>
  <si>
    <t>Istituzioni di diritto privato - Corso B (F-O)</t>
  </si>
  <si>
    <t>Istituzioni di economia - Corso B (F-O)</t>
  </si>
  <si>
    <t>Principi di management - Corso B (F-O)</t>
  </si>
  <si>
    <t>Istituzioni di diritto privato - Corso B (P-Z)</t>
  </si>
  <si>
    <t>Istituzioni di economia - Corso B (P-Z)</t>
  </si>
  <si>
    <t>Principi di management - Corso B (P-Z)</t>
  </si>
  <si>
    <t>Lingua francese</t>
  </si>
  <si>
    <t>Lingua inglese - Corso A (A-E)</t>
  </si>
  <si>
    <t>Lingua inglese - Corso B (F-O)</t>
  </si>
  <si>
    <t>Lingua inglese - Corso B (P-Z)</t>
  </si>
  <si>
    <t>Diritto commerciale - Corso A (A-L)</t>
  </si>
  <si>
    <t>Statistica - Corso A (A-L)</t>
  </si>
  <si>
    <t>Diritto commerciale - Corso B (M-Z)</t>
  </si>
  <si>
    <t>Statistica - Corso B (M-Z)</t>
  </si>
  <si>
    <t>Economia e gestione delle imprese - Corso A (A-L)</t>
  </si>
  <si>
    <t>Economia e gestione degli intermediari finanziari - Corso A (A-L)</t>
  </si>
  <si>
    <t>Matematica finanziaria e attuariale - Corso A (A-L)</t>
  </si>
  <si>
    <t>Politica economica - Corso A (A-L)</t>
  </si>
  <si>
    <t>Economia e gestione delle imprese - Corso B (M-Z)</t>
  </si>
  <si>
    <t>Economia e gestione degli intermediari finanziari - Corso B (M-Z)</t>
  </si>
  <si>
    <t>Matematica finanziaria e attuariale - Corso B (M-Z)</t>
  </si>
  <si>
    <t>Politica economica - Corso B (M-Z)</t>
  </si>
  <si>
    <t>Curriculum in Amministrazione e Controllo</t>
  </si>
  <si>
    <t>Diritto tributario</t>
  </si>
  <si>
    <t>Programmazione e controllo</t>
  </si>
  <si>
    <t>Principi contabili</t>
  </si>
  <si>
    <t>Tecnologia dei cicli produttivi</t>
  </si>
  <si>
    <t>Finanza d’impresa e valutazione degli investimenti</t>
  </si>
  <si>
    <t>Fondamenti di analisi di bilancio</t>
  </si>
  <si>
    <t>Curriculum in Management</t>
  </si>
  <si>
    <t>Management delle risorse umane</t>
  </si>
  <si>
    <t>Retail management</t>
  </si>
  <si>
    <t>Sistemi di gestione della qualità, ambiente e sicurezza</t>
  </si>
  <si>
    <t>Marketing</t>
  </si>
  <si>
    <t>Prof. Sebastiano Mazzù</t>
  </si>
  <si>
    <t>Corso di Laurea Magistrale in Direzione Aziendale</t>
  </si>
  <si>
    <t>Curriculum in Reporting e Controllo</t>
  </si>
  <si>
    <t>DA-270</t>
  </si>
  <si>
    <t>Analisi di bilancio e comunicazione finanziaria</t>
  </si>
  <si>
    <t>Pianificazione economico-finanziaria</t>
  </si>
  <si>
    <t>Uno a scelta tra:</t>
  </si>
  <si>
    <t>Petralia Angelo E.</t>
  </si>
  <si>
    <t>Economia dei mercati internazionali
(per l'AA 2024/25 mutua da "International economics" - CdLM in EPP</t>
  </si>
  <si>
    <t>Economia industriale</t>
  </si>
  <si>
    <t>Revisione aziendale</t>
  </si>
  <si>
    <t>Corporate e investment banking</t>
  </si>
  <si>
    <t>Diritto  della  crisi  d'impresa  e  della  ristrutturazione  dei  debiti</t>
  </si>
  <si>
    <t>Startup strategy e business plan</t>
  </si>
  <si>
    <t>Storia d'impresa</t>
  </si>
  <si>
    <t>Economia e regolamentazione dei mercati</t>
  </si>
  <si>
    <t>Politiche europee per l’integrazione dei mercati</t>
  </si>
  <si>
    <t>Operazioni straordinarie e bilanci consolidati</t>
  </si>
  <si>
    <t>Statistica per il Business</t>
  </si>
  <si>
    <t>Diritto delle società quotate e dei Mercati finanziari</t>
  </si>
  <si>
    <t>Diritto del lavoro e del Management privato e pubblico</t>
  </si>
  <si>
    <t>Contabilità nelle amministrazioni e nelle aziende pubbliche</t>
  </si>
  <si>
    <t>Diritto dei contratti d’impresa</t>
  </si>
  <si>
    <t>Internal auditing e business intelligence</t>
  </si>
  <si>
    <t>Management delle aziende sanitarie</t>
  </si>
  <si>
    <t>Controllo di gestione</t>
  </si>
  <si>
    <t>Il Presidente del Corso di Laurea Magistrale</t>
  </si>
  <si>
    <t>Prof. Antonio Leotta</t>
  </si>
  <si>
    <t>Curriculum in Imprenditorialità e Innovazione</t>
  </si>
  <si>
    <t>Analisi di bilancio e gestione delle performance</t>
  </si>
  <si>
    <t>Business model innovation</t>
  </si>
  <si>
    <t>Management dell'innovazione</t>
  </si>
  <si>
    <t>Petralia Angelo</t>
  </si>
  <si>
    <t>Decision analysis in management</t>
  </si>
  <si>
    <t>x</t>
  </si>
  <si>
    <t>Metodi statistici per l’analisi di mercato e il marketing</t>
  </si>
  <si>
    <t>Circular Economy e strumenti di management ambientale</t>
  </si>
  <si>
    <t>Accounting information systems</t>
  </si>
  <si>
    <t>Reporting per le decisioni</t>
  </si>
  <si>
    <t>Curriculum in Marketing Management</t>
  </si>
  <si>
    <t>International business</t>
  </si>
  <si>
    <t>Brand management</t>
  </si>
  <si>
    <t>Logistica distributiva e omnicanalità</t>
  </si>
  <si>
    <t>Digital marketing</t>
  </si>
  <si>
    <t>~~~~~~~~~~~~~~~~~~~</t>
  </si>
  <si>
    <t>Curriculum in Management della sostenibilità e del turismo</t>
  </si>
  <si>
    <t>Management delle imprese e dei servizi  turistici</t>
  </si>
  <si>
    <t>Tourism economics</t>
  </si>
  <si>
    <t>Economia e politiche culturali</t>
  </si>
  <si>
    <t>Gestione sostenibile delle risorse naturali</t>
  </si>
  <si>
    <t>Geografia del turismo</t>
  </si>
  <si>
    <t>Start up Strategy e Business Plan</t>
  </si>
  <si>
    <t>Destination management e marketing</t>
  </si>
  <si>
    <t>Diritto dei servizi turistici</t>
  </si>
  <si>
    <t>Diritto del lavoro e del management privato e pubblico</t>
  </si>
  <si>
    <t>Misurazione e rendicontazione sociale ed ambientale</t>
  </si>
  <si>
    <t>Corso di Laurea Magistrale in Economia e Politiche Pubbliche</t>
  </si>
  <si>
    <t>Curriculum "Scienze Economiche"</t>
  </si>
  <si>
    <t>Comportamenti microeconomici e teoria dei giochi</t>
  </si>
  <si>
    <t>Diritto della regolamentazione pubblica dei mercati</t>
  </si>
  <si>
    <t>Matematica per l'economia</t>
  </si>
  <si>
    <t>MUTUAZIONE DAL CDLM IN FINANZA AZIENDALE</t>
  </si>
  <si>
    <t>Business English (Idoneità)</t>
  </si>
  <si>
    <t>Politiche macroeconomiche e welfare state</t>
  </si>
  <si>
    <t>Political economy e finanza pubblica</t>
  </si>
  <si>
    <t>Economia e regolamentazione dei mercati finanziari</t>
  </si>
  <si>
    <t>Probabilità e inferenza statistica per l'economia</t>
  </si>
  <si>
    <t>International economics</t>
  </si>
  <si>
    <t>Distefano Rosaria</t>
  </si>
  <si>
    <t>Industrial organization (DISATTIVATO)</t>
  </si>
  <si>
    <t>Analysis of multidimensional and time series data</t>
  </si>
  <si>
    <t>Law and economics (DISATTIVATO)</t>
  </si>
  <si>
    <t>Economia dei contratti e delle organizzazioni</t>
  </si>
  <si>
    <t>Crescita, sviluppo e cooperazione</t>
  </si>
  <si>
    <t>Econometria applicata</t>
  </si>
  <si>
    <t>Curriculum "Pubblica amministrazione"</t>
  </si>
  <si>
    <t>Economia regionale e sviluppo locale</t>
  </si>
  <si>
    <t>Diritto amministrativo</t>
  </si>
  <si>
    <t>Contabilità pubblica</t>
  </si>
  <si>
    <t>Economics and policy for environmental sustainability</t>
  </si>
  <si>
    <t>Geografia urbana</t>
  </si>
  <si>
    <t xml:space="preserve">Data science for demographic processes </t>
  </si>
  <si>
    <t>Teoria delle decisioni per le scelte pubbliche</t>
  </si>
  <si>
    <t>Economia sanitaria</t>
  </si>
  <si>
    <t>Valutazione delle politiche pubbliche</t>
  </si>
  <si>
    <t>Sistemi di valutazione e controllo della P.A.</t>
  </si>
  <si>
    <t>Innovazione e digitalizzazione della P.A.</t>
  </si>
  <si>
    <t>Digital public service design</t>
  </si>
  <si>
    <t>Prof.ssa Marina Cavalieri</t>
  </si>
  <si>
    <t>Corso di Laurea Magistrale in Finanza Aziendale (coorti a partire dall'AA 2023/24)</t>
  </si>
  <si>
    <t>Curriculum in Finanza e azienda</t>
  </si>
  <si>
    <t>FA-270</t>
  </si>
  <si>
    <t>Economia del rischio e dell'incertezza</t>
  </si>
  <si>
    <t>Financial statement analysis and value enhancement</t>
  </si>
  <si>
    <t>Modelli matematici per i mercati finanziari</t>
  </si>
  <si>
    <t>Modelli statistici per l’economia e la finanza</t>
  </si>
  <si>
    <t>Pianificazione strategica e europrogettazione</t>
  </si>
  <si>
    <t>Corporate and investment banking</t>
  </si>
  <si>
    <t>Merger &amp; Acquisitions and advanced valuation</t>
  </si>
  <si>
    <t>Diritto dei mercati finanziari</t>
  </si>
  <si>
    <t>Public Finance</t>
  </si>
  <si>
    <t>Internal auditing and business intelligence</t>
  </si>
  <si>
    <t>Impresa, finanza e etica</t>
  </si>
  <si>
    <t>Finanza e crescita</t>
  </si>
  <si>
    <t>Gestione del portafoglio</t>
  </si>
  <si>
    <t>Calcolo della probabilità per la finanza</t>
  </si>
  <si>
    <t>Curriculum in Finanza e mercati</t>
  </si>
  <si>
    <t>Tecnica attuariale delle assicurazioni sociali</t>
  </si>
  <si>
    <t>Biondo Alessio E.</t>
  </si>
  <si>
    <t>Macroeconomic theory and financial policy</t>
  </si>
  <si>
    <t>Modelli demografici e previdenza (a scelta con "Finanza e crescita" 2° sem.)</t>
  </si>
  <si>
    <t>Prof. Alessio E. Biondo</t>
  </si>
  <si>
    <t>Corso di Laurea in Economia e Gestione delle Imprese Turistiche</t>
  </si>
  <si>
    <t>Diario di esami - A.A. 2020/2021</t>
  </si>
  <si>
    <t>2ª sessione</t>
  </si>
  <si>
    <t>Primo Anno</t>
  </si>
  <si>
    <t>EGIT-270</t>
  </si>
  <si>
    <t>Contabilità e bilancio delle imprese turistiche</t>
  </si>
  <si>
    <t>Istituzioni di diritto privato</t>
  </si>
  <si>
    <t xml:space="preserve">Istituzioni di economia </t>
  </si>
  <si>
    <t>Management delle imprese turistiche - Corso A (A-L)</t>
  </si>
  <si>
    <t>Management delle imprese turistiche - Corso B (M-Z)</t>
  </si>
  <si>
    <t>Matematica generale</t>
  </si>
  <si>
    <t xml:space="preserve">Storia economica del turismo </t>
  </si>
  <si>
    <t>Secondo Anno</t>
  </si>
  <si>
    <t>Economia del turismo</t>
  </si>
  <si>
    <t>Marketing delle imprese turistiche</t>
  </si>
  <si>
    <t xml:space="preserve">Statistica economica per il turismo </t>
  </si>
  <si>
    <t>Economia dell'ambiente</t>
  </si>
  <si>
    <t>Pianificazione ed organizzazione delle reti turistiche</t>
  </si>
  <si>
    <t>Lingua inglese</t>
  </si>
  <si>
    <t>Terzo Anno</t>
  </si>
  <si>
    <t>Economia e gestione delle imprese bancarie</t>
  </si>
  <si>
    <t>Legislazione del turismo</t>
  </si>
  <si>
    <t>Programmazione e controllo nelle imprese turistiche</t>
  </si>
  <si>
    <t>Sistemi agricoli e sviluppo turistico</t>
  </si>
  <si>
    <t>Corso di Laurea Magistrale in Economia e Gestione delle Amministrazioni Pubbliche</t>
  </si>
  <si>
    <t>EGAP-270</t>
  </si>
  <si>
    <t>Contabilità nelle Amministrazioni Pubbliche</t>
  </si>
  <si>
    <t>Economia delle amministrazioni pubbliche</t>
  </si>
  <si>
    <t>Economia dello sviluppo locale</t>
  </si>
  <si>
    <t>Economia e gestione delle imprese di servizi pubblici</t>
  </si>
  <si>
    <t>Modelli e previsioni della popolazione</t>
  </si>
  <si>
    <t>Finanza delle amministrazioni pubbliche</t>
  </si>
  <si>
    <t>Istituzioni e crescita</t>
  </si>
  <si>
    <t>Marketing territoriale</t>
  </si>
  <si>
    <t>Sistemi informativi e di controllo per le Amministrazioni Pubbliche</t>
  </si>
  <si>
    <t>Corso di Laurea di 1° livello in Amministrazione e Controllo</t>
  </si>
  <si>
    <t>AC</t>
  </si>
  <si>
    <t>Conoscenze informatiche di base (idoneità)</t>
  </si>
  <si>
    <t xml:space="preserve">Rinvio al corso di laurea in Economia e gestione delle imprese turistiche </t>
  </si>
  <si>
    <t xml:space="preserve">Istituzioni di diritto privato  </t>
  </si>
  <si>
    <t>Istituzioni di economia</t>
  </si>
  <si>
    <t>Ragioneria generale</t>
  </si>
  <si>
    <t>Gestione informatica dei dati aziendali</t>
  </si>
  <si>
    <t>Lingua francese (seconda lingua a scelta)</t>
  </si>
  <si>
    <t>Rinvio al corso di laurea in Economia Aziendale</t>
  </si>
  <si>
    <t>Lingua spagnola (seconda lingua a scelta)</t>
  </si>
  <si>
    <t>Lingua tedesca (seconda lingua a scelta)</t>
  </si>
  <si>
    <t>Ragioneria II</t>
  </si>
  <si>
    <t>Scienza delle finanze - Corso A (A-L)</t>
  </si>
  <si>
    <t>Scienza delle finanze - Corso B (M-Z)</t>
  </si>
  <si>
    <t xml:space="preserve">Terzo Anno </t>
  </si>
  <si>
    <t>Rinvio al corso di laurea in Economia</t>
  </si>
  <si>
    <t>Economia delle amministrazioni e delle az. pubb.</t>
  </si>
  <si>
    <t>Finanza aziendale</t>
  </si>
  <si>
    <t>Sistemi di elaborazione delle informazioni</t>
  </si>
  <si>
    <t>Tecnica bancaria</t>
  </si>
  <si>
    <t>Corso di Laurea di 1° livello in Consulenza del Lavoro</t>
  </si>
  <si>
    <t>CL</t>
  </si>
  <si>
    <t>Rinvio al corso di laurea in Economia e Gestione delle Imprese Turistiche</t>
  </si>
  <si>
    <t>Diritto costituzionale</t>
  </si>
  <si>
    <t>Diritto del lavoro 1</t>
  </si>
  <si>
    <t>Filosofia del diritto</t>
  </si>
  <si>
    <t>**</t>
  </si>
  <si>
    <t xml:space="preserve">Rinvio al corso di laurea in Economia </t>
  </si>
  <si>
    <t>Sociologia dei processi economici e del lavoro</t>
  </si>
  <si>
    <t>-</t>
  </si>
  <si>
    <t>Diritto agrario</t>
  </si>
  <si>
    <t>Diritto del lavoro 2</t>
  </si>
  <si>
    <t>Diritto dell'economia</t>
  </si>
  <si>
    <t>Istituzioni di diritto pubblico</t>
  </si>
  <si>
    <t>Rinvio alla 1ª lingua inglese del corso di laurea in Economia</t>
  </si>
  <si>
    <t>Lingua spagnola</t>
  </si>
  <si>
    <t>Lingua tedesca</t>
  </si>
  <si>
    <t xml:space="preserve">Rinvio al corso di laurea in Economia e Gestione delle Imprese Turistiche </t>
  </si>
  <si>
    <t>Diritto processuale civile</t>
  </si>
  <si>
    <t>Ragioneria generale - Corso A (A-L)</t>
  </si>
  <si>
    <t>Ragioneria generale - Corso B (M-Z)</t>
  </si>
  <si>
    <t>(**) Gli studenti che intendono sostenere esami, sono invitati a prendere contatto con la Segreteria di Presidenza</t>
  </si>
  <si>
    <t>Corso di Laurea di 1° livello in Economia</t>
  </si>
  <si>
    <t>E-509</t>
  </si>
  <si>
    <t>Informatica (Sistemi elaborazione informazioni) - idoneità</t>
  </si>
  <si>
    <t>Microeconomia</t>
  </si>
  <si>
    <t>1ª Lingua francese</t>
  </si>
  <si>
    <t>1ª Lingua inglese</t>
  </si>
  <si>
    <t>1ª Lingua spagnola</t>
  </si>
  <si>
    <t>1ª Lingua tedesca</t>
  </si>
  <si>
    <t>Ragioneria generale - Corsi A e B</t>
  </si>
  <si>
    <t>Sviluppo rurale e politiche comunitarie</t>
  </si>
  <si>
    <t>Economia e gestione delle imprese</t>
  </si>
  <si>
    <t>Statistica I</t>
  </si>
  <si>
    <t>Seconda lingua straniera a scelta tra:</t>
  </si>
  <si>
    <t>2ª Lingua francese</t>
  </si>
  <si>
    <t>2ª Lingua inglese</t>
  </si>
  <si>
    <t>2ª Lingua spagnola</t>
  </si>
  <si>
    <t>2ª Lingua tedesca</t>
  </si>
  <si>
    <t>Economia degli intermediari finanziari</t>
  </si>
  <si>
    <t>Matematica finanziaria</t>
  </si>
  <si>
    <t>Teoria delle decisioni</t>
  </si>
  <si>
    <t>Economia internazionale</t>
  </si>
  <si>
    <t>Economia dello sviluppo</t>
  </si>
  <si>
    <t>Organizzazione industriale</t>
  </si>
  <si>
    <t>Insegnamenti disattivati</t>
  </si>
  <si>
    <t>Demografia</t>
  </si>
  <si>
    <t>Econometria</t>
  </si>
  <si>
    <t>Economia dell'arte</t>
  </si>
  <si>
    <t>Economia monetaria</t>
  </si>
  <si>
    <t>Economia pubblica</t>
  </si>
  <si>
    <t>Macroeconomia II</t>
  </si>
  <si>
    <t>Matematica finanziaria II</t>
  </si>
  <si>
    <t>Statistica II</t>
  </si>
  <si>
    <t>Valutazione di impatto ambientale</t>
  </si>
  <si>
    <t>Corso di Laurea di 1° livello in Economia Aziendale</t>
  </si>
  <si>
    <t>EA-509</t>
  </si>
  <si>
    <t>Istituzioni di diritto privato - Corso A (A-M)</t>
  </si>
  <si>
    <t>Istituzioni di diritto privato - Corso B (N-Z)</t>
  </si>
  <si>
    <t>Istituzioni di economia - Corso A (A-M)</t>
  </si>
  <si>
    <t>Istituzioni di economia - Corso B (N-Z)</t>
  </si>
  <si>
    <t>Matematica generale - Corso A</t>
  </si>
  <si>
    <t>Matematica generale - Corso B</t>
  </si>
  <si>
    <t>Ragioneria generale - Corso A (A-O)</t>
  </si>
  <si>
    <t>Ragioneria generale - Corso B (P-Z)</t>
  </si>
  <si>
    <t>Storia economica - Corso A (A-O)</t>
  </si>
  <si>
    <t>Storia economica - Corso B (P-Z)</t>
  </si>
  <si>
    <t>Lingua inglese - Corso A (A-L)</t>
  </si>
  <si>
    <t>Lingua inglese - Corso B (M-Z)</t>
  </si>
  <si>
    <t>Tecnica industriale e commerciale - Corso A (A-L)</t>
  </si>
  <si>
    <t>Tecnica industriale e commerciale - Corso B (M-Z)</t>
  </si>
  <si>
    <t>Controllo statistico della qualità</t>
  </si>
  <si>
    <t>Matematica finanziaria e attuariale - Corso A</t>
  </si>
  <si>
    <t>Matematica finanziaria e attuariale - Corso B</t>
  </si>
  <si>
    <t>Rinvio al II anno dello stesso corso</t>
  </si>
  <si>
    <t>Diritto del lavoro - Corso A (A-O)</t>
  </si>
  <si>
    <t>Diritto del lavoro - Corso B (P-Z)</t>
  </si>
  <si>
    <t>Organizzazione aziendale</t>
  </si>
  <si>
    <t>Rinvio al I anno dello stesso corso</t>
  </si>
  <si>
    <t>Conoscenze informatiche di base - Corsi A e B</t>
  </si>
  <si>
    <t>Corso di Laurea di 1° livello in Economia e Gestione dei Sistemi Agroalimentari</t>
  </si>
  <si>
    <t>SA</t>
  </si>
  <si>
    <t>DIS</t>
  </si>
  <si>
    <t>Analisi e contabilità dei costi</t>
  </si>
  <si>
    <t>Analisi statistico economico territoriale</t>
  </si>
  <si>
    <t>Diritto dell'ambiente</t>
  </si>
  <si>
    <t>Economia agroalimentare</t>
  </si>
  <si>
    <t>Economia e gestione delle imprese commerciali</t>
  </si>
  <si>
    <t>Economia e politica agraria</t>
  </si>
  <si>
    <t>Marketing Corsi A e B</t>
  </si>
  <si>
    <t>Matematica per le decisioni finanziarie aziendali</t>
  </si>
  <si>
    <t>Merceologia dei prodotti alimentari</t>
  </si>
  <si>
    <t>Metodi matematici per la gestione delle aziende</t>
  </si>
  <si>
    <t>Organizzazione delle imprese agroalimentari</t>
  </si>
  <si>
    <t>Politica economica europea</t>
  </si>
  <si>
    <t>Statistica computazionale</t>
  </si>
  <si>
    <t>Tecnica industriale e commerciale Corsi A e B</t>
  </si>
  <si>
    <t>Corso di Laurea di 1° livello in Economia e Gestione delle Imprese Turistiche</t>
  </si>
  <si>
    <t>EGIT-509</t>
  </si>
  <si>
    <t>Conoscenze informatiche di base</t>
  </si>
  <si>
    <t>Geografia economica Corsi A e B</t>
  </si>
  <si>
    <t>Storia economica del turismo - Corsi A e B</t>
  </si>
  <si>
    <t>Economia e gestione delle imprese di servizi - Corsi A e B</t>
  </si>
  <si>
    <t>Marketing turistico</t>
  </si>
  <si>
    <t>Sociologia del turismo</t>
  </si>
  <si>
    <t>Statistica - Corsi A e B</t>
  </si>
  <si>
    <t>Economia del turismo rurale - Economia rurale</t>
  </si>
  <si>
    <t>Politica dell'ambiente</t>
  </si>
  <si>
    <t>Politica economica del turismo</t>
  </si>
  <si>
    <t xml:space="preserve">Programmazione e controllo nelle imprese turistiche                              </t>
  </si>
  <si>
    <t>Corso di Laurea Specialistica in Direzione Aziendale</t>
  </si>
  <si>
    <t>DA-509</t>
  </si>
  <si>
    <t>Economia industriale - Corso A (A-L)</t>
  </si>
  <si>
    <t>Economia industriale - Corso B (M-Z)</t>
  </si>
  <si>
    <t>International marketing management</t>
  </si>
  <si>
    <t>Internazionalizzazione e competitività dell’industria agro-alimentare</t>
  </si>
  <si>
    <t>Nuove imprese &amp; business planning - Corso A (A-L)</t>
  </si>
  <si>
    <t>Nuove imprese &amp; business planning - Corso B (M-Z)</t>
  </si>
  <si>
    <t>Statistica economica per il business - Corso A (A-L)</t>
  </si>
  <si>
    <t>Statistica economica per il business - Corso B (M-Z)</t>
  </si>
  <si>
    <t>Storia dell’impresa e dell’innovazione</t>
  </si>
  <si>
    <t>Tecnologie della produzione</t>
  </si>
  <si>
    <t>Diritto della borsa e dei mercati finanziari</t>
  </si>
  <si>
    <t>Diritto della concorrenza e della proprietà intellettuale</t>
  </si>
  <si>
    <t>Economia della regolamentazione e dei mercati</t>
  </si>
  <si>
    <t>Logistica e distribuzione commerciale</t>
  </si>
  <si>
    <t>Politica economica comunitaria</t>
  </si>
  <si>
    <t>Sistemi per il controllo direzionale</t>
  </si>
  <si>
    <t>Corporate finance e governo d'impresa</t>
  </si>
  <si>
    <t>Modelli matematici per le decisioni finanziarie</t>
  </si>
  <si>
    <t>Corso di Laurea Specialistica in Economia</t>
  </si>
  <si>
    <t>Analisi statistica dei dati</t>
  </si>
  <si>
    <t xml:space="preserve">Concorrenza imperfetta e teoria dei giochi </t>
  </si>
  <si>
    <t>Diritto tributario: contenzioso</t>
  </si>
  <si>
    <t>Matematica per l’economia</t>
  </si>
  <si>
    <t>Occupazione e crescita</t>
  </si>
  <si>
    <t>Politica economica internazionale</t>
  </si>
  <si>
    <t>ELS</t>
  </si>
  <si>
    <t>Inglese per l'economia</t>
  </si>
  <si>
    <t>Metodi matematici per il rischio finanziario</t>
  </si>
  <si>
    <t>Storia del pensiero economico (Corso avanzato)</t>
  </si>
  <si>
    <t>Strategia d'impresa</t>
  </si>
  <si>
    <t>Macroeconomia (Corso avanzato)</t>
  </si>
  <si>
    <t>Microeconomia (Corso avanzato)</t>
  </si>
  <si>
    <t>Corso di Laurea Specialistica in Economia e Gestione delle Amministrazioni Pubbliche</t>
  </si>
  <si>
    <t>Economia e gestione delle amministrazioni pubbliche</t>
  </si>
  <si>
    <t>Finanza delle aziende pubbliche</t>
  </si>
  <si>
    <t>Politiche pubbliche</t>
  </si>
  <si>
    <t>Programmazione e finanza degli enti locali</t>
  </si>
  <si>
    <t>Il lavoro nelle Amministrazioni pubbliche Comunitarie</t>
  </si>
  <si>
    <t>Lingua Inglese</t>
  </si>
  <si>
    <t>Organizzazione aziendale degli Enti pubblici</t>
  </si>
  <si>
    <t>Programmazione e controllo nelle amministrazioni pubbliche</t>
  </si>
  <si>
    <t>Valutazioni  politiche pubbliche</t>
  </si>
  <si>
    <t>Corso di Laurea Magistrale in</t>
  </si>
  <si>
    <t>Economia, Politiche e Management del Territorio</t>
  </si>
  <si>
    <t>EPMT-270</t>
  </si>
  <si>
    <t>Data science e processi demografici</t>
  </si>
  <si>
    <t>Economia e politiche dei beni culturali</t>
  </si>
  <si>
    <t>Management dei servizi pubblici</t>
  </si>
  <si>
    <t>Economia delle istituzioni</t>
  </si>
  <si>
    <t>Public choice (insegnamento in inglese)</t>
  </si>
  <si>
    <t>Local economic development (insegnamento in inglese)</t>
  </si>
  <si>
    <t>Politiche regionali</t>
  </si>
  <si>
    <t>Sistemi informativi e di controllo per le amministrazioni pubbliche</t>
  </si>
  <si>
    <t>Economia delle decisioni pubbliche</t>
  </si>
  <si>
    <t>Corso di Laurea Specialistica in Finanza Aziendale</t>
  </si>
  <si>
    <t>FA-509</t>
  </si>
  <si>
    <t>Calcolo delle probabilità per la finanza</t>
  </si>
  <si>
    <t>Diritto bancario e degli intermediari finanziari</t>
  </si>
  <si>
    <t>Economia degli intermediari finanziari (Corso avanzato)</t>
  </si>
  <si>
    <t>Economia e gestione delle imprese finanziarie ed assicuratrici</t>
  </si>
  <si>
    <t>Finanza pubblica</t>
  </si>
  <si>
    <t>Nuove imprese &amp; business planning</t>
  </si>
  <si>
    <t xml:space="preserve"> Rinvio al corso di laurea specialistica in Direzione aziendale</t>
  </si>
  <si>
    <t>Storia della finanza d’impresa e dei mercati finanziari</t>
  </si>
  <si>
    <t>Strategia d’impresa</t>
  </si>
  <si>
    <t>Analisi demografica per la finanza</t>
  </si>
  <si>
    <t>Diritto della previdenza sociale</t>
  </si>
  <si>
    <t>Inglese per la finanza</t>
  </si>
  <si>
    <t>Rinvio al Corso di laurea specialistica in Management turistico</t>
  </si>
  <si>
    <t>Modelli matematici per i mercati finanziari e assicurativi</t>
  </si>
  <si>
    <t>Corso di Laurea Specialistica in Management Turistico</t>
  </si>
  <si>
    <t>MT</t>
  </si>
  <si>
    <t>Diritto dei contratti</t>
  </si>
  <si>
    <t>Diritto dell’unione europea</t>
  </si>
  <si>
    <t>Economia dell’ambiente</t>
  </si>
  <si>
    <t>Economia e gestione delle imprese turistiche</t>
  </si>
  <si>
    <t>Geografia economico-politica del turismo</t>
  </si>
  <si>
    <t>Sistemi di gestione e certificazione ambientale</t>
  </si>
  <si>
    <t>Storia dell’agricoltura</t>
  </si>
  <si>
    <t>Metodi matematici per l’economia</t>
  </si>
  <si>
    <t>Metodi statistici per la analisi territoriali</t>
  </si>
  <si>
    <t>Diritto agrario comunitario</t>
  </si>
  <si>
    <t>Economia delle risorse culturali</t>
  </si>
  <si>
    <t>Geografia del paesaggio e dell'ambiente</t>
  </si>
  <si>
    <t>Modelli organizzativi per le imprese turistiche</t>
  </si>
  <si>
    <t>Lingua Francese</t>
  </si>
  <si>
    <t>Lingua Spagnola</t>
  </si>
  <si>
    <t>Lingua Tedesca</t>
  </si>
  <si>
    <t>Corso di Laurea in Economia e Commercio</t>
  </si>
  <si>
    <t>EC</t>
  </si>
  <si>
    <t>Cartografia</t>
  </si>
  <si>
    <t>Chimica dell'ambiente</t>
  </si>
  <si>
    <t>Conoscenze informatiche di base (Corsi A e B)</t>
  </si>
  <si>
    <t>Diritto commerciale (Corsi A e B)</t>
  </si>
  <si>
    <t>Diritto del lavoro</t>
  </si>
  <si>
    <t>Diritto della navigazione</t>
  </si>
  <si>
    <t>Diritto fallimentare</t>
  </si>
  <si>
    <t>Diritto industriale</t>
  </si>
  <si>
    <t>Diritto penale commerciale</t>
  </si>
  <si>
    <t>Diritto pubblico dell'economia</t>
  </si>
  <si>
    <t>Diritto regionale e degli enti locali</t>
  </si>
  <si>
    <t>Economia agraria</t>
  </si>
  <si>
    <t>Economia delle az. e delle amm.ni pubbliche</t>
  </si>
  <si>
    <t>Economia e gestione delle imprese di servizi</t>
  </si>
  <si>
    <t>Fondamenti di valutazione di impatto ambientale</t>
  </si>
  <si>
    <t>Geografia urbana ed organizzazione territoriale</t>
  </si>
  <si>
    <t>Istituzioni di diritto privato - Corso A (A-L)</t>
  </si>
  <si>
    <t>Istituzioni di diritto privato - Corso B (M-Z)</t>
  </si>
  <si>
    <t>Istituzioni di diritto pubblico - Corso unico (A-Z)</t>
  </si>
  <si>
    <t>Legislazione bancaria</t>
  </si>
  <si>
    <t>Lingua francese (scritto)</t>
  </si>
  <si>
    <t>Lingua francese (orale)</t>
  </si>
  <si>
    <t>Lingua inglese - Corso A (A-L) (scritto)</t>
  </si>
  <si>
    <t>Lingua inglese - Corso A (A-L) (orale)</t>
  </si>
  <si>
    <t>Lingua inglese - Corso B (M-Z) (scritto)</t>
  </si>
  <si>
    <t>Lingua inglese - Corso B (M-Z) (orale)</t>
  </si>
  <si>
    <t>Lingua spagnola (scritto)</t>
  </si>
  <si>
    <t>Lingua spagnola (orale)</t>
  </si>
  <si>
    <t>Lingua tedesca (scritto)</t>
  </si>
  <si>
    <t>Lingua tedesca (orale)</t>
  </si>
  <si>
    <t xml:space="preserve">Macroeconomia  I </t>
  </si>
  <si>
    <t>Marketing - Corsi A e B</t>
  </si>
  <si>
    <t>Marketing internazionale</t>
  </si>
  <si>
    <t>Matematica finanziaria I</t>
  </si>
  <si>
    <t>Matematica generale (Corsi A e B)</t>
  </si>
  <si>
    <t>Merceologia</t>
  </si>
  <si>
    <t>Merceologia delle risorse naturali</t>
  </si>
  <si>
    <t>Microeconomia (Corsi A, B e C)</t>
  </si>
  <si>
    <t>Organizzazione e pianificazione del territorio</t>
  </si>
  <si>
    <t>Politica agraria e marketing agricolo</t>
  </si>
  <si>
    <t>Ragioneria generale ed applicata I (Corsi A e B)</t>
  </si>
  <si>
    <t>Ragioneria generale ed applicata II</t>
  </si>
  <si>
    <t>Statistica aziendale</t>
  </si>
  <si>
    <t>Statistica per l'ambiente</t>
  </si>
  <si>
    <t>Storia della ragioneria</t>
  </si>
  <si>
    <t>Storia dell'agricoltura</t>
  </si>
  <si>
    <t>Storia dell'industria</t>
  </si>
  <si>
    <t>Tecnica professionale</t>
  </si>
  <si>
    <t>Corso di Diploma Universitario in Economia e Amministrazione delle Imprese</t>
  </si>
  <si>
    <t>EAI</t>
  </si>
  <si>
    <t>Amministrazione del personale</t>
  </si>
  <si>
    <t>Rinvio al corso di laurea in Economia e Commercio</t>
  </si>
  <si>
    <t xml:space="preserve">Diritto commerciale  </t>
  </si>
  <si>
    <t xml:space="preserve">Diritto del lavoro </t>
  </si>
  <si>
    <t>Economia applicata</t>
  </si>
  <si>
    <t>Economia del mercato dei prodotti agricoli</t>
  </si>
  <si>
    <t xml:space="preserve">Istituzioni di diritto pubblico </t>
  </si>
  <si>
    <t>Metodologie e deter.ni quantitative d'azienda</t>
  </si>
  <si>
    <t>Tecnica attuariale delle ass.ni sociali</t>
  </si>
  <si>
    <t>Tecnica industriale e commerciale</t>
  </si>
  <si>
    <t>Corso di Diploma Universitario in Economia e Gestione dei Servizi Turistici</t>
  </si>
  <si>
    <t>EGEST</t>
  </si>
  <si>
    <t>Diritto dei trasporti</t>
  </si>
  <si>
    <t>*</t>
  </si>
  <si>
    <t>Economia aziendale</t>
  </si>
  <si>
    <t>Economia dei trasporti</t>
  </si>
  <si>
    <t>Economia dell'arte e della cultura</t>
  </si>
  <si>
    <t>Informatica applicata</t>
  </si>
  <si>
    <t>Istituzioni di economia politica</t>
  </si>
  <si>
    <t>Lingua francese II</t>
  </si>
  <si>
    <t>Lingua inglese II</t>
  </si>
  <si>
    <t>Lingua spagnola II</t>
  </si>
  <si>
    <t xml:space="preserve">Sociologia del turismo </t>
  </si>
  <si>
    <t>Statistica del turismo</t>
  </si>
  <si>
    <t>Storia del turismo</t>
  </si>
  <si>
    <t>Tecnica della comunicazione pubblicitaria</t>
  </si>
  <si>
    <t>Insegnamenti a scelta</t>
  </si>
  <si>
    <t>A SCELTA</t>
  </si>
  <si>
    <t>Economia agro-alimentare</t>
  </si>
  <si>
    <t>Sistemi di gestione della qualità, della sicurezza e dell'ambiente</t>
  </si>
  <si>
    <t>TDSP</t>
  </si>
  <si>
    <t>DOCENTE A CONTRATTO 
"Istituzioni di Economia"</t>
  </si>
  <si>
    <t>NUOVO RTD SECS-P/03</t>
  </si>
  <si>
    <t>docente da definire</t>
  </si>
  <si>
    <t>DSSPT</t>
  </si>
  <si>
    <t>30/6-11/7</t>
  </si>
  <si>
    <t>2ª e 3ª sessione</t>
  </si>
  <si>
    <t>L1-G11/9</t>
  </si>
  <si>
    <t>MA16-S26/9</t>
  </si>
  <si>
    <t>3ª sessione</t>
  </si>
  <si>
    <t>giu-lug</t>
  </si>
  <si>
    <t>set-set</t>
  </si>
  <si>
    <t>9.00</t>
  </si>
  <si>
    <t>15.00</t>
  </si>
  <si>
    <t>Bellardini Luca</t>
  </si>
  <si>
    <t>16.00</t>
  </si>
  <si>
    <t>10.00</t>
  </si>
  <si>
    <t>PM</t>
  </si>
  <si>
    <t>15.30</t>
  </si>
  <si>
    <t>Altri insegnamenti</t>
  </si>
  <si>
    <t>14.00</t>
  </si>
  <si>
    <t>9.30</t>
  </si>
  <si>
    <t>NUOVO RTD SECS-P/08</t>
  </si>
  <si>
    <t>14.30</t>
  </si>
  <si>
    <t>PFF</t>
  </si>
  <si>
    <r>
      <t xml:space="preserve">(2) </t>
    </r>
    <r>
      <rPr>
        <sz val="14"/>
        <color rgb="FF000000"/>
        <rFont val="Arial"/>
        <family val="2"/>
      </rPr>
      <t>per l’A.A. 2023-24;</t>
    </r>
  </si>
  <si>
    <t>Diario di esami A.A. 2024-2025 - 2ª e 3ª sessione</t>
  </si>
  <si>
    <t>D'allura Giorgia Maria</t>
  </si>
  <si>
    <t>Microeconomia - Corso A (A-L)</t>
  </si>
  <si>
    <t>Microeconomia - Corso B (M-Z)</t>
  </si>
  <si>
    <t>inglese - Corso A (A-L)</t>
  </si>
  <si>
    <t>inglese - Corso B (M-Z)</t>
  </si>
  <si>
    <t>Catania, 18 dicembre 2024</t>
  </si>
  <si>
    <t>Istituzioni di diritto privato - Corso C (P-Z)</t>
  </si>
  <si>
    <t>Istituzioni di economia - Corso C (P-Z)</t>
  </si>
  <si>
    <t>Principi di management - Corso C (P-Z)</t>
  </si>
  <si>
    <t>Lingua inglese - Corso C (P-Z)</t>
  </si>
  <si>
    <t>Insegnamento a scelta</t>
  </si>
  <si>
    <t>MUTUAZIONE da "International economics" nel CdLM in Direzione aziendale</t>
  </si>
  <si>
    <t>Economia dei mercati internazionali</t>
  </si>
  <si>
    <t>Diritto  della  crisi  d'impresa  e  della  ristrutturazione  del  debito</t>
  </si>
  <si>
    <t>Accounting information systems (insegnamento in inglese)</t>
  </si>
  <si>
    <t>Impresa, Finanza ed Etica</t>
  </si>
  <si>
    <t>Curriculum in Management della Sostenibilità e del Turismo</t>
  </si>
  <si>
    <t>Management delle imprese e dei servizi turistici</t>
  </si>
  <si>
    <t>Start up strategy e business plan</t>
  </si>
  <si>
    <t>Scaffidi Domaniello Luca</t>
  </si>
  <si>
    <t>NUOVO RTD-B P08 Mallamaci Valentina</t>
  </si>
  <si>
    <t>Management delle imprese pubbliche e partecipate</t>
  </si>
  <si>
    <t>Data science for demographic processes</t>
  </si>
  <si>
    <t>La Presidente del Corso di Laurea Magistrale</t>
  </si>
  <si>
    <t>Corso di Laurea Magistrale in Economia e Management del Territorio e del Turismo</t>
  </si>
  <si>
    <t>Percorso "Pubblica Amministrazione"</t>
  </si>
  <si>
    <t>Primo Anno - 1° semestre - disattivato</t>
  </si>
  <si>
    <t>EMTT</t>
  </si>
  <si>
    <t xml:space="preserve">Contabilità nelle amministrazioni e nelle aziende pubbliche </t>
  </si>
  <si>
    <t xml:space="preserve">Management dei servizi pubblici </t>
  </si>
  <si>
    <t>Politiche regionali e sviluppo locale</t>
  </si>
  <si>
    <t>Decision support systems per la pianificazione territoriale</t>
  </si>
  <si>
    <t>Primo Anno - 2° semestre - disattivato</t>
  </si>
  <si>
    <t>Rizzo Romilda</t>
  </si>
  <si>
    <t>Economics and politics for environmental sustainability (insegnamento in inglese)</t>
  </si>
  <si>
    <t>Institutional economics  (insegnamento in inglese)</t>
  </si>
  <si>
    <t>Catania, 5 dicembre 2023</t>
  </si>
  <si>
    <t>Prof. Isidoro Mazza</t>
  </si>
  <si>
    <t>Percorso "Turismo"</t>
  </si>
  <si>
    <t>Amministrazione e controllo nelle imprese turistiche</t>
  </si>
  <si>
    <t>Management delle imprese turistiche</t>
  </si>
  <si>
    <t>Rinvio al percorso PA</t>
  </si>
  <si>
    <t>Corrente Salvatore - Rinvio al percorso PA</t>
  </si>
  <si>
    <t>Valorizzazione turistica dell'ambiente e delle risorse agroalimentari</t>
  </si>
  <si>
    <t>Tourism economics (insegnamento in inglese)</t>
  </si>
  <si>
    <t>Corso di Laurea Magistrale in Finanza Aziendale</t>
  </si>
  <si>
    <t>Curriculum "Finanza e azienda"</t>
  </si>
  <si>
    <t>Modelli statistici per la finanza</t>
  </si>
  <si>
    <t>BANDO P09</t>
  </si>
  <si>
    <t>Merger &amp; acquisitions and advanced valuation</t>
  </si>
  <si>
    <t>Sustainable finance and ESG Risk management</t>
  </si>
  <si>
    <t>Prof. Alessio Emanuele Biondo</t>
  </si>
  <si>
    <t>Curriculum "Finanza e mercati"</t>
  </si>
  <si>
    <t>Modelli demografici e previdenza (in alternativa a Finanza e crescita )</t>
  </si>
  <si>
    <t>Gestione del portafoglio finanziario e innovazione finanziaria</t>
  </si>
  <si>
    <t>Finanza e crescita (in alternativa a Modelli demografici e previdenza)</t>
  </si>
  <si>
    <t>9-20/6</t>
  </si>
  <si>
    <t>NUOVO RTD-B P08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</si>
</sst>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_-;\-* #,##0_-;_-* &quot;-&quot;_-;_-@_-"/>
    <numFmt numFmtId="165" formatCode="_-* #,##0.00_-;\-* #,##0.00_-;_-* &quot;-&quot;??_-;_-@_-"/>
    <numFmt numFmtId="166" formatCode="h:mm;@"/>
    <numFmt numFmtId="167" formatCode="_-[$€]\ * #,##0.00_-;\-[$€]\ * #,##0.00_-;_-[$€]\ * &quot;-&quot;??_-;_-@_-"/>
    <numFmt numFmtId="168" formatCode="d/m;@"/>
    <numFmt numFmtId="169" formatCode="[$-410]General"/>
  </numFmts>
  <fonts count="62">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6"/>
      <color theme="1"/>
      <name val="Arial"/>
      <family val="2"/>
    </font>
    <font>
      <sz val="16"/>
      <name val="Arial"/>
      <family val="2"/>
    </font>
    <font>
      <sz val="11"/>
      <color indexed="8"/>
      <name val="Calibri"/>
      <family val="2"/>
    </font>
    <font>
      <sz val="11"/>
      <color indexed="9"/>
      <name val="Calibri"/>
      <family val="2"/>
    </font>
    <font>
      <b/>
      <sz val="11"/>
      <color indexed="52"/>
      <name val="Calibri"/>
      <family val="2"/>
    </font>
    <font>
      <sz val="11"/>
      <color indexed="52"/>
      <name val="Calibri"/>
      <family val="2"/>
    </font>
    <font>
      <b/>
      <sz val="11"/>
      <color indexed="9"/>
      <name val="Calibri"/>
      <family val="2"/>
    </font>
    <font>
      <sz val="11"/>
      <color indexed="62"/>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5"/>
      <color indexed="56"/>
      <name val="Calibri"/>
      <family val="2"/>
    </font>
    <font>
      <b/>
      <sz val="13"/>
      <color indexed="56"/>
      <name val="Calibri"/>
      <family val="2"/>
    </font>
    <font>
      <b/>
      <sz val="11"/>
      <color indexed="56"/>
      <name val="Calibri"/>
      <family val="2"/>
    </font>
    <font>
      <b/>
      <sz val="18"/>
      <color indexed="56"/>
      <name val="Cambria"/>
      <family val="2"/>
    </font>
    <font>
      <b/>
      <sz val="11"/>
      <color indexed="8"/>
      <name val="Calibri"/>
      <family val="2"/>
    </font>
    <font>
      <sz val="11"/>
      <color indexed="20"/>
      <name val="Calibri"/>
      <family val="2"/>
    </font>
    <font>
      <sz val="11"/>
      <color indexed="17"/>
      <name val="Calibri"/>
      <family val="2"/>
    </font>
    <font>
      <b/>
      <sz val="16"/>
      <color theme="1"/>
      <name val="Arial"/>
      <family val="2"/>
    </font>
    <font>
      <sz val="10"/>
      <name val="Arial"/>
      <family val="2"/>
    </font>
    <font>
      <b/>
      <sz val="18"/>
      <color theme="1"/>
      <name val="Arial"/>
      <family val="2"/>
    </font>
    <font>
      <b/>
      <sz val="16"/>
      <color theme="1"/>
      <name val="Calibri"/>
      <family val="2"/>
      <scheme val="minor"/>
    </font>
    <font>
      <b/>
      <sz val="16"/>
      <name val="Arial"/>
      <family val="2"/>
    </font>
    <font>
      <b/>
      <sz val="20"/>
      <name val="Times New Roman"/>
      <family val="1"/>
    </font>
    <font>
      <b/>
      <sz val="24"/>
      <color indexed="8"/>
      <name val="Times New Roman"/>
      <family val="1"/>
    </font>
    <font>
      <b/>
      <sz val="16"/>
      <color indexed="39"/>
      <name val="Arial"/>
      <family val="2"/>
    </font>
    <font>
      <b/>
      <sz val="10"/>
      <name val="Arial"/>
      <family val="2"/>
    </font>
    <font>
      <b/>
      <sz val="16"/>
      <color indexed="50"/>
      <name val="Arial"/>
      <family val="2"/>
    </font>
    <font>
      <b/>
      <sz val="16"/>
      <color indexed="10"/>
      <name val="Arial"/>
      <family val="2"/>
    </font>
    <font>
      <sz val="16"/>
      <color rgb="FFFF0000"/>
      <name val="Arial"/>
      <family val="2"/>
    </font>
    <font>
      <sz val="16"/>
      <color indexed="10"/>
      <name val="Arial"/>
      <family val="2"/>
    </font>
    <font>
      <sz val="18"/>
      <name val="Times New Roman"/>
      <family val="1"/>
    </font>
    <font>
      <sz val="16"/>
      <color indexed="8"/>
      <name val="Arial"/>
      <family val="2"/>
    </font>
    <font>
      <sz val="14"/>
      <name val="Arial"/>
      <family val="2"/>
    </font>
    <font>
      <sz val="14"/>
      <color indexed="8"/>
      <name val="Arial"/>
      <family val="2"/>
    </font>
    <font>
      <sz val="14"/>
      <color indexed="10"/>
      <name val="Arial"/>
      <family val="2"/>
    </font>
    <font>
      <b/>
      <sz val="16"/>
      <color indexed="8"/>
      <name val="Arial"/>
      <family val="2"/>
    </font>
    <font>
      <b/>
      <sz val="16"/>
      <color rgb="FFFF0000"/>
      <name val="Arial"/>
      <family val="2"/>
    </font>
    <font>
      <sz val="16"/>
      <color rgb="FF000000"/>
      <name val="Arial"/>
      <family val="2"/>
    </font>
    <font>
      <b/>
      <sz val="22"/>
      <color rgb="FFFF0000"/>
      <name val="Times New Roman"/>
      <family val="1"/>
    </font>
    <font>
      <b/>
      <sz val="20"/>
      <color rgb="FFFF0000"/>
      <name val="Times New Roman"/>
      <family val="1"/>
    </font>
    <font>
      <b/>
      <sz val="24"/>
      <name val="Times New Roman"/>
      <family val="1"/>
    </font>
    <font>
      <sz val="16"/>
      <color indexed="8"/>
      <name val="Symbol"/>
      <family val="1"/>
      <charset val="2"/>
    </font>
    <font>
      <sz val="14"/>
      <color rgb="FF000000"/>
      <name val="Arial"/>
      <family val="2"/>
    </font>
    <font>
      <b/>
      <sz val="14"/>
      <name val="Arial"/>
      <family val="2"/>
    </font>
    <font>
      <sz val="11"/>
      <color rgb="FF000000"/>
      <name val="Calibri"/>
      <family val="2"/>
    </font>
    <font>
      <sz val="12"/>
      <name val="Arial"/>
      <family val="2"/>
    </font>
    <font>
      <sz val="8"/>
      <name val="Arial"/>
      <family val="2"/>
    </font>
    <font>
      <sz val="9"/>
      <color indexed="81"/>
      <name val="Tahoma"/>
      <charset val="1"/>
    </font>
    <font>
      <b/>
      <sz val="9"/>
      <color indexed="81"/>
      <name val="Tahoma"/>
      <charset val="1"/>
    </font>
  </fonts>
  <fills count="29">
    <fill>
      <patternFill patternType="none"/>
    </fill>
    <fill>
      <patternFill patternType="gray125"/>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22"/>
        <bgColor indexed="31"/>
      </patternFill>
    </fill>
    <fill>
      <patternFill patternType="solid">
        <fgColor indexed="55"/>
        <bgColor indexed="23"/>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43"/>
        <bgColor indexed="26"/>
      </patternFill>
    </fill>
    <fill>
      <patternFill patternType="solid">
        <fgColor indexed="26"/>
        <bgColor indexed="9"/>
      </patternFill>
    </fill>
    <fill>
      <patternFill patternType="solid">
        <fgColor rgb="FFFFFF00"/>
        <bgColor indexed="64"/>
      </patternFill>
    </fill>
    <fill>
      <patternFill patternType="solid">
        <fgColor theme="0"/>
        <bgColor indexed="64"/>
      </patternFill>
    </fill>
    <fill>
      <patternFill patternType="solid">
        <fgColor theme="2" tint="-9.9978637043366805E-2"/>
        <bgColor indexed="64"/>
      </patternFill>
    </fill>
    <fill>
      <patternFill patternType="solid">
        <fgColor theme="0" tint="-0.249977111117893"/>
        <bgColor indexed="64"/>
      </patternFill>
    </fill>
    <fill>
      <patternFill patternType="solid">
        <fgColor rgb="FFFF0000"/>
        <bgColor indexed="64"/>
      </patternFill>
    </fill>
  </fills>
  <borders count="64">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double">
        <color indexed="10"/>
      </left>
      <right style="double">
        <color indexed="10"/>
      </right>
      <top style="double">
        <color indexed="10"/>
      </top>
      <bottom style="double">
        <color indexed="10"/>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double">
        <color indexed="10"/>
      </top>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bottom/>
      <diagonal/>
    </border>
    <border>
      <left style="thin">
        <color indexed="8"/>
      </left>
      <right style="thin">
        <color indexed="64"/>
      </right>
      <top style="double">
        <color indexed="10"/>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medium">
        <color indexed="64"/>
      </left>
      <right style="medium">
        <color indexed="64"/>
      </right>
      <top style="thin">
        <color indexed="8"/>
      </top>
      <bottom style="medium">
        <color indexed="64"/>
      </bottom>
      <diagonal/>
    </border>
    <border>
      <left style="thin">
        <color indexed="64"/>
      </left>
      <right style="thin">
        <color indexed="64"/>
      </right>
      <top style="double">
        <color indexed="10"/>
      </top>
      <bottom style="thin">
        <color indexed="8"/>
      </bottom>
      <diagonal/>
    </border>
    <border>
      <left style="thin">
        <color indexed="8"/>
      </left>
      <right/>
      <top style="thin">
        <color indexed="8"/>
      </top>
      <bottom style="thin">
        <color indexed="8"/>
      </bottom>
      <diagonal/>
    </border>
    <border>
      <left style="medium">
        <color indexed="64"/>
      </left>
      <right style="medium">
        <color indexed="64"/>
      </right>
      <top style="thin">
        <color indexed="8"/>
      </top>
      <bottom/>
      <diagonal/>
    </border>
    <border>
      <left style="thin">
        <color indexed="64"/>
      </left>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right/>
      <top style="thin">
        <color indexed="64"/>
      </top>
      <bottom/>
      <diagonal/>
    </border>
    <border>
      <left style="thin">
        <color auto="1"/>
      </left>
      <right style="thin">
        <color auto="1"/>
      </right>
      <top style="double">
        <color indexed="10"/>
      </top>
      <bottom style="thin">
        <color indexed="64"/>
      </bottom>
      <diagonal/>
    </border>
    <border>
      <left/>
      <right style="thin">
        <color indexed="64"/>
      </right>
      <top style="thin">
        <color indexed="64"/>
      </top>
      <bottom/>
      <diagonal/>
    </border>
    <border>
      <left style="medium">
        <color indexed="64"/>
      </left>
      <right style="medium">
        <color indexed="64"/>
      </right>
      <top/>
      <bottom/>
      <diagonal/>
    </border>
    <border>
      <left/>
      <right style="thin">
        <color indexed="64"/>
      </right>
      <top/>
      <bottom/>
      <diagonal/>
    </border>
    <border>
      <left style="medium">
        <color indexed="64"/>
      </left>
      <right style="medium">
        <color indexed="64"/>
      </right>
      <top/>
      <bottom style="double">
        <color indexed="10"/>
      </bottom>
      <diagonal/>
    </border>
    <border>
      <left/>
      <right/>
      <top/>
      <bottom style="medium">
        <color indexed="64"/>
      </bottom>
      <diagonal/>
    </border>
    <border>
      <left style="double">
        <color indexed="10"/>
      </left>
      <right/>
      <top style="medium">
        <color indexed="64"/>
      </top>
      <bottom style="thin">
        <color indexed="64"/>
      </bottom>
      <diagonal/>
    </border>
    <border>
      <left/>
      <right/>
      <top style="medium">
        <color indexed="64"/>
      </top>
      <bottom style="thin">
        <color indexed="64"/>
      </bottom>
      <diagonal/>
    </border>
    <border>
      <left style="double">
        <color indexed="10"/>
      </left>
      <right/>
      <top/>
      <bottom style="thin">
        <color indexed="64"/>
      </bottom>
      <diagonal/>
    </border>
    <border>
      <left style="thin">
        <color indexed="8"/>
      </left>
      <right/>
      <top style="thin">
        <color indexed="8"/>
      </top>
      <bottom/>
      <diagonal/>
    </border>
    <border>
      <left style="thin">
        <color auto="1"/>
      </left>
      <right style="thin">
        <color auto="1"/>
      </right>
      <top style="thin">
        <color indexed="8"/>
      </top>
      <bottom/>
      <diagonal/>
    </border>
    <border>
      <left style="thin">
        <color auto="1"/>
      </left>
      <right style="thin">
        <color auto="1"/>
      </right>
      <top style="thin">
        <color indexed="8"/>
      </top>
      <bottom style="thin">
        <color indexed="8"/>
      </bottom>
      <diagonal/>
    </border>
    <border>
      <left style="thin">
        <color auto="1"/>
      </left>
      <right style="thin">
        <color auto="1"/>
      </right>
      <top style="thin">
        <color indexed="8"/>
      </top>
      <bottom style="thin">
        <color indexed="64"/>
      </bottom>
      <diagonal/>
    </border>
    <border>
      <left style="medium">
        <color indexed="64"/>
      </left>
      <right/>
      <top/>
      <bottom style="thin">
        <color indexed="64"/>
      </bottom>
      <diagonal/>
    </border>
    <border>
      <left style="double">
        <color indexed="10"/>
      </left>
      <right style="double">
        <color indexed="10"/>
      </right>
      <top style="double">
        <color indexed="10"/>
      </top>
      <bottom/>
      <diagonal/>
    </border>
    <border>
      <left/>
      <right style="thin">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s>
  <cellStyleXfs count="1018">
    <xf numFmtId="0" fontId="0" fillId="0" borderId="0"/>
    <xf numFmtId="0" fontId="10" fillId="0" borderId="0"/>
    <xf numFmtId="0" fontId="13" fillId="2" borderId="0" applyNumberFormat="0" applyBorder="0" applyAlignment="0" applyProtection="0"/>
    <xf numFmtId="0" fontId="13" fillId="2"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5" fillId="16" borderId="3" applyNumberFormat="0" applyAlignment="0" applyProtection="0"/>
    <xf numFmtId="0" fontId="15" fillId="16" borderId="3" applyNumberFormat="0" applyAlignment="0" applyProtection="0"/>
    <xf numFmtId="0" fontId="16" fillId="0" borderId="4" applyNumberFormat="0" applyFill="0" applyAlignment="0" applyProtection="0"/>
    <xf numFmtId="0" fontId="16" fillId="0" borderId="4" applyNumberFormat="0" applyFill="0" applyAlignment="0" applyProtection="0"/>
    <xf numFmtId="0" fontId="17" fillId="17" borderId="5" applyNumberFormat="0" applyAlignment="0" applyProtection="0"/>
    <xf numFmtId="0" fontId="17" fillId="17" borderId="5" applyNumberFormat="0" applyAlignment="0" applyProtection="0"/>
    <xf numFmtId="0" fontId="14" fillId="18" borderId="0" applyNumberFormat="0" applyBorder="0" applyAlignment="0" applyProtection="0"/>
    <xf numFmtId="0" fontId="14" fillId="18"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4" fillId="20" borderId="0" applyNumberFormat="0" applyBorder="0" applyAlignment="0" applyProtection="0"/>
    <xf numFmtId="0" fontId="14" fillId="20"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21" borderId="0" applyNumberFormat="0" applyBorder="0" applyAlignment="0" applyProtection="0"/>
    <xf numFmtId="0" fontId="14" fillId="21" borderId="0" applyNumberFormat="0" applyBorder="0" applyAlignment="0" applyProtection="0"/>
    <xf numFmtId="167" fontId="10" fillId="0" borderId="0" applyFont="0" applyFill="0" applyBorder="0" applyAlignment="0" applyProtection="0"/>
    <xf numFmtId="0" fontId="18" fillId="7" borderId="3" applyNumberFormat="0" applyAlignment="0" applyProtection="0"/>
    <xf numFmtId="0" fontId="18" fillId="7" borderId="3" applyNumberFormat="0" applyAlignment="0" applyProtection="0"/>
    <xf numFmtId="164"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0" fillId="0" borderId="0"/>
    <xf numFmtId="0" fontId="10" fillId="0" borderId="0"/>
    <xf numFmtId="0" fontId="10" fillId="0" borderId="0"/>
    <xf numFmtId="0" fontId="9" fillId="0" borderId="0"/>
    <xf numFmtId="0" fontId="9" fillId="0" borderId="0"/>
    <xf numFmtId="0" fontId="9" fillId="0" borderId="0"/>
    <xf numFmtId="0" fontId="9" fillId="0" borderId="0"/>
    <xf numFmtId="0" fontId="9" fillId="0" borderId="0"/>
    <xf numFmtId="0" fontId="10" fillId="0" borderId="0"/>
    <xf numFmtId="0" fontId="9" fillId="0" borderId="0"/>
    <xf numFmtId="0" fontId="9" fillId="0" borderId="0"/>
    <xf numFmtId="0" fontId="9" fillId="0" borderId="0"/>
    <xf numFmtId="0" fontId="10" fillId="0" borderId="0"/>
    <xf numFmtId="0" fontId="9" fillId="0" borderId="0"/>
    <xf numFmtId="0" fontId="10" fillId="23" borderId="6" applyNumberFormat="0" applyAlignment="0" applyProtection="0"/>
    <xf numFmtId="0" fontId="10" fillId="23" borderId="6" applyNumberFormat="0" applyAlignment="0" applyProtection="0"/>
    <xf numFmtId="0" fontId="20" fillId="16" borderId="7" applyNumberFormat="0" applyAlignment="0" applyProtection="0"/>
    <xf numFmtId="0" fontId="20" fillId="16" borderId="7" applyNumberFormat="0" applyAlignment="0" applyProtection="0"/>
    <xf numFmtId="9" fontId="10"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3" fillId="0" borderId="8" applyNumberFormat="0" applyFill="0" applyAlignment="0" applyProtection="0"/>
    <xf numFmtId="0" fontId="23" fillId="0" borderId="8"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5" fillId="0" borderId="10" applyNumberFormat="0" applyFill="0" applyAlignment="0" applyProtection="0"/>
    <xf numFmtId="0" fontId="25" fillId="0" borderId="10" applyNumberFormat="0" applyFill="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7" fillId="0" borderId="11" applyNumberFormat="0" applyFill="0" applyAlignment="0" applyProtection="0"/>
    <xf numFmtId="0" fontId="27" fillId="0" borderId="11" applyNumberFormat="0" applyFill="0" applyAlignment="0" applyProtection="0"/>
    <xf numFmtId="0" fontId="28" fillId="3" borderId="0" applyNumberFormat="0" applyBorder="0" applyAlignment="0" applyProtection="0"/>
    <xf numFmtId="0" fontId="28" fillId="3"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13" fillId="2" borderId="0" applyNumberFormat="0" applyBorder="0" applyAlignment="0" applyProtection="0"/>
    <xf numFmtId="0" fontId="13" fillId="3" borderId="0" applyNumberFormat="0" applyBorder="0" applyAlignment="0" applyProtection="0"/>
    <xf numFmtId="0" fontId="13" fillId="4" borderId="0" applyNumberFormat="0" applyBorder="0" applyAlignment="0" applyProtection="0"/>
    <xf numFmtId="0" fontId="13" fillId="5" borderId="0" applyNumberFormat="0" applyBorder="0" applyAlignment="0" applyProtection="0"/>
    <xf numFmtId="0" fontId="13" fillId="6" borderId="0" applyNumberFormat="0" applyBorder="0" applyAlignment="0" applyProtection="0"/>
    <xf numFmtId="0" fontId="13" fillId="7" borderId="0" applyNumberFormat="0" applyBorder="0" applyAlignment="0" applyProtection="0"/>
    <xf numFmtId="0" fontId="13" fillId="8"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5" borderId="0" applyNumberFormat="0" applyBorder="0" applyAlignment="0" applyProtection="0"/>
    <xf numFmtId="0" fontId="13" fillId="8" borderId="0" applyNumberFormat="0" applyBorder="0" applyAlignment="0" applyProtection="0"/>
    <xf numFmtId="0" fontId="13" fillId="11" borderId="0" applyNumberFormat="0" applyBorder="0" applyAlignment="0" applyProtection="0"/>
    <xf numFmtId="0" fontId="14" fillId="12"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3" borderId="0" applyNumberFormat="0" applyBorder="0" applyAlignment="0" applyProtection="0"/>
    <xf numFmtId="0" fontId="14" fillId="14" borderId="0" applyNumberFormat="0" applyBorder="0" applyAlignment="0" applyProtection="0"/>
    <xf numFmtId="0" fontId="14" fillId="15" borderId="0" applyNumberFormat="0" applyBorder="0" applyAlignment="0" applyProtection="0"/>
    <xf numFmtId="0" fontId="15" fillId="16" borderId="3" applyNumberFormat="0" applyAlignment="0" applyProtection="0"/>
    <xf numFmtId="0" fontId="16" fillId="0" borderId="4" applyNumberFormat="0" applyFill="0" applyAlignment="0" applyProtection="0"/>
    <xf numFmtId="0" fontId="17" fillId="17" borderId="5" applyNumberFormat="0" applyAlignment="0" applyProtection="0"/>
    <xf numFmtId="0" fontId="14" fillId="18" borderId="0" applyNumberFormat="0" applyBorder="0" applyAlignment="0" applyProtection="0"/>
    <xf numFmtId="0" fontId="14" fillId="19" borderId="0" applyNumberFormat="0" applyBorder="0" applyAlignment="0" applyProtection="0"/>
    <xf numFmtId="0" fontId="14" fillId="20" borderId="0" applyNumberFormat="0" applyBorder="0" applyAlignment="0" applyProtection="0"/>
    <xf numFmtId="0" fontId="14" fillId="13" borderId="0" applyNumberFormat="0" applyBorder="0" applyAlignment="0" applyProtection="0"/>
    <xf numFmtId="0" fontId="14" fillId="14" borderId="0" applyNumberFormat="0" applyBorder="0" applyAlignment="0" applyProtection="0"/>
    <xf numFmtId="0" fontId="14" fillId="21" borderId="0" applyNumberFormat="0" applyBorder="0" applyAlignment="0" applyProtection="0"/>
    <xf numFmtId="0" fontId="18" fillId="7" borderId="3" applyNumberFormat="0" applyAlignment="0" applyProtection="0"/>
    <xf numFmtId="164" fontId="10" fillId="0" borderId="0" applyFont="0" applyFill="0" applyBorder="0" applyAlignment="0" applyProtection="0"/>
    <xf numFmtId="165" fontId="10" fillId="0" borderId="0" applyFont="0" applyFill="0" applyBorder="0" applyAlignment="0" applyProtection="0"/>
    <xf numFmtId="0" fontId="19" fillId="22" borderId="0" applyNumberFormat="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10" fillId="0" borderId="0"/>
    <xf numFmtId="0" fontId="10" fillId="23" borderId="6" applyNumberFormat="0" applyAlignment="0" applyProtection="0"/>
    <xf numFmtId="0" fontId="20" fillId="16" borderId="7" applyNumberFormat="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3" fillId="0" borderId="8" applyNumberFormat="0" applyFill="0" applyAlignment="0" applyProtection="0"/>
    <xf numFmtId="0" fontId="24" fillId="0" borderId="9" applyNumberFormat="0" applyFill="0" applyAlignment="0" applyProtection="0"/>
    <xf numFmtId="0" fontId="25" fillId="0" borderId="10" applyNumberFormat="0" applyFill="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7" fillId="0" borderId="11" applyNumberFormat="0" applyFill="0" applyAlignment="0" applyProtection="0"/>
    <xf numFmtId="0" fontId="28" fillId="3" borderId="0" applyNumberFormat="0" applyBorder="0" applyAlignment="0" applyProtection="0"/>
    <xf numFmtId="0" fontId="29" fillId="4" borderId="0" applyNumberFormat="0" applyBorder="0" applyAlignment="0" applyProtection="0"/>
    <xf numFmtId="0" fontId="8" fillId="0" borderId="0"/>
    <xf numFmtId="0" fontId="31" fillId="0" borderId="0"/>
    <xf numFmtId="0" fontId="13" fillId="2" borderId="0" applyNumberFormat="0" applyBorder="0" applyAlignment="0" applyProtection="0"/>
    <xf numFmtId="0" fontId="13" fillId="3" borderId="0" applyNumberFormat="0" applyBorder="0" applyAlignment="0" applyProtection="0"/>
    <xf numFmtId="0" fontId="13" fillId="4" borderId="0" applyNumberFormat="0" applyBorder="0" applyAlignment="0" applyProtection="0"/>
    <xf numFmtId="0" fontId="13" fillId="5" borderId="0" applyNumberFormat="0" applyBorder="0" applyAlignment="0" applyProtection="0"/>
    <xf numFmtId="0" fontId="13" fillId="6" borderId="0" applyNumberFormat="0" applyBorder="0" applyAlignment="0" applyProtection="0"/>
    <xf numFmtId="0" fontId="13" fillId="7" borderId="0" applyNumberFormat="0" applyBorder="0" applyAlignment="0" applyProtection="0"/>
    <xf numFmtId="0" fontId="13" fillId="8"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5" borderId="0" applyNumberFormat="0" applyBorder="0" applyAlignment="0" applyProtection="0"/>
    <xf numFmtId="0" fontId="13" fillId="8" borderId="0" applyNumberFormat="0" applyBorder="0" applyAlignment="0" applyProtection="0"/>
    <xf numFmtId="0" fontId="13" fillId="11" borderId="0" applyNumberFormat="0" applyBorder="0" applyAlignment="0" applyProtection="0"/>
    <xf numFmtId="0" fontId="14" fillId="12"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3" borderId="0" applyNumberFormat="0" applyBorder="0" applyAlignment="0" applyProtection="0"/>
    <xf numFmtId="0" fontId="14" fillId="14" borderId="0" applyNumberFormat="0" applyBorder="0" applyAlignment="0" applyProtection="0"/>
    <xf numFmtId="0" fontId="14" fillId="15" borderId="0" applyNumberFormat="0" applyBorder="0" applyAlignment="0" applyProtection="0"/>
    <xf numFmtId="0" fontId="15" fillId="16" borderId="3" applyNumberFormat="0" applyAlignment="0" applyProtection="0"/>
    <xf numFmtId="0" fontId="16" fillId="0" borderId="4" applyNumberFormat="0" applyFill="0" applyAlignment="0" applyProtection="0"/>
    <xf numFmtId="0" fontId="17" fillId="17" borderId="5" applyNumberFormat="0" applyAlignment="0" applyProtection="0"/>
    <xf numFmtId="0" fontId="14" fillId="18" borderId="0" applyNumberFormat="0" applyBorder="0" applyAlignment="0" applyProtection="0"/>
    <xf numFmtId="0" fontId="14" fillId="19" borderId="0" applyNumberFormat="0" applyBorder="0" applyAlignment="0" applyProtection="0"/>
    <xf numFmtId="0" fontId="14" fillId="20" borderId="0" applyNumberFormat="0" applyBorder="0" applyAlignment="0" applyProtection="0"/>
    <xf numFmtId="0" fontId="14" fillId="13" borderId="0" applyNumberFormat="0" applyBorder="0" applyAlignment="0" applyProtection="0"/>
    <xf numFmtId="0" fontId="14" fillId="14" borderId="0" applyNumberFormat="0" applyBorder="0" applyAlignment="0" applyProtection="0"/>
    <xf numFmtId="0" fontId="14" fillId="21" borderId="0" applyNumberFormat="0" applyBorder="0" applyAlignment="0" applyProtection="0"/>
    <xf numFmtId="0" fontId="18" fillId="7" borderId="3" applyNumberFormat="0" applyAlignment="0" applyProtection="0"/>
    <xf numFmtId="165" fontId="10" fillId="0" borderId="0" applyFont="0" applyFill="0" applyBorder="0" applyAlignment="0" applyProtection="0"/>
    <xf numFmtId="164" fontId="10" fillId="0" borderId="0" applyFont="0" applyFill="0" applyBorder="0" applyAlignment="0" applyProtection="0"/>
    <xf numFmtId="0" fontId="19" fillId="22" borderId="0" applyNumberFormat="0" applyBorder="0" applyAlignment="0" applyProtection="0"/>
    <xf numFmtId="0" fontId="10" fillId="23" borderId="6" applyNumberFormat="0" applyAlignment="0" applyProtection="0"/>
    <xf numFmtId="0" fontId="20" fillId="16" borderId="7" applyNumberFormat="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6" fillId="0" borderId="0" applyNumberFormat="0" applyFill="0" applyBorder="0" applyAlignment="0" applyProtection="0"/>
    <xf numFmtId="0" fontId="23" fillId="0" borderId="8" applyNumberFormat="0" applyFill="0" applyAlignment="0" applyProtection="0"/>
    <xf numFmtId="0" fontId="24" fillId="0" borderId="9" applyNumberFormat="0" applyFill="0" applyAlignment="0" applyProtection="0"/>
    <xf numFmtId="0" fontId="25" fillId="0" borderId="10" applyNumberFormat="0" applyFill="0" applyAlignment="0" applyProtection="0"/>
    <xf numFmtId="0" fontId="25" fillId="0" borderId="0" applyNumberFormat="0" applyFill="0" applyBorder="0" applyAlignment="0" applyProtection="0"/>
    <xf numFmtId="0" fontId="27" fillId="0" borderId="11" applyNumberFormat="0" applyFill="0" applyAlignment="0" applyProtection="0"/>
    <xf numFmtId="0" fontId="28" fillId="3" borderId="0" applyNumberFormat="0" applyBorder="0" applyAlignment="0" applyProtection="0"/>
    <xf numFmtId="0" fontId="29" fillId="4" borderId="0" applyNumberFormat="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0"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165" fontId="10" fillId="0" borderId="0" applyFont="0" applyFill="0" applyBorder="0" applyAlignment="0" applyProtection="0"/>
    <xf numFmtId="0" fontId="13" fillId="2" borderId="0" applyNumberFormat="0" applyBorder="0" applyAlignment="0" applyProtection="0"/>
    <xf numFmtId="0" fontId="13" fillId="3" borderId="0" applyNumberFormat="0" applyBorder="0" applyAlignment="0" applyProtection="0"/>
    <xf numFmtId="0" fontId="13" fillId="4" borderId="0" applyNumberFormat="0" applyBorder="0" applyAlignment="0" applyProtection="0"/>
    <xf numFmtId="0" fontId="13" fillId="5" borderId="0" applyNumberFormat="0" applyBorder="0" applyAlignment="0" applyProtection="0"/>
    <xf numFmtId="0" fontId="13" fillId="6" borderId="0" applyNumberFormat="0" applyBorder="0" applyAlignment="0" applyProtection="0"/>
    <xf numFmtId="0" fontId="13" fillId="7" borderId="0" applyNumberFormat="0" applyBorder="0" applyAlignment="0" applyProtection="0"/>
    <xf numFmtId="0" fontId="13" fillId="8"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5" borderId="0" applyNumberFormat="0" applyBorder="0" applyAlignment="0" applyProtection="0"/>
    <xf numFmtId="0" fontId="13" fillId="8" borderId="0" applyNumberFormat="0" applyBorder="0" applyAlignment="0" applyProtection="0"/>
    <xf numFmtId="0" fontId="13" fillId="11" borderId="0" applyNumberFormat="0" applyBorder="0" applyAlignment="0" applyProtection="0"/>
    <xf numFmtId="0" fontId="14" fillId="12"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3" borderId="0" applyNumberFormat="0" applyBorder="0" applyAlignment="0" applyProtection="0"/>
    <xf numFmtId="0" fontId="14" fillId="14" borderId="0" applyNumberFormat="0" applyBorder="0" applyAlignment="0" applyProtection="0"/>
    <xf numFmtId="0" fontId="14" fillId="15" borderId="0" applyNumberFormat="0" applyBorder="0" applyAlignment="0" applyProtection="0"/>
    <xf numFmtId="0" fontId="15" fillId="16" borderId="3" applyNumberFormat="0" applyAlignment="0" applyProtection="0"/>
    <xf numFmtId="0" fontId="16" fillId="0" borderId="4" applyNumberFormat="0" applyFill="0" applyAlignment="0" applyProtection="0"/>
    <xf numFmtId="0" fontId="17" fillId="17" borderId="5" applyNumberFormat="0" applyAlignment="0" applyProtection="0"/>
    <xf numFmtId="0" fontId="14" fillId="18" borderId="0" applyNumberFormat="0" applyBorder="0" applyAlignment="0" applyProtection="0"/>
    <xf numFmtId="0" fontId="14" fillId="19" borderId="0" applyNumberFormat="0" applyBorder="0" applyAlignment="0" applyProtection="0"/>
    <xf numFmtId="0" fontId="14" fillId="20" borderId="0" applyNumberFormat="0" applyBorder="0" applyAlignment="0" applyProtection="0"/>
    <xf numFmtId="0" fontId="14" fillId="13" borderId="0" applyNumberFormat="0" applyBorder="0" applyAlignment="0" applyProtection="0"/>
    <xf numFmtId="0" fontId="14" fillId="14" borderId="0" applyNumberFormat="0" applyBorder="0" applyAlignment="0" applyProtection="0"/>
    <xf numFmtId="0" fontId="14" fillId="21" borderId="0" applyNumberFormat="0" applyBorder="0" applyAlignment="0" applyProtection="0"/>
    <xf numFmtId="0" fontId="18" fillId="7" borderId="3" applyNumberFormat="0" applyAlignment="0" applyProtection="0"/>
    <xf numFmtId="164"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0" fontId="19" fillId="22" borderId="0" applyNumberFormat="0" applyBorder="0" applyAlignment="0" applyProtection="0"/>
    <xf numFmtId="0" fontId="7" fillId="0" borderId="0"/>
    <xf numFmtId="0" fontId="7" fillId="0" borderId="0"/>
    <xf numFmtId="0" fontId="7" fillId="0" borderId="0"/>
    <xf numFmtId="0" fontId="10" fillId="0" borderId="0"/>
    <xf numFmtId="0" fontId="10"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0" fillId="23" borderId="6" applyNumberFormat="0" applyAlignment="0" applyProtection="0"/>
    <xf numFmtId="0" fontId="20" fillId="16" borderId="7" applyNumberFormat="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3" fillId="0" borderId="8" applyNumberFormat="0" applyFill="0" applyAlignment="0" applyProtection="0"/>
    <xf numFmtId="0" fontId="24" fillId="0" borderId="9" applyNumberFormat="0" applyFill="0" applyAlignment="0" applyProtection="0"/>
    <xf numFmtId="0" fontId="25" fillId="0" borderId="10" applyNumberFormat="0" applyFill="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7" fillId="0" borderId="11" applyNumberFormat="0" applyFill="0" applyAlignment="0" applyProtection="0"/>
    <xf numFmtId="0" fontId="28" fillId="3" borderId="0" applyNumberFormat="0" applyBorder="0" applyAlignment="0" applyProtection="0"/>
    <xf numFmtId="0" fontId="29" fillId="4" borderId="0" applyNumberFormat="0" applyBorder="0" applyAlignment="0" applyProtection="0"/>
    <xf numFmtId="0" fontId="13" fillId="2" borderId="0" applyNumberFormat="0" applyBorder="0" applyAlignment="0" applyProtection="0"/>
    <xf numFmtId="0" fontId="13" fillId="2"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5" fillId="16" borderId="3" applyNumberFormat="0" applyAlignment="0" applyProtection="0"/>
    <xf numFmtId="0" fontId="15" fillId="16" borderId="3" applyNumberFormat="0" applyAlignment="0" applyProtection="0"/>
    <xf numFmtId="0" fontId="16" fillId="0" borderId="4" applyNumberFormat="0" applyFill="0" applyAlignment="0" applyProtection="0"/>
    <xf numFmtId="0" fontId="16" fillId="0" borderId="4" applyNumberFormat="0" applyFill="0" applyAlignment="0" applyProtection="0"/>
    <xf numFmtId="0" fontId="17" fillId="17" borderId="5" applyNumberFormat="0" applyAlignment="0" applyProtection="0"/>
    <xf numFmtId="0" fontId="17" fillId="17" borderId="5" applyNumberFormat="0" applyAlignment="0" applyProtection="0"/>
    <xf numFmtId="0" fontId="14" fillId="18" borderId="0" applyNumberFormat="0" applyBorder="0" applyAlignment="0" applyProtection="0"/>
    <xf numFmtId="0" fontId="14" fillId="18"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4" fillId="20" borderId="0" applyNumberFormat="0" applyBorder="0" applyAlignment="0" applyProtection="0"/>
    <xf numFmtId="0" fontId="14" fillId="20"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21" borderId="0" applyNumberFormat="0" applyBorder="0" applyAlignment="0" applyProtection="0"/>
    <xf numFmtId="0" fontId="14" fillId="21" borderId="0" applyNumberFormat="0" applyBorder="0" applyAlignment="0" applyProtection="0"/>
    <xf numFmtId="0" fontId="18" fillId="7" borderId="3" applyNumberFormat="0" applyAlignment="0" applyProtection="0"/>
    <xf numFmtId="0" fontId="18" fillId="7" borderId="3" applyNumberFormat="0" applyAlignment="0" applyProtection="0"/>
    <xf numFmtId="164" fontId="10" fillId="0" borderId="0" applyFont="0" applyFill="0" applyBorder="0" applyAlignment="0" applyProtection="0"/>
    <xf numFmtId="164"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0" fontId="19" fillId="22" borderId="0" applyNumberFormat="0" applyBorder="0" applyAlignment="0" applyProtection="0"/>
    <xf numFmtId="0" fontId="19" fillId="22" borderId="0" applyNumberFormat="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 fillId="0" borderId="0"/>
    <xf numFmtId="0" fontId="10" fillId="0" borderId="0"/>
    <xf numFmtId="0" fontId="6" fillId="0" borderId="0"/>
    <xf numFmtId="0" fontId="6" fillId="0" borderId="0"/>
    <xf numFmtId="0" fontId="10"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 fillId="23" borderId="6" applyNumberFormat="0" applyAlignment="0" applyProtection="0"/>
    <xf numFmtId="0" fontId="10" fillId="23" borderId="6" applyNumberFormat="0" applyAlignment="0" applyProtection="0"/>
    <xf numFmtId="0" fontId="20" fillId="16" borderId="7" applyNumberFormat="0" applyAlignment="0" applyProtection="0"/>
    <xf numFmtId="0" fontId="20" fillId="16" borderId="7" applyNumberFormat="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3" fillId="0" borderId="8" applyNumberFormat="0" applyFill="0" applyAlignment="0" applyProtection="0"/>
    <xf numFmtId="0" fontId="23" fillId="0" borderId="8" applyNumberFormat="0" applyFill="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4" fillId="0" borderId="9" applyNumberFormat="0" applyFill="0" applyAlignment="0" applyProtection="0"/>
    <xf numFmtId="0" fontId="24" fillId="0" borderId="9" applyNumberFormat="0" applyFill="0" applyAlignment="0" applyProtection="0"/>
    <xf numFmtId="0" fontId="25" fillId="0" borderId="10" applyNumberFormat="0" applyFill="0" applyAlignment="0" applyProtection="0"/>
    <xf numFmtId="0" fontId="25" fillId="0" borderId="10" applyNumberFormat="0" applyFill="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7" fillId="0" borderId="11" applyNumberFormat="0" applyFill="0" applyAlignment="0" applyProtection="0"/>
    <xf numFmtId="0" fontId="27" fillId="0" borderId="11" applyNumberFormat="0" applyFill="0" applyAlignment="0" applyProtection="0"/>
    <xf numFmtId="0" fontId="28" fillId="3" borderId="0" applyNumberFormat="0" applyBorder="0" applyAlignment="0" applyProtection="0"/>
    <xf numFmtId="0" fontId="28" fillId="3"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0" fontId="2" fillId="0" borderId="0"/>
    <xf numFmtId="0" fontId="1" fillId="0" borderId="0"/>
    <xf numFmtId="169" fontId="57" fillId="0" borderId="0"/>
  </cellStyleXfs>
  <cellXfs count="722">
    <xf numFmtId="0" fontId="0" fillId="0" borderId="0" xfId="0"/>
    <xf numFmtId="166" fontId="10" fillId="0" borderId="0" xfId="1" applyNumberFormat="1" applyAlignment="1">
      <alignment horizontal="center" vertical="center"/>
    </xf>
    <xf numFmtId="49" fontId="12" fillId="0" borderId="1" xfId="60" applyNumberFormat="1" applyFont="1" applyFill="1" applyBorder="1" applyAlignment="1">
      <alignment horizontal="left" vertical="center" wrapText="1"/>
    </xf>
    <xf numFmtId="166" fontId="12" fillId="0" borderId="0" xfId="59" applyNumberFormat="1" applyFont="1" applyFill="1" applyBorder="1" applyAlignment="1">
      <alignment horizontal="center" vertical="center"/>
    </xf>
    <xf numFmtId="49" fontId="12" fillId="0" borderId="0" xfId="59" applyNumberFormat="1" applyFont="1" applyFill="1" applyBorder="1" applyAlignment="1">
      <alignment horizontal="center" vertical="center"/>
    </xf>
    <xf numFmtId="49" fontId="42" fillId="0" borderId="0" xfId="60" applyNumberFormat="1" applyFont="1" applyFill="1" applyBorder="1" applyAlignment="1">
      <alignment horizontal="center" vertical="center" wrapText="1"/>
    </xf>
    <xf numFmtId="166" fontId="42" fillId="0" borderId="0" xfId="60" applyNumberFormat="1" applyFont="1" applyFill="1" applyBorder="1" applyAlignment="1">
      <alignment horizontal="center" vertical="center" wrapText="1"/>
    </xf>
    <xf numFmtId="166" fontId="12" fillId="0" borderId="0" xfId="59" applyNumberFormat="1" applyFont="1" applyFill="1" applyBorder="1" applyAlignment="1">
      <alignment horizontal="center" vertical="center" wrapText="1"/>
    </xf>
    <xf numFmtId="49" fontId="12" fillId="0" borderId="1" xfId="60" applyNumberFormat="1" applyFont="1" applyFill="1" applyBorder="1" applyAlignment="1">
      <alignment vertical="center" wrapText="1"/>
    </xf>
    <xf numFmtId="49" fontId="44" fillId="0" borderId="1" xfId="60" applyNumberFormat="1" applyFont="1" applyFill="1" applyBorder="1" applyAlignment="1">
      <alignment horizontal="left" vertical="center" wrapText="1"/>
    </xf>
    <xf numFmtId="49" fontId="12" fillId="0" borderId="0" xfId="60" applyNumberFormat="1" applyFont="1" applyFill="1" applyAlignment="1">
      <alignment vertical="center" wrapText="1"/>
    </xf>
    <xf numFmtId="49" fontId="12" fillId="0" borderId="0" xfId="60" applyNumberFormat="1" applyFont="1" applyFill="1" applyBorder="1" applyAlignment="1">
      <alignment vertical="center" wrapText="1"/>
    </xf>
    <xf numFmtId="49" fontId="44" fillId="0" borderId="1" xfId="60" applyNumberFormat="1" applyFont="1" applyFill="1" applyBorder="1" applyAlignment="1">
      <alignment vertical="center" wrapText="1"/>
    </xf>
    <xf numFmtId="49" fontId="44" fillId="0" borderId="15" xfId="60" applyNumberFormat="1" applyFont="1" applyFill="1" applyBorder="1" applyAlignment="1">
      <alignment vertical="center" wrapText="1"/>
    </xf>
    <xf numFmtId="49" fontId="47" fillId="0" borderId="0" xfId="60" applyNumberFormat="1" applyFont="1" applyFill="1" applyBorder="1" applyAlignment="1">
      <alignment horizontal="center" vertical="center" wrapText="1"/>
    </xf>
    <xf numFmtId="166" fontId="47" fillId="0" borderId="0" xfId="60" applyNumberFormat="1" applyFont="1" applyFill="1" applyBorder="1" applyAlignment="1">
      <alignment horizontal="center" vertical="center" wrapText="1"/>
    </xf>
    <xf numFmtId="49" fontId="45" fillId="0" borderId="0" xfId="60" applyNumberFormat="1" applyFont="1" applyFill="1" applyBorder="1" applyAlignment="1">
      <alignment horizontal="center" vertical="center" wrapText="1"/>
    </xf>
    <xf numFmtId="166" fontId="45" fillId="0" borderId="0" xfId="60" applyNumberFormat="1" applyFont="1" applyFill="1" applyBorder="1" applyAlignment="1">
      <alignment horizontal="center" vertical="center" wrapText="1"/>
    </xf>
    <xf numFmtId="49" fontId="44" fillId="0" borderId="27" xfId="60" applyNumberFormat="1" applyFont="1" applyFill="1" applyBorder="1" applyAlignment="1">
      <alignment horizontal="left" vertical="center" wrapText="1"/>
    </xf>
    <xf numFmtId="49" fontId="44" fillId="0" borderId="15" xfId="60" applyNumberFormat="1" applyFont="1" applyFill="1" applyBorder="1" applyAlignment="1">
      <alignment horizontal="left" vertical="center" wrapText="1"/>
    </xf>
    <xf numFmtId="49" fontId="40" fillId="0" borderId="21" xfId="60" applyNumberFormat="1" applyFont="1" applyFill="1" applyBorder="1" applyAlignment="1">
      <alignment horizontal="left" vertical="center"/>
    </xf>
    <xf numFmtId="49" fontId="44" fillId="0" borderId="23" xfId="60" applyNumberFormat="1" applyFont="1" applyFill="1" applyBorder="1" applyAlignment="1">
      <alignment horizontal="left" vertical="center" wrapText="1"/>
    </xf>
    <xf numFmtId="49" fontId="40" fillId="0" borderId="39" xfId="60" applyNumberFormat="1" applyFont="1" applyFill="1" applyBorder="1" applyAlignment="1">
      <alignment horizontal="left" vertical="center"/>
    </xf>
    <xf numFmtId="49" fontId="44" fillId="0" borderId="24" xfId="60" applyNumberFormat="1" applyFont="1" applyFill="1" applyBorder="1" applyAlignment="1">
      <alignment horizontal="left" vertical="center" wrapText="1"/>
    </xf>
    <xf numFmtId="49" fontId="12" fillId="0" borderId="26" xfId="60" applyNumberFormat="1" applyFont="1" applyFill="1" applyBorder="1" applyAlignment="1">
      <alignment vertical="center" wrapText="1"/>
    </xf>
    <xf numFmtId="49" fontId="40" fillId="0" borderId="21" xfId="60" applyNumberFormat="1" applyFont="1" applyFill="1" applyBorder="1" applyAlignment="1">
      <alignment horizontal="left" vertical="center" wrapText="1"/>
    </xf>
    <xf numFmtId="49" fontId="44" fillId="0" borderId="0" xfId="60" applyNumberFormat="1" applyFont="1" applyFill="1" applyBorder="1" applyAlignment="1">
      <alignment horizontal="left" vertical="center" wrapText="1"/>
    </xf>
    <xf numFmtId="49" fontId="12" fillId="0" borderId="24" xfId="60" applyNumberFormat="1" applyFont="1" applyFill="1" applyBorder="1" applyAlignment="1">
      <alignment vertical="center" wrapText="1"/>
    </xf>
    <xf numFmtId="49" fontId="12" fillId="0" borderId="24" xfId="60" applyNumberFormat="1" applyFont="1" applyFill="1" applyBorder="1" applyAlignment="1">
      <alignment horizontal="left" vertical="center" wrapText="1"/>
    </xf>
    <xf numFmtId="0" fontId="12" fillId="0" borderId="1" xfId="1" applyFont="1" applyBorder="1" applyAlignment="1">
      <alignment horizontal="left" vertical="center"/>
    </xf>
    <xf numFmtId="49" fontId="48" fillId="0" borderId="16" xfId="60" applyNumberFormat="1" applyFont="1" applyFill="1" applyBorder="1" applyAlignment="1">
      <alignment horizontal="left" vertical="center" wrapText="1"/>
    </xf>
    <xf numFmtId="0" fontId="12" fillId="0" borderId="1" xfId="0" applyFont="1" applyBorder="1" applyAlignment="1">
      <alignment horizontal="center" vertical="top" wrapText="1"/>
    </xf>
    <xf numFmtId="166" fontId="12" fillId="0" borderId="1" xfId="0" applyNumberFormat="1" applyFont="1" applyBorder="1" applyAlignment="1">
      <alignment horizontal="center" vertical="top" wrapText="1"/>
    </xf>
    <xf numFmtId="49" fontId="40" fillId="0" borderId="1" xfId="60" applyNumberFormat="1" applyFont="1" applyFill="1" applyBorder="1" applyAlignment="1">
      <alignment horizontal="left" vertical="center"/>
    </xf>
    <xf numFmtId="49" fontId="32" fillId="0" borderId="0" xfId="1" applyNumberFormat="1" applyFont="1" applyAlignment="1">
      <alignment horizontal="center" vertical="center"/>
    </xf>
    <xf numFmtId="0" fontId="10" fillId="0" borderId="0" xfId="1" applyAlignment="1">
      <alignment vertical="center"/>
    </xf>
    <xf numFmtId="0" fontId="30" fillId="0" borderId="0" xfId="1" applyFont="1" applyAlignment="1">
      <alignment horizontal="center" vertical="center"/>
    </xf>
    <xf numFmtId="49" fontId="11" fillId="0" borderId="1" xfId="1" applyNumberFormat="1" applyFont="1" applyBorder="1" applyAlignment="1">
      <alignment horizontal="center" vertical="center"/>
    </xf>
    <xf numFmtId="168" fontId="12" fillId="0" borderId="1" xfId="1" applyNumberFormat="1" applyFont="1" applyBorder="1" applyAlignment="1">
      <alignment horizontal="center" vertical="center"/>
    </xf>
    <xf numFmtId="166" fontId="11" fillId="0" borderId="1" xfId="1" applyNumberFormat="1" applyFont="1" applyBorder="1" applyAlignment="1">
      <alignment horizontal="center" vertical="center"/>
    </xf>
    <xf numFmtId="49" fontId="12" fillId="0" borderId="1" xfId="1" applyNumberFormat="1" applyFont="1" applyBorder="1" applyAlignment="1">
      <alignment horizontal="center" vertical="center"/>
    </xf>
    <xf numFmtId="166" fontId="50" fillId="0" borderId="1" xfId="0" applyNumberFormat="1" applyFont="1" applyBorder="1" applyAlignment="1">
      <alignment horizontal="center" vertical="top" shrinkToFit="1"/>
    </xf>
    <xf numFmtId="0" fontId="12" fillId="0" borderId="1" xfId="1" applyFont="1" applyBorder="1" applyAlignment="1">
      <alignment vertical="center"/>
    </xf>
    <xf numFmtId="0" fontId="12" fillId="0" borderId="1" xfId="1" applyFont="1" applyBorder="1" applyAlignment="1">
      <alignment horizontal="center" vertical="center"/>
    </xf>
    <xf numFmtId="166" fontId="12" fillId="0" borderId="1" xfId="1" applyNumberFormat="1" applyFont="1" applyBorder="1" applyAlignment="1">
      <alignment horizontal="center" vertical="center"/>
    </xf>
    <xf numFmtId="166" fontId="12" fillId="0" borderId="1" xfId="221" applyNumberFormat="1" applyFont="1" applyBorder="1" applyAlignment="1">
      <alignment horizontal="center" vertical="center"/>
    </xf>
    <xf numFmtId="0" fontId="12" fillId="0" borderId="0" xfId="1" applyFont="1" applyAlignment="1">
      <alignment horizontal="left" vertical="center"/>
    </xf>
    <xf numFmtId="0" fontId="12" fillId="0" borderId="0" xfId="1" applyFont="1" applyAlignment="1">
      <alignment vertical="center"/>
    </xf>
    <xf numFmtId="0" fontId="12" fillId="0" borderId="0" xfId="1" applyFont="1" applyAlignment="1">
      <alignment horizontal="center" vertical="center"/>
    </xf>
    <xf numFmtId="49" fontId="12" fillId="0" borderId="0" xfId="1" applyNumberFormat="1" applyFont="1" applyAlignment="1">
      <alignment horizontal="center" vertical="center"/>
    </xf>
    <xf numFmtId="168" fontId="12" fillId="0" borderId="0" xfId="221" applyNumberFormat="1" applyFont="1" applyAlignment="1">
      <alignment horizontal="center" vertical="top" wrapText="1"/>
    </xf>
    <xf numFmtId="166" fontId="50" fillId="0" borderId="0" xfId="221" applyNumberFormat="1" applyFont="1" applyAlignment="1">
      <alignment horizontal="center" vertical="top" shrinkToFit="1"/>
    </xf>
    <xf numFmtId="49" fontId="12" fillId="0" borderId="0" xfId="1" applyNumberFormat="1" applyFont="1" applyAlignment="1">
      <alignment horizontal="left" vertical="center"/>
    </xf>
    <xf numFmtId="49" fontId="34" fillId="0" borderId="0" xfId="1" applyNumberFormat="1" applyFont="1" applyAlignment="1">
      <alignment horizontal="center" vertical="center"/>
    </xf>
    <xf numFmtId="49" fontId="35" fillId="0" borderId="0" xfId="1" applyNumberFormat="1" applyFont="1" applyAlignment="1">
      <alignment horizontal="center" vertical="center"/>
    </xf>
    <xf numFmtId="49" fontId="12" fillId="0" borderId="0" xfId="1" applyNumberFormat="1" applyFont="1" applyAlignment="1">
      <alignment vertical="center"/>
    </xf>
    <xf numFmtId="49" fontId="35" fillId="0" borderId="0" xfId="1" applyNumberFormat="1" applyFont="1" applyAlignment="1">
      <alignment horizontal="center" vertical="center" wrapText="1"/>
    </xf>
    <xf numFmtId="166" fontId="35" fillId="0" borderId="0" xfId="1" applyNumberFormat="1" applyFont="1" applyAlignment="1">
      <alignment horizontal="center" vertical="center"/>
    </xf>
    <xf numFmtId="49" fontId="39" fillId="0" borderId="40" xfId="1" applyNumberFormat="1" applyFont="1" applyBorder="1" applyAlignment="1">
      <alignment horizontal="center" vertical="center"/>
    </xf>
    <xf numFmtId="166" fontId="40" fillId="0" borderId="40" xfId="1" applyNumberFormat="1" applyFont="1" applyBorder="1" applyAlignment="1">
      <alignment horizontal="center" vertical="center"/>
    </xf>
    <xf numFmtId="49" fontId="40" fillId="0" borderId="20" xfId="1" applyNumberFormat="1" applyFont="1" applyBorder="1" applyAlignment="1">
      <alignment vertical="center" wrapText="1"/>
    </xf>
    <xf numFmtId="166" fontId="12" fillId="0" borderId="0" xfId="1" applyNumberFormat="1" applyFont="1" applyAlignment="1">
      <alignment horizontal="center" vertical="center"/>
    </xf>
    <xf numFmtId="49" fontId="12" fillId="0" borderId="0" xfId="1" applyNumberFormat="1" applyFont="1" applyAlignment="1">
      <alignment vertical="center" wrapText="1"/>
    </xf>
    <xf numFmtId="49" fontId="12" fillId="0" borderId="0" xfId="1" applyNumberFormat="1" applyFont="1" applyAlignment="1">
      <alignment horizontal="center" vertical="center" wrapText="1"/>
    </xf>
    <xf numFmtId="0" fontId="12" fillId="0" borderId="1" xfId="1" applyFont="1" applyBorder="1" applyAlignment="1">
      <alignment horizontal="left" vertical="center" wrapText="1"/>
    </xf>
    <xf numFmtId="0" fontId="12" fillId="0" borderId="15" xfId="1" applyFont="1" applyBorder="1" applyAlignment="1">
      <alignment vertical="center" wrapText="1"/>
    </xf>
    <xf numFmtId="0" fontId="40" fillId="0" borderId="21" xfId="1" applyFont="1" applyBorder="1" applyAlignment="1">
      <alignment vertical="center" wrapText="1"/>
    </xf>
    <xf numFmtId="0" fontId="12" fillId="0" borderId="22" xfId="1" applyFont="1" applyBorder="1" applyAlignment="1">
      <alignment horizontal="center" vertical="center"/>
    </xf>
    <xf numFmtId="166" fontId="12" fillId="0" borderId="2" xfId="1" applyNumberFormat="1" applyFont="1" applyBorder="1" applyAlignment="1">
      <alignment horizontal="center" vertical="center"/>
    </xf>
    <xf numFmtId="0" fontId="12" fillId="0" borderId="2" xfId="1" applyFont="1" applyBorder="1" applyAlignment="1">
      <alignment horizontal="center" vertical="center"/>
    </xf>
    <xf numFmtId="0" fontId="12" fillId="0" borderId="24" xfId="1" applyFont="1" applyBorder="1" applyAlignment="1">
      <alignment vertical="center" wrapText="1"/>
    </xf>
    <xf numFmtId="168" fontId="11" fillId="0" borderId="1" xfId="1" applyNumberFormat="1" applyFont="1" applyBorder="1" applyAlignment="1">
      <alignment horizontal="center" vertical="center"/>
    </xf>
    <xf numFmtId="0" fontId="12" fillId="0" borderId="0" xfId="1" applyFont="1" applyAlignment="1">
      <alignment vertical="center" wrapText="1"/>
    </xf>
    <xf numFmtId="0" fontId="12" fillId="0" borderId="12" xfId="1" applyFont="1" applyBorder="1" applyAlignment="1">
      <alignment horizontal="left" vertical="center"/>
    </xf>
    <xf numFmtId="168" fontId="11" fillId="0" borderId="0" xfId="1" applyNumberFormat="1" applyFont="1" applyAlignment="1">
      <alignment horizontal="center" vertical="center"/>
    </xf>
    <xf numFmtId="166" fontId="11" fillId="0" borderId="0" xfId="1" applyNumberFormat="1" applyFont="1" applyAlignment="1">
      <alignment horizontal="center" vertical="center"/>
    </xf>
    <xf numFmtId="0" fontId="12" fillId="0" borderId="2" xfId="1" applyFont="1" applyBorder="1" applyAlignment="1">
      <alignment horizontal="left" vertical="center"/>
    </xf>
    <xf numFmtId="49" fontId="12" fillId="0" borderId="51" xfId="1" applyNumberFormat="1" applyFont="1" applyBorder="1" applyAlignment="1">
      <alignment horizontal="center" vertical="center"/>
    </xf>
    <xf numFmtId="166" fontId="12" fillId="0" borderId="12" xfId="1" applyNumberFormat="1" applyFont="1" applyBorder="1" applyAlignment="1">
      <alignment horizontal="center" vertical="center"/>
    </xf>
    <xf numFmtId="49" fontId="12" fillId="0" borderId="12" xfId="1" applyNumberFormat="1" applyFont="1" applyBorder="1" applyAlignment="1">
      <alignment horizontal="center" vertical="center"/>
    </xf>
    <xf numFmtId="0" fontId="12" fillId="0" borderId="1" xfId="1" applyFont="1" applyBorder="1" applyAlignment="1">
      <alignment vertical="center" wrapText="1"/>
    </xf>
    <xf numFmtId="0" fontId="12" fillId="0" borderId="15" xfId="1" applyFont="1" applyBorder="1" applyAlignment="1">
      <alignment horizontal="left" vertical="center" wrapText="1"/>
    </xf>
    <xf numFmtId="0" fontId="40" fillId="0" borderId="41" xfId="1" applyFont="1" applyBorder="1" applyAlignment="1">
      <alignment vertical="center" wrapText="1"/>
    </xf>
    <xf numFmtId="0" fontId="12" fillId="0" borderId="27" xfId="1" applyFont="1" applyBorder="1" applyAlignment="1">
      <alignment vertical="center" wrapText="1"/>
    </xf>
    <xf numFmtId="168" fontId="12" fillId="0" borderId="14" xfId="1" applyNumberFormat="1" applyFont="1" applyBorder="1" applyAlignment="1">
      <alignment horizontal="center" vertical="center"/>
    </xf>
    <xf numFmtId="0" fontId="12" fillId="0" borderId="40" xfId="1" applyFont="1" applyBorder="1" applyAlignment="1">
      <alignment vertical="center" wrapText="1"/>
    </xf>
    <xf numFmtId="168" fontId="12" fillId="0" borderId="0" xfId="1" applyNumberFormat="1" applyFont="1" applyAlignment="1">
      <alignment horizontal="center" vertical="center"/>
    </xf>
    <xf numFmtId="0" fontId="40" fillId="0" borderId="21" xfId="1" applyFont="1" applyBorder="1" applyAlignment="1">
      <alignment vertical="center"/>
    </xf>
    <xf numFmtId="0" fontId="12" fillId="0" borderId="23" xfId="1" applyFont="1" applyBorder="1" applyAlignment="1">
      <alignment vertical="center"/>
    </xf>
    <xf numFmtId="0" fontId="12" fillId="0" borderId="24" xfId="1" applyFont="1" applyBorder="1" applyAlignment="1">
      <alignment vertical="center"/>
    </xf>
    <xf numFmtId="0" fontId="12" fillId="0" borderId="26" xfId="1" applyFont="1" applyBorder="1" applyAlignment="1">
      <alignment vertical="center"/>
    </xf>
    <xf numFmtId="0" fontId="12" fillId="0" borderId="25" xfId="1" applyFont="1" applyBorder="1" applyAlignment="1">
      <alignment vertical="center"/>
    </xf>
    <xf numFmtId="0" fontId="12" fillId="0" borderId="27" xfId="1" applyFont="1" applyBorder="1" applyAlignment="1">
      <alignment vertical="center"/>
    </xf>
    <xf numFmtId="49" fontId="10" fillId="0" borderId="0" xfId="1" applyNumberFormat="1" applyAlignment="1">
      <alignment horizontal="center" vertical="center"/>
    </xf>
    <xf numFmtId="49" fontId="43" fillId="0" borderId="0" xfId="1" applyNumberFormat="1" applyFont="1" applyAlignment="1">
      <alignment horizontal="center" vertical="center" wrapText="1"/>
    </xf>
    <xf numFmtId="0" fontId="12" fillId="0" borderId="13" xfId="1" applyFont="1" applyBorder="1" applyAlignment="1">
      <alignment vertical="center" wrapText="1"/>
    </xf>
    <xf numFmtId="0" fontId="12" fillId="0" borderId="0" xfId="1" applyFont="1" applyAlignment="1">
      <alignment horizontal="left" vertical="center" wrapText="1"/>
    </xf>
    <xf numFmtId="0" fontId="12" fillId="0" borderId="28" xfId="1" applyFont="1" applyBorder="1" applyAlignment="1">
      <alignment vertical="center"/>
    </xf>
    <xf numFmtId="49" fontId="12" fillId="0" borderId="1" xfId="1" applyNumberFormat="1" applyFont="1" applyBorder="1" applyAlignment="1">
      <alignment horizontal="left" vertical="center"/>
    </xf>
    <xf numFmtId="0" fontId="12" fillId="0" borderId="16" xfId="1" applyFont="1" applyBorder="1" applyAlignment="1">
      <alignment vertical="center" wrapText="1"/>
    </xf>
    <xf numFmtId="0" fontId="51" fillId="0" borderId="0" xfId="1" applyFont="1" applyAlignment="1">
      <alignment horizontal="center" vertical="center" wrapText="1"/>
    </xf>
    <xf numFmtId="0" fontId="49" fillId="0" borderId="0" xfId="1" applyFont="1" applyAlignment="1">
      <alignment horizontal="center" vertical="center" wrapText="1"/>
    </xf>
    <xf numFmtId="49" fontId="12" fillId="0" borderId="15" xfId="1" applyNumberFormat="1" applyFont="1" applyBorder="1" applyAlignment="1">
      <alignment horizontal="left" vertical="center" wrapText="1"/>
    </xf>
    <xf numFmtId="49" fontId="12" fillId="0" borderId="2" xfId="1" applyNumberFormat="1" applyFont="1" applyBorder="1" applyAlignment="1">
      <alignment horizontal="center" vertical="center"/>
    </xf>
    <xf numFmtId="0" fontId="34" fillId="0" borderId="0" xfId="1" applyFont="1" applyAlignment="1">
      <alignment horizontal="left" vertical="center" wrapText="1"/>
    </xf>
    <xf numFmtId="49" fontId="36" fillId="0" borderId="0" xfId="1" applyNumberFormat="1" applyFont="1" applyAlignment="1">
      <alignment horizontal="center" vertical="center"/>
    </xf>
    <xf numFmtId="166" fontId="12" fillId="0" borderId="14" xfId="1" applyNumberFormat="1" applyFont="1" applyBorder="1" applyAlignment="1">
      <alignment horizontal="center" vertical="center"/>
    </xf>
    <xf numFmtId="0" fontId="12" fillId="0" borderId="27" xfId="1" applyFont="1" applyBorder="1" applyAlignment="1">
      <alignment horizontal="left" vertical="center" wrapText="1"/>
    </xf>
    <xf numFmtId="166" fontId="45" fillId="0" borderId="2" xfId="1" applyNumberFormat="1" applyFont="1" applyBorder="1" applyAlignment="1">
      <alignment horizontal="center" vertical="center"/>
    </xf>
    <xf numFmtId="0" fontId="34" fillId="0" borderId="0" xfId="1" applyFont="1" applyAlignment="1">
      <alignment horizontal="left" vertical="center"/>
    </xf>
    <xf numFmtId="49" fontId="52" fillId="0" borderId="0" xfId="1" applyNumberFormat="1" applyFont="1" applyAlignment="1">
      <alignment horizontal="center" vertical="center"/>
    </xf>
    <xf numFmtId="49" fontId="52" fillId="0" borderId="48" xfId="1" applyNumberFormat="1" applyFont="1" applyBorder="1" applyAlignment="1">
      <alignment horizontal="center" vertical="center"/>
    </xf>
    <xf numFmtId="49" fontId="44" fillId="0" borderId="1" xfId="1" applyNumberFormat="1" applyFont="1" applyBorder="1" applyAlignment="1">
      <alignment horizontal="left" vertical="center" wrapText="1"/>
    </xf>
    <xf numFmtId="49" fontId="12" fillId="0" borderId="35" xfId="1" applyNumberFormat="1" applyFont="1" applyBorder="1" applyAlignment="1">
      <alignment vertical="center" wrapText="1"/>
    </xf>
    <xf numFmtId="168" fontId="12" fillId="0" borderId="2" xfId="1" applyNumberFormat="1" applyFont="1" applyBorder="1" applyAlignment="1">
      <alignment horizontal="center" vertical="center"/>
    </xf>
    <xf numFmtId="49" fontId="12" fillId="0" borderId="27" xfId="1" applyNumberFormat="1" applyFont="1" applyBorder="1" applyAlignment="1">
      <alignment vertical="center" wrapText="1"/>
    </xf>
    <xf numFmtId="49" fontId="12" fillId="0" borderId="24" xfId="1" applyNumberFormat="1" applyFont="1" applyBorder="1" applyAlignment="1">
      <alignment vertical="center" wrapText="1"/>
    </xf>
    <xf numFmtId="49" fontId="44" fillId="0" borderId="0" xfId="1" applyNumberFormat="1" applyFont="1" applyAlignment="1">
      <alignment horizontal="left" vertical="center" wrapText="1"/>
    </xf>
    <xf numFmtId="49" fontId="12" fillId="0" borderId="45" xfId="1" applyNumberFormat="1" applyFont="1" applyBorder="1" applyAlignment="1">
      <alignment vertical="center" wrapText="1"/>
    </xf>
    <xf numFmtId="49" fontId="10" fillId="0" borderId="0" xfId="1" applyNumberFormat="1" applyAlignment="1">
      <alignment vertical="center"/>
    </xf>
    <xf numFmtId="166" fontId="10" fillId="0" borderId="0" xfId="1" applyNumberFormat="1" applyAlignment="1">
      <alignment vertical="center"/>
    </xf>
    <xf numFmtId="49" fontId="40" fillId="0" borderId="21" xfId="1" applyNumberFormat="1" applyFont="1" applyBorder="1" applyAlignment="1">
      <alignment vertical="center" wrapText="1"/>
    </xf>
    <xf numFmtId="49" fontId="44" fillId="0" borderId="24" xfId="1" applyNumberFormat="1" applyFont="1" applyBorder="1" applyAlignment="1">
      <alignment horizontal="left" vertical="center" wrapText="1"/>
    </xf>
    <xf numFmtId="49" fontId="12" fillId="0" borderId="1" xfId="1" applyNumberFormat="1" applyFont="1" applyBorder="1" applyAlignment="1">
      <alignment vertical="center" wrapText="1"/>
    </xf>
    <xf numFmtId="0" fontId="10" fillId="0" borderId="0" xfId="1" applyAlignment="1">
      <alignment vertical="center" wrapText="1"/>
    </xf>
    <xf numFmtId="49" fontId="10" fillId="0" borderId="0" xfId="1" applyNumberFormat="1" applyAlignment="1">
      <alignment vertical="center" wrapText="1"/>
    </xf>
    <xf numFmtId="49" fontId="12" fillId="0" borderId="31" xfId="1" applyNumberFormat="1" applyFont="1" applyBorder="1" applyAlignment="1">
      <alignment vertical="center" wrapText="1"/>
    </xf>
    <xf numFmtId="49" fontId="12" fillId="0" borderId="15" xfId="1" applyNumberFormat="1" applyFont="1" applyBorder="1" applyAlignment="1">
      <alignment vertical="center" wrapText="1"/>
    </xf>
    <xf numFmtId="168" fontId="34" fillId="0" borderId="0" xfId="221" applyNumberFormat="1" applyFont="1" applyAlignment="1">
      <alignment horizontal="center" vertical="center"/>
    </xf>
    <xf numFmtId="166" fontId="34" fillId="0" borderId="0" xfId="221" applyNumberFormat="1" applyFont="1" applyAlignment="1">
      <alignment horizontal="center" vertical="center"/>
    </xf>
    <xf numFmtId="0" fontId="12" fillId="0" borderId="34" xfId="73" applyFont="1" applyBorder="1" applyAlignment="1">
      <alignment vertical="center" wrapText="1"/>
    </xf>
    <xf numFmtId="0" fontId="12" fillId="0" borderId="0" xfId="73" applyFont="1" applyAlignment="1">
      <alignment vertical="center" wrapText="1"/>
    </xf>
    <xf numFmtId="49" fontId="12" fillId="0" borderId="13" xfId="1" applyNumberFormat="1" applyFont="1" applyBorder="1" applyAlignment="1">
      <alignment vertical="center" wrapText="1"/>
    </xf>
    <xf numFmtId="49" fontId="34" fillId="0" borderId="0" xfId="1" applyNumberFormat="1" applyFont="1" applyAlignment="1">
      <alignment vertical="center" wrapText="1"/>
    </xf>
    <xf numFmtId="49" fontId="10" fillId="0" borderId="0" xfId="1" applyNumberFormat="1" applyAlignment="1">
      <alignment horizontal="left" vertical="center"/>
    </xf>
    <xf numFmtId="168" fontId="10" fillId="0" borderId="0" xfId="1" applyNumberFormat="1" applyAlignment="1">
      <alignment horizontal="center" vertical="center"/>
    </xf>
    <xf numFmtId="49" fontId="45" fillId="0" borderId="0" xfId="1" applyNumberFormat="1" applyFont="1" applyAlignment="1">
      <alignment horizontal="center" vertical="center"/>
    </xf>
    <xf numFmtId="166" fontId="45" fillId="0" borderId="0" xfId="1" applyNumberFormat="1" applyFont="1" applyAlignment="1">
      <alignment horizontal="center" vertical="center"/>
    </xf>
    <xf numFmtId="166" fontId="36" fillId="0" borderId="0" xfId="1" applyNumberFormat="1" applyFont="1" applyAlignment="1">
      <alignment horizontal="center" vertical="center"/>
    </xf>
    <xf numFmtId="0" fontId="12" fillId="0" borderId="1" xfId="1" applyFont="1" applyBorder="1" applyAlignment="1">
      <alignment wrapText="1"/>
    </xf>
    <xf numFmtId="0" fontId="12" fillId="0" borderId="29" xfId="1" applyFont="1" applyBorder="1" applyAlignment="1">
      <alignment vertical="center" wrapText="1"/>
    </xf>
    <xf numFmtId="0" fontId="12" fillId="0" borderId="15" xfId="1" applyFont="1" applyBorder="1" applyAlignment="1">
      <alignment wrapText="1"/>
    </xf>
    <xf numFmtId="49" fontId="12" fillId="0" borderId="22" xfId="1" applyNumberFormat="1" applyFont="1" applyBorder="1" applyAlignment="1">
      <alignment horizontal="center" vertical="center"/>
    </xf>
    <xf numFmtId="166" fontId="12" fillId="0" borderId="0" xfId="1" applyNumberFormat="1" applyFont="1" applyAlignment="1">
      <alignment vertical="center"/>
    </xf>
    <xf numFmtId="0" fontId="10" fillId="0" borderId="0" xfId="1" applyAlignment="1">
      <alignment horizontal="center" vertical="center"/>
    </xf>
    <xf numFmtId="49" fontId="35" fillId="0" borderId="48" xfId="1" applyNumberFormat="1" applyFont="1" applyBorder="1" applyAlignment="1">
      <alignment horizontal="center" vertical="center"/>
    </xf>
    <xf numFmtId="49" fontId="46" fillId="0" borderId="0" xfId="1" applyNumberFormat="1" applyFont="1" applyAlignment="1">
      <alignment horizontal="left" vertical="center" wrapText="1"/>
    </xf>
    <xf numFmtId="49" fontId="12" fillId="0" borderId="33" xfId="1" applyNumberFormat="1" applyFont="1" applyBorder="1" applyAlignment="1">
      <alignment wrapText="1"/>
    </xf>
    <xf numFmtId="49" fontId="12" fillId="0" borderId="34" xfId="1" applyNumberFormat="1" applyFont="1" applyBorder="1" applyAlignment="1">
      <alignment horizontal="left" vertical="center" wrapText="1"/>
    </xf>
    <xf numFmtId="49" fontId="12" fillId="0" borderId="34" xfId="1" applyNumberFormat="1" applyFont="1" applyBorder="1" applyAlignment="1">
      <alignment vertical="center" wrapText="1"/>
    </xf>
    <xf numFmtId="0" fontId="41" fillId="0" borderId="0" xfId="1" applyFont="1" applyAlignment="1">
      <alignment horizontal="left" vertical="center"/>
    </xf>
    <xf numFmtId="49" fontId="12" fillId="0" borderId="16" xfId="1" applyNumberFormat="1" applyFont="1" applyBorder="1" applyAlignment="1">
      <alignment vertical="center" wrapText="1"/>
    </xf>
    <xf numFmtId="168" fontId="12" fillId="0" borderId="16" xfId="1" applyNumberFormat="1" applyFont="1" applyBorder="1" applyAlignment="1">
      <alignment horizontal="center" vertical="center"/>
    </xf>
    <xf numFmtId="166" fontId="12" fillId="0" borderId="16" xfId="1" applyNumberFormat="1" applyFont="1" applyBorder="1" applyAlignment="1">
      <alignment horizontal="center" vertical="center"/>
    </xf>
    <xf numFmtId="168" fontId="12" fillId="0" borderId="15" xfId="1" applyNumberFormat="1" applyFont="1" applyBorder="1" applyAlignment="1">
      <alignment horizontal="center" vertical="center"/>
    </xf>
    <xf numFmtId="166" fontId="12" fillId="0" borderId="15" xfId="1" applyNumberFormat="1" applyFont="1" applyBorder="1" applyAlignment="1">
      <alignment horizontal="center" vertical="center"/>
    </xf>
    <xf numFmtId="166" fontId="12" fillId="0" borderId="0" xfId="1" applyNumberFormat="1" applyFont="1" applyAlignment="1">
      <alignment vertical="center" wrapText="1"/>
    </xf>
    <xf numFmtId="49" fontId="12" fillId="0" borderId="1" xfId="1" applyNumberFormat="1" applyFont="1" applyBorder="1" applyAlignment="1">
      <alignment horizontal="left" vertical="center" wrapText="1"/>
    </xf>
    <xf numFmtId="49" fontId="12" fillId="0" borderId="28" xfId="1" applyNumberFormat="1" applyFont="1" applyBorder="1" applyAlignment="1">
      <alignment horizontal="left" vertical="center" wrapText="1"/>
    </xf>
    <xf numFmtId="168" fontId="12" fillId="0" borderId="28" xfId="1" applyNumberFormat="1" applyFont="1" applyBorder="1" applyAlignment="1">
      <alignment horizontal="center" vertical="center"/>
    </xf>
    <xf numFmtId="166" fontId="12" fillId="0" borderId="28" xfId="1" applyNumberFormat="1" applyFont="1" applyBorder="1" applyAlignment="1">
      <alignment horizontal="center" vertical="center"/>
    </xf>
    <xf numFmtId="49" fontId="12" fillId="0" borderId="16" xfId="1" applyNumberFormat="1" applyFont="1" applyBorder="1" applyAlignment="1">
      <alignment horizontal="left" vertical="center" wrapText="1"/>
    </xf>
    <xf numFmtId="166" fontId="12" fillId="0" borderId="0" xfId="1" applyNumberFormat="1" applyFont="1" applyAlignment="1">
      <alignment horizontal="center" vertical="center" wrapText="1"/>
    </xf>
    <xf numFmtId="0" fontId="12" fillId="0" borderId="15" xfId="1" applyFont="1" applyBorder="1" applyAlignment="1">
      <alignment horizontal="center" vertical="center" wrapText="1"/>
    </xf>
    <xf numFmtId="166" fontId="12" fillId="0" borderId="15" xfId="1" applyNumberFormat="1" applyFont="1" applyBorder="1" applyAlignment="1">
      <alignment horizontal="center" vertical="center" wrapText="1"/>
    </xf>
    <xf numFmtId="0" fontId="12" fillId="0" borderId="16" xfId="1" applyFont="1" applyBorder="1" applyAlignment="1">
      <alignment horizontal="center" vertical="center" wrapText="1"/>
    </xf>
    <xf numFmtId="166" fontId="12" fillId="0" borderId="16" xfId="1" applyNumberFormat="1" applyFont="1" applyBorder="1" applyAlignment="1">
      <alignment horizontal="center" vertical="center" wrapText="1"/>
    </xf>
    <xf numFmtId="0" fontId="12" fillId="0" borderId="1" xfId="1" applyFont="1" applyBorder="1" applyAlignment="1">
      <alignment horizontal="center" vertical="center" wrapText="1"/>
    </xf>
    <xf numFmtId="166" fontId="12" fillId="0" borderId="1" xfId="1" applyNumberFormat="1" applyFont="1" applyBorder="1" applyAlignment="1">
      <alignment horizontal="center" vertical="center" wrapText="1"/>
    </xf>
    <xf numFmtId="49" fontId="12" fillId="0" borderId="36" xfId="1" applyNumberFormat="1" applyFont="1" applyBorder="1" applyAlignment="1">
      <alignment vertical="center" wrapText="1"/>
    </xf>
    <xf numFmtId="49" fontId="12" fillId="0" borderId="23" xfId="1" applyNumberFormat="1" applyFont="1" applyBorder="1" applyAlignment="1">
      <alignment vertical="center" wrapText="1"/>
    </xf>
    <xf numFmtId="168" fontId="12" fillId="0" borderId="44" xfId="1" applyNumberFormat="1" applyFont="1" applyBorder="1" applyAlignment="1">
      <alignment horizontal="center" vertical="center"/>
    </xf>
    <xf numFmtId="0" fontId="12" fillId="0" borderId="46" xfId="1" applyFont="1" applyBorder="1" applyAlignment="1">
      <alignment horizontal="center" vertical="center" wrapText="1"/>
    </xf>
    <xf numFmtId="166" fontId="12" fillId="0" borderId="28" xfId="1" applyNumberFormat="1" applyFont="1" applyBorder="1" applyAlignment="1">
      <alignment horizontal="center" vertical="center" wrapText="1"/>
    </xf>
    <xf numFmtId="49" fontId="12" fillId="0" borderId="0" xfId="1" applyNumberFormat="1" applyFont="1" applyAlignment="1">
      <alignment horizontal="left" vertical="center" wrapText="1"/>
    </xf>
    <xf numFmtId="168" fontId="11" fillId="0" borderId="16" xfId="1" applyNumberFormat="1" applyFont="1" applyBorder="1" applyAlignment="1">
      <alignment horizontal="center" vertical="center"/>
    </xf>
    <xf numFmtId="166" fontId="11" fillId="0" borderId="16" xfId="1" applyNumberFormat="1" applyFont="1" applyBorder="1" applyAlignment="1">
      <alignment horizontal="center" vertical="center"/>
    </xf>
    <xf numFmtId="49" fontId="42" fillId="0" borderId="0" xfId="1" applyNumberFormat="1" applyFont="1" applyAlignment="1">
      <alignment horizontal="center" vertical="center" wrapText="1"/>
    </xf>
    <xf numFmtId="166" fontId="42" fillId="0" borderId="0" xfId="1" applyNumberFormat="1" applyFont="1" applyAlignment="1">
      <alignment horizontal="center" vertical="center" wrapText="1"/>
    </xf>
    <xf numFmtId="166" fontId="12" fillId="0" borderId="0" xfId="1" applyNumberFormat="1" applyFont="1" applyAlignment="1">
      <alignment horizontal="left" vertical="center" wrapText="1"/>
    </xf>
    <xf numFmtId="49" fontId="12" fillId="0" borderId="37" xfId="1" applyNumberFormat="1" applyFont="1" applyBorder="1" applyAlignment="1">
      <alignment vertical="center" wrapText="1"/>
    </xf>
    <xf numFmtId="49" fontId="12" fillId="0" borderId="12" xfId="1" applyNumberFormat="1" applyFont="1" applyBorder="1" applyAlignment="1">
      <alignment vertical="center" wrapText="1"/>
    </xf>
    <xf numFmtId="166" fontId="12" fillId="0" borderId="12" xfId="1" applyNumberFormat="1" applyFont="1" applyBorder="1" applyAlignment="1">
      <alignment horizontal="center" vertical="center" wrapText="1"/>
    </xf>
    <xf numFmtId="0" fontId="44" fillId="0" borderId="15" xfId="1" applyFont="1" applyBorder="1" applyAlignment="1">
      <alignment horizontal="left" vertical="center" wrapText="1"/>
    </xf>
    <xf numFmtId="49" fontId="12" fillId="0" borderId="28" xfId="1" applyNumberFormat="1" applyFont="1" applyBorder="1" applyAlignment="1">
      <alignment vertical="center" wrapText="1"/>
    </xf>
    <xf numFmtId="49" fontId="44" fillId="0" borderId="27" xfId="1" applyNumberFormat="1" applyFont="1" applyBorder="1" applyAlignment="1">
      <alignment vertical="center" wrapText="1"/>
    </xf>
    <xf numFmtId="49" fontId="44" fillId="0" borderId="24" xfId="1" applyNumberFormat="1" applyFont="1" applyBorder="1" applyAlignment="1">
      <alignment vertical="center" wrapText="1"/>
    </xf>
    <xf numFmtId="49" fontId="44" fillId="0" borderId="0" xfId="1" applyNumberFormat="1" applyFont="1" applyAlignment="1">
      <alignment vertical="center" wrapText="1"/>
    </xf>
    <xf numFmtId="49" fontId="40" fillId="0" borderId="20" xfId="1" applyNumberFormat="1" applyFont="1" applyBorder="1" applyAlignment="1">
      <alignment horizontal="left" vertical="center" wrapText="1"/>
    </xf>
    <xf numFmtId="49" fontId="12" fillId="0" borderId="38" xfId="1" applyNumberFormat="1" applyFont="1" applyBorder="1" applyAlignment="1">
      <alignment vertical="center" wrapText="1"/>
    </xf>
    <xf numFmtId="49" fontId="44" fillId="0" borderId="22" xfId="1" applyNumberFormat="1" applyFont="1" applyBorder="1" applyAlignment="1">
      <alignment vertical="center" wrapText="1"/>
    </xf>
    <xf numFmtId="49" fontId="44" fillId="0" borderId="1" xfId="1" applyNumberFormat="1" applyFont="1" applyBorder="1" applyAlignment="1">
      <alignment vertical="center" wrapText="1"/>
    </xf>
    <xf numFmtId="49" fontId="10" fillId="0" borderId="0" xfId="1" applyNumberFormat="1" applyAlignment="1">
      <alignment horizontal="center" vertical="center" wrapText="1"/>
    </xf>
    <xf numFmtId="166" fontId="10" fillId="0" borderId="0" xfId="1" applyNumberFormat="1" applyAlignment="1">
      <alignment horizontal="center" vertical="center" wrapText="1"/>
    </xf>
    <xf numFmtId="49" fontId="34" fillId="0" borderId="2" xfId="1" applyNumberFormat="1" applyFont="1" applyBorder="1" applyAlignment="1">
      <alignment horizontal="center" vertical="center"/>
    </xf>
    <xf numFmtId="49" fontId="12" fillId="0" borderId="27" xfId="1" applyNumberFormat="1" applyFont="1" applyBorder="1" applyAlignment="1">
      <alignment horizontal="left" vertical="center" wrapText="1"/>
    </xf>
    <xf numFmtId="49" fontId="34" fillId="0" borderId="12" xfId="1" applyNumberFormat="1" applyFont="1" applyBorder="1" applyAlignment="1">
      <alignment horizontal="center" vertical="center"/>
    </xf>
    <xf numFmtId="166" fontId="12" fillId="0" borderId="12" xfId="1" applyNumberFormat="1" applyFont="1" applyBorder="1" applyAlignment="1">
      <alignment vertical="center" wrapText="1"/>
    </xf>
    <xf numFmtId="0" fontId="12" fillId="0" borderId="15" xfId="1" applyFont="1" applyBorder="1" applyAlignment="1">
      <alignment horizontal="center" vertical="center"/>
    </xf>
    <xf numFmtId="0" fontId="12" fillId="0" borderId="16" xfId="1" applyFont="1" applyBorder="1" applyAlignment="1">
      <alignment horizontal="center" vertical="center"/>
    </xf>
    <xf numFmtId="49" fontId="34" fillId="0" borderId="22" xfId="1" applyNumberFormat="1" applyFont="1" applyBorder="1" applyAlignment="1">
      <alignment horizontal="center" vertical="center"/>
    </xf>
    <xf numFmtId="49" fontId="12" fillId="0" borderId="39" xfId="1" applyNumberFormat="1" applyFont="1" applyBorder="1" applyAlignment="1">
      <alignment vertical="center" wrapText="1"/>
    </xf>
    <xf numFmtId="49" fontId="48" fillId="0" borderId="1" xfId="1" applyNumberFormat="1" applyFont="1" applyBorder="1" applyAlignment="1">
      <alignment horizontal="left" vertical="center" wrapText="1"/>
    </xf>
    <xf numFmtId="49" fontId="45" fillId="0" borderId="0" xfId="1" applyNumberFormat="1" applyFont="1" applyAlignment="1">
      <alignment vertical="center" wrapText="1"/>
    </xf>
    <xf numFmtId="166" fontId="45" fillId="0" borderId="0" xfId="1" applyNumberFormat="1" applyFont="1" applyAlignment="1">
      <alignment vertical="center" wrapText="1"/>
    </xf>
    <xf numFmtId="49" fontId="45" fillId="0" borderId="0" xfId="1" applyNumberFormat="1" applyFont="1" applyAlignment="1">
      <alignment horizontal="center" vertical="center" wrapText="1"/>
    </xf>
    <xf numFmtId="166" fontId="45" fillId="0" borderId="0" xfId="1" applyNumberFormat="1" applyFont="1" applyAlignment="1">
      <alignment horizontal="center" vertical="center" wrapText="1"/>
    </xf>
    <xf numFmtId="0" fontId="48" fillId="0" borderId="16" xfId="1" applyFont="1" applyBorder="1" applyAlignment="1">
      <alignment vertical="center" wrapText="1"/>
    </xf>
    <xf numFmtId="0" fontId="48" fillId="0" borderId="1" xfId="1" applyFont="1" applyBorder="1" applyAlignment="1">
      <alignment vertical="center" wrapText="1"/>
    </xf>
    <xf numFmtId="0" fontId="44" fillId="0" borderId="1" xfId="1" applyFont="1" applyBorder="1" applyAlignment="1">
      <alignment vertical="center" wrapText="1"/>
    </xf>
    <xf numFmtId="0" fontId="44" fillId="0" borderId="27" xfId="1" applyFont="1" applyBorder="1" applyAlignment="1">
      <alignment vertical="center" wrapText="1"/>
    </xf>
    <xf numFmtId="0" fontId="44" fillId="0" borderId="24" xfId="1" applyFont="1" applyBorder="1" applyAlignment="1">
      <alignment vertical="center" wrapText="1"/>
    </xf>
    <xf numFmtId="0" fontId="46" fillId="0" borderId="0" xfId="1" applyFont="1" applyAlignment="1">
      <alignment vertical="center" wrapText="1"/>
    </xf>
    <xf numFmtId="166" fontId="10" fillId="0" borderId="0" xfId="1" applyNumberFormat="1" applyAlignment="1">
      <alignment vertical="center" wrapText="1"/>
    </xf>
    <xf numFmtId="49" fontId="44" fillId="0" borderId="15" xfId="1" applyNumberFormat="1" applyFont="1" applyBorder="1" applyAlignment="1">
      <alignment vertical="center" wrapText="1"/>
    </xf>
    <xf numFmtId="0" fontId="44" fillId="0" borderId="16" xfId="1" applyFont="1" applyBorder="1" applyAlignment="1">
      <alignment vertical="center" wrapText="1"/>
    </xf>
    <xf numFmtId="49" fontId="44" fillId="0" borderId="16" xfId="1" applyNumberFormat="1" applyFont="1" applyBorder="1" applyAlignment="1">
      <alignment horizontal="left" vertical="center" wrapText="1"/>
    </xf>
    <xf numFmtId="49" fontId="44" fillId="0" borderId="15" xfId="1" applyNumberFormat="1" applyFont="1" applyBorder="1" applyAlignment="1">
      <alignment horizontal="left" vertical="center" wrapText="1"/>
    </xf>
    <xf numFmtId="49" fontId="40" fillId="0" borderId="21" xfId="1" applyNumberFormat="1" applyFont="1" applyBorder="1" applyAlignment="1">
      <alignment horizontal="left" vertical="center" wrapText="1"/>
    </xf>
    <xf numFmtId="49" fontId="45" fillId="0" borderId="2" xfId="1" applyNumberFormat="1" applyFont="1" applyBorder="1" applyAlignment="1">
      <alignment horizontal="center" vertical="center" wrapText="1"/>
    </xf>
    <xf numFmtId="166" fontId="45" fillId="0" borderId="2" xfId="1" applyNumberFormat="1" applyFont="1" applyBorder="1" applyAlignment="1">
      <alignment horizontal="center" vertical="center" wrapText="1"/>
    </xf>
    <xf numFmtId="49" fontId="44" fillId="0" borderId="27" xfId="1" applyNumberFormat="1" applyFont="1" applyBorder="1" applyAlignment="1">
      <alignment horizontal="left" vertical="center" wrapText="1"/>
    </xf>
    <xf numFmtId="49" fontId="40" fillId="0" borderId="20" xfId="221" applyNumberFormat="1" applyFont="1" applyBorder="1" applyAlignment="1">
      <alignment vertical="center" wrapText="1"/>
    </xf>
    <xf numFmtId="0" fontId="38" fillId="0" borderId="0" xfId="1" applyFont="1" applyAlignment="1">
      <alignment vertical="center"/>
    </xf>
    <xf numFmtId="0" fontId="12" fillId="0" borderId="33" xfId="73" applyFont="1" applyBorder="1" applyAlignment="1">
      <alignment wrapText="1"/>
    </xf>
    <xf numFmtId="0" fontId="12" fillId="0" borderId="34" xfId="73" applyFont="1" applyBorder="1" applyAlignment="1">
      <alignment horizontal="left" vertical="center" wrapText="1"/>
    </xf>
    <xf numFmtId="0" fontId="40" fillId="0" borderId="21" xfId="221" applyFont="1" applyBorder="1" applyAlignment="1">
      <alignment vertical="center" wrapText="1"/>
    </xf>
    <xf numFmtId="168" fontId="34" fillId="0" borderId="22" xfId="1" applyNumberFormat="1" applyFont="1" applyBorder="1" applyAlignment="1">
      <alignment horizontal="center" vertical="center"/>
    </xf>
    <xf numFmtId="0" fontId="12" fillId="0" borderId="35" xfId="73" applyFont="1" applyBorder="1" applyAlignment="1">
      <alignment vertical="center" wrapText="1"/>
    </xf>
    <xf numFmtId="0" fontId="12" fillId="0" borderId="24" xfId="73" applyFont="1" applyBorder="1" applyAlignment="1">
      <alignment vertical="center" wrapText="1"/>
    </xf>
    <xf numFmtId="49" fontId="44" fillId="0" borderId="16" xfId="1" applyNumberFormat="1" applyFont="1" applyBorder="1" applyAlignment="1">
      <alignment vertical="center" wrapText="1"/>
    </xf>
    <xf numFmtId="0" fontId="44" fillId="0" borderId="15" xfId="1" applyFont="1" applyBorder="1" applyAlignment="1">
      <alignment vertical="center" wrapText="1"/>
    </xf>
    <xf numFmtId="0" fontId="44" fillId="0" borderId="28" xfId="1" applyFont="1" applyBorder="1" applyAlignment="1">
      <alignment vertical="center" wrapText="1"/>
    </xf>
    <xf numFmtId="0" fontId="12" fillId="0" borderId="28" xfId="1" applyFont="1" applyBorder="1" applyAlignment="1">
      <alignment horizontal="center" vertical="center"/>
    </xf>
    <xf numFmtId="166" fontId="11" fillId="0" borderId="28" xfId="1" applyNumberFormat="1" applyFont="1" applyBorder="1" applyAlignment="1">
      <alignment horizontal="center" vertical="center"/>
    </xf>
    <xf numFmtId="49" fontId="48" fillId="0" borderId="1" xfId="1" applyNumberFormat="1" applyFont="1" applyBorder="1" applyAlignment="1">
      <alignment vertical="center" wrapText="1"/>
    </xf>
    <xf numFmtId="49" fontId="48" fillId="0" borderId="24" xfId="1" applyNumberFormat="1" applyFont="1" applyBorder="1" applyAlignment="1">
      <alignment vertical="center" wrapText="1"/>
    </xf>
    <xf numFmtId="0" fontId="48" fillId="0" borderId="15" xfId="1" applyFont="1" applyBorder="1" applyAlignment="1">
      <alignment vertical="center" wrapText="1"/>
    </xf>
    <xf numFmtId="49" fontId="12" fillId="0" borderId="14" xfId="1" applyNumberFormat="1" applyFont="1" applyBorder="1" applyAlignment="1">
      <alignment horizontal="center" vertical="center" wrapText="1"/>
    </xf>
    <xf numFmtId="49" fontId="36" fillId="0" borderId="0" xfId="1" applyNumberFormat="1" applyFont="1" applyAlignment="1">
      <alignment horizontal="center" vertical="center" wrapText="1"/>
    </xf>
    <xf numFmtId="0" fontId="11" fillId="0" borderId="1" xfId="1" applyFont="1" applyBorder="1" applyAlignment="1">
      <alignment horizontal="center" vertical="center"/>
    </xf>
    <xf numFmtId="0" fontId="11" fillId="0" borderId="15" xfId="1" applyFont="1" applyBorder="1" applyAlignment="1">
      <alignment horizontal="center" vertical="center"/>
    </xf>
    <xf numFmtId="166" fontId="11" fillId="0" borderId="15" xfId="1" applyNumberFormat="1" applyFont="1" applyBorder="1" applyAlignment="1">
      <alignment horizontal="center" vertical="center"/>
    </xf>
    <xf numFmtId="0" fontId="11" fillId="0" borderId="16" xfId="1" applyFont="1" applyBorder="1" applyAlignment="1">
      <alignment horizontal="center" vertical="center"/>
    </xf>
    <xf numFmtId="166" fontId="50" fillId="0" borderId="1" xfId="0" applyNumberFormat="1" applyFont="1" applyBorder="1" applyAlignment="1">
      <alignment horizontal="center" vertical="center" shrinkToFit="1"/>
    </xf>
    <xf numFmtId="0" fontId="12" fillId="0" borderId="12" xfId="1" applyFont="1" applyBorder="1" applyAlignment="1">
      <alignment horizontal="center" vertical="center"/>
    </xf>
    <xf numFmtId="168" fontId="10" fillId="0" borderId="0" xfId="1" applyNumberFormat="1" applyAlignment="1">
      <alignment vertical="center"/>
    </xf>
    <xf numFmtId="0" fontId="45" fillId="0" borderId="0" xfId="1" applyFont="1" applyAlignment="1">
      <alignment horizontal="left" vertical="center"/>
    </xf>
    <xf numFmtId="0" fontId="45" fillId="0" borderId="0" xfId="1" applyFont="1" applyAlignment="1">
      <alignment vertical="center"/>
    </xf>
    <xf numFmtId="0" fontId="45" fillId="0" borderId="0" xfId="1" applyFont="1" applyAlignment="1">
      <alignment horizontal="center" vertical="center"/>
    </xf>
    <xf numFmtId="168" fontId="45" fillId="0" borderId="0" xfId="221" applyNumberFormat="1" applyFont="1" applyAlignment="1">
      <alignment horizontal="center" vertical="top" wrapText="1"/>
    </xf>
    <xf numFmtId="166" fontId="55" fillId="0" borderId="0" xfId="221" applyNumberFormat="1" applyFont="1" applyAlignment="1">
      <alignment horizontal="center" vertical="top" shrinkToFit="1"/>
    </xf>
    <xf numFmtId="0" fontId="45" fillId="0" borderId="0" xfId="1" applyFont="1" applyAlignment="1">
      <alignment horizontal="left" vertical="center" indent="3"/>
    </xf>
    <xf numFmtId="49" fontId="11" fillId="24" borderId="1" xfId="1" applyNumberFormat="1" applyFont="1" applyFill="1" applyBorder="1" applyAlignment="1">
      <alignment horizontal="center" vertical="center"/>
    </xf>
    <xf numFmtId="0" fontId="12" fillId="0" borderId="2" xfId="1" applyFont="1" applyBorder="1" applyAlignment="1">
      <alignment vertical="center" wrapText="1"/>
    </xf>
    <xf numFmtId="166" fontId="12" fillId="0" borderId="42" xfId="1" applyNumberFormat="1" applyFont="1" applyBorder="1" applyAlignment="1">
      <alignment horizontal="center" vertical="center"/>
    </xf>
    <xf numFmtId="168" fontId="12" fillId="0" borderId="42" xfId="1" applyNumberFormat="1" applyFont="1" applyBorder="1" applyAlignment="1">
      <alignment horizontal="center" vertical="center"/>
    </xf>
    <xf numFmtId="168" fontId="11" fillId="0" borderId="14" xfId="1" applyNumberFormat="1" applyFont="1" applyBorder="1" applyAlignment="1">
      <alignment horizontal="center" vertical="center"/>
    </xf>
    <xf numFmtId="49" fontId="44" fillId="0" borderId="0" xfId="1" applyNumberFormat="1" applyFont="1" applyAlignment="1">
      <alignment horizontal="center" vertical="center" wrapText="1"/>
    </xf>
    <xf numFmtId="49" fontId="40" fillId="0" borderId="57" xfId="1" applyNumberFormat="1" applyFont="1" applyBorder="1" applyAlignment="1">
      <alignment vertical="center" wrapText="1"/>
    </xf>
    <xf numFmtId="49" fontId="12" fillId="0" borderId="13" xfId="1" applyNumberFormat="1" applyFont="1" applyBorder="1" applyAlignment="1">
      <alignment horizontal="center" vertical="center"/>
    </xf>
    <xf numFmtId="0" fontId="11" fillId="0" borderId="0" xfId="1" applyFont="1" applyAlignment="1">
      <alignment horizontal="center" vertical="center"/>
    </xf>
    <xf numFmtId="16" fontId="11" fillId="0" borderId="0" xfId="1" applyNumberFormat="1" applyFont="1" applyAlignment="1">
      <alignment horizontal="center" vertical="center"/>
    </xf>
    <xf numFmtId="0" fontId="12" fillId="24" borderId="1" xfId="1" applyFont="1" applyFill="1" applyBorder="1" applyAlignment="1">
      <alignment horizontal="left" vertical="center"/>
    </xf>
    <xf numFmtId="168" fontId="12" fillId="24" borderId="1" xfId="1" applyNumberFormat="1" applyFont="1" applyFill="1" applyBorder="1" applyAlignment="1">
      <alignment horizontal="center" vertical="center"/>
    </xf>
    <xf numFmtId="166" fontId="12" fillId="24" borderId="1" xfId="0" applyNumberFormat="1" applyFont="1" applyFill="1" applyBorder="1" applyAlignment="1">
      <alignment horizontal="center" vertical="top" wrapText="1"/>
    </xf>
    <xf numFmtId="49" fontId="12" fillId="24" borderId="1" xfId="1" applyNumberFormat="1" applyFont="1" applyFill="1" applyBorder="1" applyAlignment="1">
      <alignment horizontal="center" vertical="center"/>
    </xf>
    <xf numFmtId="166" fontId="12" fillId="24" borderId="1" xfId="1" applyNumberFormat="1" applyFont="1" applyFill="1" applyBorder="1" applyAlignment="1">
      <alignment horizontal="center" vertical="center"/>
    </xf>
    <xf numFmtId="166" fontId="11" fillId="24" borderId="1" xfId="1" applyNumberFormat="1" applyFont="1" applyFill="1" applyBorder="1" applyAlignment="1">
      <alignment horizontal="center" vertical="center"/>
    </xf>
    <xf numFmtId="168" fontId="12" fillId="24" borderId="14" xfId="1" applyNumberFormat="1" applyFont="1" applyFill="1" applyBorder="1" applyAlignment="1">
      <alignment horizontal="center" vertical="center"/>
    </xf>
    <xf numFmtId="0" fontId="12" fillId="25" borderId="1" xfId="1" applyFont="1" applyFill="1" applyBorder="1" applyAlignment="1">
      <alignment horizontal="left" vertical="center"/>
    </xf>
    <xf numFmtId="0" fontId="12" fillId="24" borderId="1" xfId="1" applyFont="1" applyFill="1" applyBorder="1" applyAlignment="1">
      <alignment horizontal="left" vertical="center" wrapText="1"/>
    </xf>
    <xf numFmtId="49" fontId="12" fillId="0" borderId="15" xfId="1" applyNumberFormat="1" applyFont="1" applyBorder="1" applyAlignment="1">
      <alignment horizontal="left" vertical="center"/>
    </xf>
    <xf numFmtId="49" fontId="40" fillId="0" borderId="41" xfId="60" applyNumberFormat="1" applyFont="1" applyFill="1" applyBorder="1" applyAlignment="1">
      <alignment horizontal="left" vertical="center"/>
    </xf>
    <xf numFmtId="0" fontId="12" fillId="0" borderId="42" xfId="1" applyFont="1" applyBorder="1" applyAlignment="1">
      <alignment horizontal="center" vertical="center"/>
    </xf>
    <xf numFmtId="166" fontId="45" fillId="0" borderId="42" xfId="1" applyNumberFormat="1" applyFont="1" applyBorder="1" applyAlignment="1">
      <alignment horizontal="center" vertical="center"/>
    </xf>
    <xf numFmtId="0" fontId="12" fillId="24" borderId="1" xfId="1" applyFont="1" applyFill="1" applyBorder="1" applyAlignment="1">
      <alignment horizontal="center" vertical="center"/>
    </xf>
    <xf numFmtId="49" fontId="12" fillId="25" borderId="0" xfId="1" applyNumberFormat="1" applyFont="1" applyFill="1" applyAlignment="1">
      <alignment horizontal="center" vertical="center" wrapText="1"/>
    </xf>
    <xf numFmtId="0" fontId="12" fillId="25" borderId="1" xfId="1" applyFont="1" applyFill="1" applyBorder="1" applyAlignment="1">
      <alignment vertical="center" wrapText="1"/>
    </xf>
    <xf numFmtId="0" fontId="12" fillId="25" borderId="23" xfId="1" applyFont="1" applyFill="1" applyBorder="1" applyAlignment="1">
      <alignment vertical="center"/>
    </xf>
    <xf numFmtId="168" fontId="12" fillId="25" borderId="1" xfId="1" applyNumberFormat="1" applyFont="1" applyFill="1" applyBorder="1" applyAlignment="1">
      <alignment horizontal="center" vertical="center"/>
    </xf>
    <xf numFmtId="166" fontId="12" fillId="25" borderId="1" xfId="1" applyNumberFormat="1" applyFont="1" applyFill="1" applyBorder="1" applyAlignment="1">
      <alignment horizontal="center" vertical="center"/>
    </xf>
    <xf numFmtId="0" fontId="12" fillId="25" borderId="27" xfId="1" applyFont="1" applyFill="1" applyBorder="1" applyAlignment="1">
      <alignment vertical="center"/>
    </xf>
    <xf numFmtId="168" fontId="12" fillId="25" borderId="14" xfId="1" applyNumberFormat="1" applyFont="1" applyFill="1" applyBorder="1" applyAlignment="1">
      <alignment horizontal="center" vertical="center"/>
    </xf>
    <xf numFmtId="0" fontId="12" fillId="25" borderId="13" xfId="1" applyFont="1" applyFill="1" applyBorder="1" applyAlignment="1">
      <alignment vertical="center" wrapText="1"/>
    </xf>
    <xf numFmtId="0" fontId="12" fillId="25" borderId="15" xfId="1" applyFont="1" applyFill="1" applyBorder="1" applyAlignment="1">
      <alignment vertical="center" wrapText="1"/>
    </xf>
    <xf numFmtId="0" fontId="12" fillId="25" borderId="2" xfId="1" applyFont="1" applyFill="1" applyBorder="1" applyAlignment="1">
      <alignment horizontal="left" vertical="center"/>
    </xf>
    <xf numFmtId="0" fontId="12" fillId="25" borderId="2" xfId="1" applyFont="1" applyFill="1" applyBorder="1" applyAlignment="1">
      <alignment vertical="center" wrapText="1"/>
    </xf>
    <xf numFmtId="0" fontId="12" fillId="25" borderId="1" xfId="1" applyFont="1" applyFill="1" applyBorder="1" applyAlignment="1">
      <alignment horizontal="left" vertical="center" wrapText="1"/>
    </xf>
    <xf numFmtId="49" fontId="12" fillId="0" borderId="42" xfId="1" applyNumberFormat="1" applyFont="1" applyBorder="1" applyAlignment="1">
      <alignment horizontal="center" vertical="center"/>
    </xf>
    <xf numFmtId="0" fontId="12" fillId="0" borderId="16" xfId="1" applyFont="1" applyBorder="1" applyAlignment="1">
      <alignment horizontal="left" vertical="center"/>
    </xf>
    <xf numFmtId="168" fontId="12" fillId="0" borderId="58" xfId="1" applyNumberFormat="1" applyFont="1" applyBorder="1" applyAlignment="1">
      <alignment horizontal="center" vertical="center"/>
    </xf>
    <xf numFmtId="49" fontId="12" fillId="25" borderId="1" xfId="1" applyNumberFormat="1" applyFont="1" applyFill="1" applyBorder="1" applyAlignment="1">
      <alignment horizontal="left" vertical="center"/>
    </xf>
    <xf numFmtId="49" fontId="12" fillId="25" borderId="1" xfId="1" applyNumberFormat="1" applyFont="1" applyFill="1" applyBorder="1" applyAlignment="1">
      <alignment horizontal="center" vertical="center" wrapText="1"/>
    </xf>
    <xf numFmtId="14" fontId="58" fillId="0" borderId="1" xfId="1" applyNumberFormat="1" applyFont="1" applyBorder="1" applyAlignment="1">
      <alignment vertical="center"/>
    </xf>
    <xf numFmtId="49" fontId="44" fillId="25" borderId="27" xfId="60" applyNumberFormat="1" applyFont="1" applyFill="1" applyBorder="1" applyAlignment="1">
      <alignment horizontal="left" vertical="center" wrapText="1"/>
    </xf>
    <xf numFmtId="49" fontId="12" fillId="25" borderId="0" xfId="1" applyNumberFormat="1" applyFont="1" applyFill="1" applyAlignment="1">
      <alignment horizontal="center" vertical="center"/>
    </xf>
    <xf numFmtId="49" fontId="44" fillId="25" borderId="0" xfId="1" applyNumberFormat="1" applyFont="1" applyFill="1" applyAlignment="1">
      <alignment horizontal="left" vertical="center" wrapText="1"/>
    </xf>
    <xf numFmtId="49" fontId="44" fillId="25" borderId="0" xfId="1" applyNumberFormat="1" applyFont="1" applyFill="1" applyAlignment="1">
      <alignment horizontal="center" vertical="center" wrapText="1"/>
    </xf>
    <xf numFmtId="49" fontId="44" fillId="25" borderId="1" xfId="1" applyNumberFormat="1" applyFont="1" applyFill="1" applyBorder="1" applyAlignment="1">
      <alignment horizontal="left" vertical="center" wrapText="1"/>
    </xf>
    <xf numFmtId="49" fontId="40" fillId="25" borderId="21" xfId="60" applyNumberFormat="1" applyFont="1" applyFill="1" applyBorder="1" applyAlignment="1">
      <alignment horizontal="left" vertical="center"/>
    </xf>
    <xf numFmtId="0" fontId="30" fillId="25" borderId="0" xfId="1" applyFont="1" applyFill="1" applyAlignment="1">
      <alignment horizontal="center" vertical="center"/>
    </xf>
    <xf numFmtId="0" fontId="12" fillId="25" borderId="0" xfId="1" applyFont="1" applyFill="1" applyAlignment="1">
      <alignment horizontal="left" vertical="center"/>
    </xf>
    <xf numFmtId="0" fontId="10" fillId="25" borderId="0" xfId="1" applyFill="1" applyAlignment="1">
      <alignment vertical="center"/>
    </xf>
    <xf numFmtId="49" fontId="12" fillId="25" borderId="27" xfId="1" applyNumberFormat="1" applyFont="1" applyFill="1" applyBorder="1" applyAlignment="1">
      <alignment vertical="center" wrapText="1"/>
    </xf>
    <xf numFmtId="168" fontId="12" fillId="25" borderId="2" xfId="1" applyNumberFormat="1" applyFont="1" applyFill="1" applyBorder="1" applyAlignment="1">
      <alignment horizontal="center" vertical="center"/>
    </xf>
    <xf numFmtId="0" fontId="12" fillId="0" borderId="15" xfId="1" applyFont="1" applyBorder="1" applyAlignment="1">
      <alignment horizontal="left" vertical="center"/>
    </xf>
    <xf numFmtId="0" fontId="12" fillId="0" borderId="12" xfId="1" applyFont="1" applyBorder="1" applyAlignment="1">
      <alignment vertical="center" wrapText="1"/>
    </xf>
    <xf numFmtId="168" fontId="12" fillId="0" borderId="12" xfId="1" applyNumberFormat="1" applyFont="1" applyBorder="1" applyAlignment="1">
      <alignment horizontal="center" vertical="center"/>
    </xf>
    <xf numFmtId="49" fontId="12" fillId="25" borderId="1" xfId="1" applyNumberFormat="1" applyFont="1" applyFill="1" applyBorder="1" applyAlignment="1">
      <alignment horizontal="center" vertical="center"/>
    </xf>
    <xf numFmtId="49" fontId="12" fillId="25" borderId="1" xfId="1" applyNumberFormat="1" applyFont="1" applyFill="1" applyBorder="1" applyAlignment="1">
      <alignment vertical="center" wrapText="1"/>
    </xf>
    <xf numFmtId="49" fontId="40" fillId="25" borderId="20" xfId="1" applyNumberFormat="1" applyFont="1" applyFill="1" applyBorder="1" applyAlignment="1">
      <alignment vertical="center" wrapText="1"/>
    </xf>
    <xf numFmtId="168" fontId="34" fillId="25" borderId="0" xfId="221" applyNumberFormat="1" applyFont="1" applyFill="1" applyAlignment="1">
      <alignment horizontal="center" vertical="center"/>
    </xf>
    <xf numFmtId="166" fontId="34" fillId="25" borderId="0" xfId="221" applyNumberFormat="1" applyFont="1" applyFill="1" applyAlignment="1">
      <alignment horizontal="center" vertical="center"/>
    </xf>
    <xf numFmtId="49" fontId="44" fillId="25" borderId="1" xfId="60" applyNumberFormat="1" applyFont="1" applyFill="1" applyBorder="1" applyAlignment="1">
      <alignment vertical="center" wrapText="1"/>
    </xf>
    <xf numFmtId="49" fontId="44" fillId="25" borderId="1" xfId="60" applyNumberFormat="1" applyFont="1" applyFill="1" applyBorder="1" applyAlignment="1">
      <alignment horizontal="left" vertical="center" wrapText="1"/>
    </xf>
    <xf numFmtId="49" fontId="12" fillId="25" borderId="0" xfId="1" applyNumberFormat="1" applyFont="1" applyFill="1" applyAlignment="1">
      <alignment horizontal="left" vertical="center"/>
    </xf>
    <xf numFmtId="49" fontId="44" fillId="25" borderId="0" xfId="60" applyNumberFormat="1" applyFont="1" applyFill="1" applyBorder="1" applyAlignment="1">
      <alignment horizontal="left" vertical="center" wrapText="1"/>
    </xf>
    <xf numFmtId="49" fontId="45" fillId="25" borderId="0" xfId="1" applyNumberFormat="1" applyFont="1" applyFill="1" applyAlignment="1">
      <alignment horizontal="center" vertical="center"/>
    </xf>
    <xf numFmtId="166" fontId="45" fillId="25" borderId="0" xfId="1" applyNumberFormat="1" applyFont="1" applyFill="1" applyAlignment="1">
      <alignment horizontal="center" vertical="center"/>
    </xf>
    <xf numFmtId="49" fontId="12" fillId="25" borderId="30" xfId="60" applyNumberFormat="1" applyFont="1" applyFill="1" applyBorder="1" applyAlignment="1">
      <alignment vertical="center" wrapText="1"/>
    </xf>
    <xf numFmtId="0" fontId="12" fillId="25" borderId="15" xfId="1" applyFont="1" applyFill="1" applyBorder="1" applyAlignment="1">
      <alignment horizontal="left" vertical="center"/>
    </xf>
    <xf numFmtId="49" fontId="12" fillId="25" borderId="53" xfId="60" applyNumberFormat="1" applyFont="1" applyFill="1" applyBorder="1" applyAlignment="1">
      <alignment vertical="center" wrapText="1"/>
    </xf>
    <xf numFmtId="166" fontId="12" fillId="25" borderId="15" xfId="1" applyNumberFormat="1" applyFont="1" applyFill="1" applyBorder="1" applyAlignment="1">
      <alignment horizontal="center" vertical="center"/>
    </xf>
    <xf numFmtId="49" fontId="40" fillId="25" borderId="1" xfId="60" applyNumberFormat="1" applyFont="1" applyFill="1" applyBorder="1" applyAlignment="1">
      <alignment horizontal="left" vertical="center" wrapText="1"/>
    </xf>
    <xf numFmtId="0" fontId="12" fillId="25" borderId="1" xfId="1" applyFont="1" applyFill="1" applyBorder="1" applyAlignment="1">
      <alignment horizontal="center" vertical="center"/>
    </xf>
    <xf numFmtId="49" fontId="12" fillId="25" borderId="1" xfId="60" applyNumberFormat="1" applyFont="1" applyFill="1" applyBorder="1" applyAlignment="1">
      <alignment vertical="center" wrapText="1"/>
    </xf>
    <xf numFmtId="0" fontId="12" fillId="25" borderId="28" xfId="1" applyFont="1" applyFill="1" applyBorder="1" applyAlignment="1">
      <alignment horizontal="left" vertical="center"/>
    </xf>
    <xf numFmtId="49" fontId="12" fillId="25" borderId="0" xfId="60" applyNumberFormat="1" applyFont="1" applyFill="1" applyBorder="1" applyAlignment="1">
      <alignment vertical="center" wrapText="1"/>
    </xf>
    <xf numFmtId="0" fontId="12" fillId="25" borderId="16" xfId="1" applyFont="1" applyFill="1" applyBorder="1" applyAlignment="1">
      <alignment horizontal="left" vertical="center"/>
    </xf>
    <xf numFmtId="49" fontId="12" fillId="25" borderId="28" xfId="60" applyNumberFormat="1" applyFont="1" applyFill="1" applyBorder="1" applyAlignment="1">
      <alignment vertical="center" wrapText="1"/>
    </xf>
    <xf numFmtId="49" fontId="12" fillId="25" borderId="55" xfId="60" applyNumberFormat="1" applyFont="1" applyFill="1" applyBorder="1" applyAlignment="1">
      <alignment vertical="center" wrapText="1"/>
    </xf>
    <xf numFmtId="0" fontId="11" fillId="24" borderId="0" xfId="1" applyFont="1" applyFill="1" applyAlignment="1">
      <alignment horizontal="center" vertical="center"/>
    </xf>
    <xf numFmtId="0" fontId="30" fillId="24" borderId="1" xfId="1" applyFont="1" applyFill="1" applyBorder="1" applyAlignment="1">
      <alignment horizontal="center" vertical="center"/>
    </xf>
    <xf numFmtId="0" fontId="10" fillId="24" borderId="1" xfId="1" applyFill="1" applyBorder="1" applyAlignment="1">
      <alignment vertical="center"/>
    </xf>
    <xf numFmtId="16" fontId="30" fillId="0" borderId="1" xfId="1" applyNumberFormat="1" applyFont="1" applyBorder="1" applyAlignment="1">
      <alignment horizontal="center" vertical="center"/>
    </xf>
    <xf numFmtId="0" fontId="38" fillId="26" borderId="13" xfId="1" applyFont="1" applyFill="1" applyBorder="1" applyAlignment="1">
      <alignment vertical="center"/>
    </xf>
    <xf numFmtId="16" fontId="30" fillId="0" borderId="13" xfId="1" applyNumberFormat="1" applyFont="1" applyBorder="1" applyAlignment="1">
      <alignment horizontal="center" vertical="center"/>
    </xf>
    <xf numFmtId="16" fontId="30" fillId="26" borderId="1" xfId="1" applyNumberFormat="1" applyFont="1" applyFill="1" applyBorder="1" applyAlignment="1">
      <alignment horizontal="center" vertical="center"/>
    </xf>
    <xf numFmtId="0" fontId="10" fillId="26" borderId="1" xfId="1" applyFill="1" applyBorder="1" applyAlignment="1">
      <alignment vertical="center"/>
    </xf>
    <xf numFmtId="16" fontId="11" fillId="0" borderId="1" xfId="1" applyNumberFormat="1" applyFont="1" applyBorder="1" applyAlignment="1">
      <alignment horizontal="center" vertical="center"/>
    </xf>
    <xf numFmtId="16" fontId="11" fillId="26" borderId="1" xfId="1" applyNumberFormat="1" applyFont="1" applyFill="1" applyBorder="1" applyAlignment="1">
      <alignment horizontal="center" vertical="center"/>
    </xf>
    <xf numFmtId="0" fontId="30" fillId="0" borderId="1" xfId="1" applyFont="1" applyBorder="1" applyAlignment="1">
      <alignment horizontal="center" vertical="center"/>
    </xf>
    <xf numFmtId="166" fontId="12" fillId="25" borderId="2" xfId="1" applyNumberFormat="1" applyFont="1" applyFill="1" applyBorder="1" applyAlignment="1">
      <alignment horizontal="center" vertical="center"/>
    </xf>
    <xf numFmtId="49" fontId="39" fillId="25" borderId="40" xfId="1" applyNumberFormat="1" applyFont="1" applyFill="1" applyBorder="1" applyAlignment="1">
      <alignment horizontal="center" vertical="center"/>
    </xf>
    <xf numFmtId="166" fontId="40" fillId="25" borderId="40" xfId="1" applyNumberFormat="1" applyFont="1" applyFill="1" applyBorder="1" applyAlignment="1">
      <alignment horizontal="center" vertical="center"/>
    </xf>
    <xf numFmtId="168" fontId="12" fillId="25" borderId="0" xfId="1" applyNumberFormat="1" applyFont="1" applyFill="1" applyAlignment="1">
      <alignment horizontal="center" vertical="center"/>
    </xf>
    <xf numFmtId="166" fontId="12" fillId="25" borderId="0" xfId="1" applyNumberFormat="1" applyFont="1" applyFill="1" applyAlignment="1">
      <alignment horizontal="center" vertical="center"/>
    </xf>
    <xf numFmtId="0" fontId="12" fillId="25" borderId="12" xfId="1" applyFont="1" applyFill="1" applyBorder="1" applyAlignment="1">
      <alignment horizontal="center" vertical="center"/>
    </xf>
    <xf numFmtId="166" fontId="12" fillId="25" borderId="12" xfId="1" applyNumberFormat="1" applyFont="1" applyFill="1" applyBorder="1" applyAlignment="1">
      <alignment horizontal="center" vertical="center"/>
    </xf>
    <xf numFmtId="168" fontId="11" fillId="25" borderId="1" xfId="1" applyNumberFormat="1" applyFont="1" applyFill="1" applyBorder="1" applyAlignment="1">
      <alignment horizontal="center" vertical="center"/>
    </xf>
    <xf numFmtId="166" fontId="11" fillId="25" borderId="1" xfId="1" applyNumberFormat="1" applyFont="1" applyFill="1" applyBorder="1" applyAlignment="1">
      <alignment horizontal="center" vertical="center"/>
    </xf>
    <xf numFmtId="168" fontId="11" fillId="25" borderId="0" xfId="1" applyNumberFormat="1" applyFont="1" applyFill="1" applyAlignment="1">
      <alignment horizontal="center" vertical="center"/>
    </xf>
    <xf numFmtId="166" fontId="11" fillId="25" borderId="0" xfId="1" applyNumberFormat="1" applyFont="1" applyFill="1" applyAlignment="1">
      <alignment horizontal="center" vertical="center"/>
    </xf>
    <xf numFmtId="49" fontId="12" fillId="25" borderId="12" xfId="1" applyNumberFormat="1" applyFont="1" applyFill="1" applyBorder="1" applyAlignment="1">
      <alignment horizontal="center" vertical="center"/>
    </xf>
    <xf numFmtId="0" fontId="12" fillId="25" borderId="2" xfId="1" applyFont="1" applyFill="1" applyBorder="1" applyAlignment="1">
      <alignment horizontal="center" vertical="center"/>
    </xf>
    <xf numFmtId="166" fontId="12" fillId="25" borderId="14" xfId="1" applyNumberFormat="1" applyFont="1" applyFill="1" applyBorder="1" applyAlignment="1">
      <alignment horizontal="center" vertical="center"/>
    </xf>
    <xf numFmtId="168" fontId="12" fillId="25" borderId="42" xfId="1" applyNumberFormat="1" applyFont="1" applyFill="1" applyBorder="1" applyAlignment="1">
      <alignment horizontal="center" vertical="center"/>
    </xf>
    <xf numFmtId="166" fontId="12" fillId="25" borderId="42" xfId="1" applyNumberFormat="1" applyFont="1" applyFill="1" applyBorder="1" applyAlignment="1">
      <alignment horizontal="center" vertical="center"/>
    </xf>
    <xf numFmtId="166" fontId="12" fillId="25" borderId="0" xfId="59" applyNumberFormat="1" applyFont="1" applyFill="1" applyBorder="1" applyAlignment="1">
      <alignment horizontal="center" vertical="center"/>
    </xf>
    <xf numFmtId="168" fontId="12" fillId="25" borderId="15" xfId="1" applyNumberFormat="1" applyFont="1" applyFill="1" applyBorder="1" applyAlignment="1">
      <alignment horizontal="center" vertical="center"/>
    </xf>
    <xf numFmtId="168" fontId="12" fillId="25" borderId="12" xfId="1" applyNumberFormat="1" applyFont="1" applyFill="1" applyBorder="1" applyAlignment="1">
      <alignment horizontal="center" vertical="center"/>
    </xf>
    <xf numFmtId="49" fontId="12" fillId="25" borderId="2" xfId="1" applyNumberFormat="1" applyFont="1" applyFill="1" applyBorder="1" applyAlignment="1">
      <alignment horizontal="center" vertical="center"/>
    </xf>
    <xf numFmtId="49" fontId="12" fillId="25" borderId="0" xfId="59" applyNumberFormat="1" applyFont="1" applyFill="1" applyBorder="1" applyAlignment="1">
      <alignment horizontal="center" vertical="center"/>
    </xf>
    <xf numFmtId="49" fontId="12" fillId="25" borderId="42" xfId="1" applyNumberFormat="1" applyFont="1" applyFill="1" applyBorder="1" applyAlignment="1">
      <alignment horizontal="center" vertical="center"/>
    </xf>
    <xf numFmtId="168" fontId="12" fillId="25" borderId="58" xfId="1" applyNumberFormat="1" applyFont="1" applyFill="1" applyBorder="1" applyAlignment="1">
      <alignment horizontal="center" vertical="center"/>
    </xf>
    <xf numFmtId="166" fontId="12" fillId="25" borderId="16" xfId="1" applyNumberFormat="1" applyFont="1" applyFill="1" applyBorder="1" applyAlignment="1">
      <alignment horizontal="center" vertical="center"/>
    </xf>
    <xf numFmtId="166" fontId="45" fillId="25" borderId="2" xfId="1" applyNumberFormat="1" applyFont="1" applyFill="1" applyBorder="1" applyAlignment="1">
      <alignment horizontal="center" vertical="center"/>
    </xf>
    <xf numFmtId="0" fontId="12" fillId="25" borderId="42" xfId="1" applyFont="1" applyFill="1" applyBorder="1" applyAlignment="1">
      <alignment horizontal="center" vertical="center"/>
    </xf>
    <xf numFmtId="166" fontId="45" fillId="25" borderId="42" xfId="1" applyNumberFormat="1" applyFont="1" applyFill="1" applyBorder="1" applyAlignment="1">
      <alignment horizontal="center" vertical="center"/>
    </xf>
    <xf numFmtId="168" fontId="10" fillId="25" borderId="0" xfId="1" applyNumberFormat="1" applyFill="1" applyAlignment="1">
      <alignment horizontal="center" vertical="center"/>
    </xf>
    <xf numFmtId="166" fontId="10" fillId="25" borderId="0" xfId="1" applyNumberFormat="1" applyFill="1" applyAlignment="1">
      <alignment horizontal="center" vertical="center"/>
    </xf>
    <xf numFmtId="49" fontId="12" fillId="25" borderId="15" xfId="1" applyNumberFormat="1" applyFont="1" applyFill="1" applyBorder="1" applyAlignment="1">
      <alignment horizontal="left" vertical="center"/>
    </xf>
    <xf numFmtId="49" fontId="32" fillId="25" borderId="0" xfId="1" applyNumberFormat="1" applyFont="1" applyFill="1" applyAlignment="1">
      <alignment horizontal="center" vertical="center"/>
    </xf>
    <xf numFmtId="49" fontId="30" fillId="25" borderId="1" xfId="1" applyNumberFormat="1" applyFont="1" applyFill="1" applyBorder="1" applyAlignment="1">
      <alignment horizontal="center" vertical="center"/>
    </xf>
    <xf numFmtId="49" fontId="33" fillId="25" borderId="1" xfId="1" applyNumberFormat="1" applyFont="1" applyFill="1" applyBorder="1" applyAlignment="1">
      <alignment horizontal="center" vertical="center"/>
    </xf>
    <xf numFmtId="0" fontId="12" fillId="25" borderId="1" xfId="221" applyFont="1" applyFill="1" applyBorder="1" applyAlignment="1">
      <alignment horizontal="center" vertical="center"/>
    </xf>
    <xf numFmtId="0" fontId="33" fillId="25" borderId="1" xfId="1" applyFont="1" applyFill="1" applyBorder="1" applyAlignment="1">
      <alignment horizontal="center" vertical="center"/>
    </xf>
    <xf numFmtId="49" fontId="11" fillId="25" borderId="1" xfId="1" applyNumberFormat="1" applyFont="1" applyFill="1" applyBorder="1" applyAlignment="1">
      <alignment horizontal="center" vertical="center"/>
    </xf>
    <xf numFmtId="0" fontId="12" fillId="25" borderId="1" xfId="0" applyFont="1" applyFill="1" applyBorder="1" applyAlignment="1">
      <alignment horizontal="center" vertical="top" wrapText="1"/>
    </xf>
    <xf numFmtId="166" fontId="12" fillId="25" borderId="1" xfId="0" applyNumberFormat="1" applyFont="1" applyFill="1" applyBorder="1" applyAlignment="1">
      <alignment horizontal="center" vertical="top" wrapText="1"/>
    </xf>
    <xf numFmtId="166" fontId="50" fillId="25" borderId="1" xfId="0" applyNumberFormat="1" applyFont="1" applyFill="1" applyBorder="1" applyAlignment="1">
      <alignment horizontal="center" vertical="top" shrinkToFit="1"/>
    </xf>
    <xf numFmtId="0" fontId="12" fillId="25" borderId="1" xfId="1" applyFont="1" applyFill="1" applyBorder="1" applyAlignment="1">
      <alignment horizontal="center" wrapText="1"/>
    </xf>
    <xf numFmtId="166" fontId="50" fillId="25" borderId="1" xfId="0" applyNumberFormat="1" applyFont="1" applyFill="1" applyBorder="1" applyAlignment="1">
      <alignment horizontal="center" vertical="center" shrinkToFit="1"/>
    </xf>
    <xf numFmtId="166" fontId="12" fillId="25" borderId="1" xfId="221" applyNumberFormat="1" applyFont="1" applyFill="1" applyBorder="1" applyAlignment="1">
      <alignment horizontal="center" vertical="center"/>
    </xf>
    <xf numFmtId="49" fontId="12" fillId="25" borderId="16" xfId="1" applyNumberFormat="1" applyFont="1" applyFill="1" applyBorder="1" applyAlignment="1">
      <alignment horizontal="center" vertical="center"/>
    </xf>
    <xf numFmtId="168" fontId="12" fillId="25" borderId="16" xfId="1" applyNumberFormat="1" applyFont="1" applyFill="1" applyBorder="1" applyAlignment="1">
      <alignment horizontal="center" vertical="center"/>
    </xf>
    <xf numFmtId="166" fontId="12" fillId="25" borderId="16" xfId="0" applyNumberFormat="1" applyFont="1" applyFill="1" applyBorder="1" applyAlignment="1">
      <alignment horizontal="center" vertical="top" wrapText="1"/>
    </xf>
    <xf numFmtId="49" fontId="12" fillId="25" borderId="13" xfId="1" applyNumberFormat="1" applyFont="1" applyFill="1" applyBorder="1" applyAlignment="1">
      <alignment horizontal="center" vertical="center"/>
    </xf>
    <xf numFmtId="168" fontId="12" fillId="24" borderId="2" xfId="1" applyNumberFormat="1" applyFont="1" applyFill="1" applyBorder="1" applyAlignment="1">
      <alignment horizontal="center" vertical="center"/>
    </xf>
    <xf numFmtId="0" fontId="12" fillId="27" borderId="16" xfId="1" applyFont="1" applyFill="1" applyBorder="1" applyAlignment="1">
      <alignment horizontal="left" vertical="center" wrapText="1"/>
    </xf>
    <xf numFmtId="49" fontId="12" fillId="27" borderId="0" xfId="1" applyNumberFormat="1" applyFont="1" applyFill="1" applyAlignment="1">
      <alignment horizontal="center" vertical="center"/>
    </xf>
    <xf numFmtId="49" fontId="12" fillId="27" borderId="16" xfId="1" applyNumberFormat="1" applyFont="1" applyFill="1" applyBorder="1" applyAlignment="1">
      <alignment vertical="center" wrapText="1"/>
    </xf>
    <xf numFmtId="168" fontId="12" fillId="27" borderId="12" xfId="1" applyNumberFormat="1" applyFont="1" applyFill="1" applyBorder="1" applyAlignment="1">
      <alignment horizontal="center" vertical="center"/>
    </xf>
    <xf numFmtId="166" fontId="12" fillId="27" borderId="16" xfId="1" applyNumberFormat="1" applyFont="1" applyFill="1" applyBorder="1" applyAlignment="1">
      <alignment horizontal="center" vertical="center"/>
    </xf>
    <xf numFmtId="0" fontId="12" fillId="27" borderId="1" xfId="1" applyFont="1" applyFill="1" applyBorder="1" applyAlignment="1">
      <alignment horizontal="left" vertical="center" wrapText="1"/>
    </xf>
    <xf numFmtId="49" fontId="12" fillId="27" borderId="1" xfId="1" applyNumberFormat="1" applyFont="1" applyFill="1" applyBorder="1" applyAlignment="1">
      <alignment horizontal="center" vertical="center"/>
    </xf>
    <xf numFmtId="168" fontId="12" fillId="27" borderId="1" xfId="1" applyNumberFormat="1" applyFont="1" applyFill="1" applyBorder="1" applyAlignment="1">
      <alignment horizontal="center" vertical="center"/>
    </xf>
    <xf numFmtId="166" fontId="12" fillId="27" borderId="1" xfId="1" applyNumberFormat="1" applyFont="1" applyFill="1" applyBorder="1" applyAlignment="1">
      <alignment horizontal="center" vertical="center"/>
    </xf>
    <xf numFmtId="49" fontId="12" fillId="27" borderId="13" xfId="1" applyNumberFormat="1" applyFont="1" applyFill="1" applyBorder="1" applyAlignment="1">
      <alignment horizontal="center" vertical="center"/>
    </xf>
    <xf numFmtId="168" fontId="12" fillId="27" borderId="14" xfId="1" applyNumberFormat="1" applyFont="1" applyFill="1" applyBorder="1" applyAlignment="1">
      <alignment horizontal="center" vertical="center"/>
    </xf>
    <xf numFmtId="0" fontId="12" fillId="25" borderId="22" xfId="1" applyFont="1" applyFill="1" applyBorder="1" applyAlignment="1">
      <alignment horizontal="center" vertical="center"/>
    </xf>
    <xf numFmtId="166" fontId="12" fillId="27" borderId="1" xfId="0" applyNumberFormat="1" applyFont="1" applyFill="1" applyBorder="1" applyAlignment="1">
      <alignment horizontal="center" vertical="top" wrapText="1"/>
    </xf>
    <xf numFmtId="49" fontId="12" fillId="25" borderId="13" xfId="1" applyNumberFormat="1" applyFont="1" applyFill="1" applyBorder="1" applyAlignment="1">
      <alignment horizontal="center" vertical="center" wrapText="1"/>
    </xf>
    <xf numFmtId="0" fontId="12" fillId="25" borderId="15" xfId="1" applyFont="1" applyFill="1" applyBorder="1" applyAlignment="1">
      <alignment horizontal="left" vertical="center" wrapText="1"/>
    </xf>
    <xf numFmtId="49" fontId="12" fillId="0" borderId="15" xfId="1" applyNumberFormat="1" applyFont="1" applyBorder="1" applyAlignment="1">
      <alignment horizontal="center" vertical="center"/>
    </xf>
    <xf numFmtId="49" fontId="12" fillId="27" borderId="1" xfId="1" applyNumberFormat="1" applyFont="1" applyFill="1" applyBorder="1" applyAlignment="1">
      <alignment vertical="center" wrapText="1"/>
    </xf>
    <xf numFmtId="49" fontId="40" fillId="25" borderId="1" xfId="60" applyNumberFormat="1" applyFont="1" applyFill="1" applyBorder="1" applyAlignment="1">
      <alignment horizontal="left" vertical="center"/>
    </xf>
    <xf numFmtId="0" fontId="40" fillId="0" borderId="1" xfId="1" applyFont="1" applyBorder="1" applyAlignment="1">
      <alignment vertical="center"/>
    </xf>
    <xf numFmtId="0" fontId="12" fillId="0" borderId="1" xfId="221" applyFont="1" applyBorder="1" applyAlignment="1">
      <alignment vertical="center"/>
    </xf>
    <xf numFmtId="0" fontId="12" fillId="0" borderId="42" xfId="1" applyFont="1" applyBorder="1" applyAlignment="1">
      <alignment vertical="center" wrapText="1"/>
    </xf>
    <xf numFmtId="0" fontId="40" fillId="0" borderId="1" xfId="1" applyFont="1" applyBorder="1" applyAlignment="1">
      <alignment vertical="center" wrapText="1"/>
    </xf>
    <xf numFmtId="166" fontId="12" fillId="25" borderId="1" xfId="0" applyNumberFormat="1" applyFont="1" applyFill="1" applyBorder="1" applyAlignment="1">
      <alignment horizontal="center" vertical="center" wrapText="1"/>
    </xf>
    <xf numFmtId="168" fontId="12" fillId="25" borderId="44" xfId="1" applyNumberFormat="1" applyFont="1" applyFill="1" applyBorder="1" applyAlignment="1">
      <alignment horizontal="center" vertical="center"/>
    </xf>
    <xf numFmtId="168" fontId="12" fillId="25" borderId="1" xfId="0" applyNumberFormat="1" applyFont="1" applyFill="1" applyBorder="1" applyAlignment="1">
      <alignment horizontal="center" vertical="center" wrapText="1"/>
    </xf>
    <xf numFmtId="0" fontId="12" fillId="25" borderId="0" xfId="1" applyFont="1" applyFill="1" applyAlignment="1">
      <alignment vertical="center"/>
    </xf>
    <xf numFmtId="0" fontId="12" fillId="25" borderId="0" xfId="1" applyFont="1" applyFill="1" applyAlignment="1">
      <alignment horizontal="center" vertical="center"/>
    </xf>
    <xf numFmtId="168" fontId="12" fillId="24" borderId="16" xfId="1" applyNumberFormat="1" applyFont="1" applyFill="1" applyBorder="1" applyAlignment="1">
      <alignment horizontal="center" vertical="center"/>
    </xf>
    <xf numFmtId="166" fontId="12" fillId="24" borderId="16" xfId="0" applyNumberFormat="1" applyFont="1" applyFill="1" applyBorder="1" applyAlignment="1">
      <alignment horizontal="center" vertical="top" wrapText="1"/>
    </xf>
    <xf numFmtId="166" fontId="50" fillId="24" borderId="1" xfId="0" applyNumberFormat="1" applyFont="1" applyFill="1" applyBorder="1" applyAlignment="1">
      <alignment horizontal="center" vertical="top" shrinkToFit="1"/>
    </xf>
    <xf numFmtId="9" fontId="32" fillId="25" borderId="0" xfId="1" applyNumberFormat="1" applyFont="1" applyFill="1" applyAlignment="1">
      <alignment horizontal="center" vertical="center"/>
    </xf>
    <xf numFmtId="0" fontId="30" fillId="25" borderId="1" xfId="1" applyFont="1" applyFill="1" applyBorder="1" applyAlignment="1">
      <alignment horizontal="center" vertical="center"/>
    </xf>
    <xf numFmtId="0" fontId="10" fillId="25" borderId="1" xfId="1" applyFill="1" applyBorder="1" applyAlignment="1">
      <alignment vertical="center"/>
    </xf>
    <xf numFmtId="16" fontId="30" fillId="25" borderId="1" xfId="1" applyNumberFormat="1" applyFont="1" applyFill="1" applyBorder="1" applyAlignment="1">
      <alignment horizontal="center" vertical="center"/>
    </xf>
    <xf numFmtId="0" fontId="38" fillId="25" borderId="13" xfId="1" applyFont="1" applyFill="1" applyBorder="1" applyAlignment="1">
      <alignment vertical="center"/>
    </xf>
    <xf numFmtId="16" fontId="30" fillId="25" borderId="13" xfId="1" applyNumberFormat="1" applyFont="1" applyFill="1" applyBorder="1" applyAlignment="1">
      <alignment horizontal="center" vertical="center"/>
    </xf>
    <xf numFmtId="168" fontId="10" fillId="25" borderId="0" xfId="1" applyNumberFormat="1" applyFill="1" applyAlignment="1">
      <alignment vertical="center"/>
    </xf>
    <xf numFmtId="0" fontId="11" fillId="25" borderId="0" xfId="1" applyFont="1" applyFill="1" applyAlignment="1">
      <alignment horizontal="center" vertical="center"/>
    </xf>
    <xf numFmtId="16" fontId="11" fillId="25" borderId="1" xfId="1" applyNumberFormat="1" applyFont="1" applyFill="1" applyBorder="1" applyAlignment="1">
      <alignment horizontal="center" vertical="center"/>
    </xf>
    <xf numFmtId="16" fontId="11" fillId="25" borderId="0" xfId="1" applyNumberFormat="1" applyFont="1" applyFill="1" applyAlignment="1">
      <alignment horizontal="center" vertical="center"/>
    </xf>
    <xf numFmtId="14" fontId="58" fillId="25" borderId="1" xfId="1" applyNumberFormat="1" applyFont="1" applyFill="1" applyBorder="1" applyAlignment="1">
      <alignment vertical="center"/>
    </xf>
    <xf numFmtId="0" fontId="11" fillId="25" borderId="1" xfId="1" applyFont="1" applyFill="1" applyBorder="1" applyAlignment="1">
      <alignment horizontal="center" vertical="center"/>
    </xf>
    <xf numFmtId="168" fontId="12" fillId="25" borderId="0" xfId="221" applyNumberFormat="1" applyFont="1" applyFill="1" applyAlignment="1">
      <alignment horizontal="center" vertical="top" wrapText="1"/>
    </xf>
    <xf numFmtId="166" fontId="50" fillId="25" borderId="0" xfId="221" applyNumberFormat="1" applyFont="1" applyFill="1" applyAlignment="1">
      <alignment horizontal="center" vertical="top" shrinkToFit="1"/>
    </xf>
    <xf numFmtId="0" fontId="12" fillId="25" borderId="0" xfId="1" applyFont="1" applyFill="1" applyAlignment="1">
      <alignment horizontal="left" vertical="center" wrapText="1"/>
    </xf>
    <xf numFmtId="0" fontId="45" fillId="25" borderId="0" xfId="1" applyFont="1" applyFill="1" applyAlignment="1">
      <alignment horizontal="left" vertical="center"/>
    </xf>
    <xf numFmtId="0" fontId="45" fillId="25" borderId="0" xfId="1" applyFont="1" applyFill="1" applyAlignment="1">
      <alignment horizontal="center" vertical="center"/>
    </xf>
    <xf numFmtId="168" fontId="45" fillId="25" borderId="0" xfId="221" applyNumberFormat="1" applyFont="1" applyFill="1" applyAlignment="1">
      <alignment horizontal="center" vertical="top" wrapText="1"/>
    </xf>
    <xf numFmtId="166" fontId="55" fillId="25" borderId="0" xfId="221" applyNumberFormat="1" applyFont="1" applyFill="1" applyAlignment="1">
      <alignment horizontal="center" vertical="top" shrinkToFit="1"/>
    </xf>
    <xf numFmtId="0" fontId="45" fillId="25" borderId="0" xfId="1" applyFont="1" applyFill="1" applyAlignment="1">
      <alignment vertical="center"/>
    </xf>
    <xf numFmtId="0" fontId="45" fillId="25" borderId="0" xfId="1" applyFont="1" applyFill="1" applyAlignment="1">
      <alignment horizontal="left" vertical="center" indent="3"/>
    </xf>
    <xf numFmtId="49" fontId="34" fillId="25" borderId="0" xfId="1" applyNumberFormat="1" applyFont="1" applyFill="1" applyAlignment="1">
      <alignment horizontal="center" vertical="center"/>
    </xf>
    <xf numFmtId="49" fontId="35" fillId="25" borderId="0" xfId="1" applyNumberFormat="1" applyFont="1" applyFill="1" applyAlignment="1">
      <alignment horizontal="center" vertical="center"/>
    </xf>
    <xf numFmtId="49" fontId="35" fillId="25" borderId="0" xfId="1" applyNumberFormat="1" applyFont="1" applyFill="1" applyAlignment="1">
      <alignment horizontal="center" vertical="center" wrapText="1"/>
    </xf>
    <xf numFmtId="166" fontId="35" fillId="25" borderId="0" xfId="1" applyNumberFormat="1" applyFont="1" applyFill="1" applyAlignment="1">
      <alignment horizontal="center" vertical="center"/>
    </xf>
    <xf numFmtId="0" fontId="12" fillId="25" borderId="0" xfId="1" applyFont="1" applyFill="1" applyAlignment="1">
      <alignment vertical="center" wrapText="1"/>
    </xf>
    <xf numFmtId="0" fontId="40" fillId="25" borderId="21" xfId="1" applyFont="1" applyFill="1" applyBorder="1" applyAlignment="1">
      <alignment vertical="center" wrapText="1"/>
    </xf>
    <xf numFmtId="0" fontId="12" fillId="25" borderId="27" xfId="1" applyFont="1" applyFill="1" applyBorder="1" applyAlignment="1">
      <alignment vertical="center" wrapText="1"/>
    </xf>
    <xf numFmtId="168" fontId="11" fillId="25" borderId="14" xfId="1" applyNumberFormat="1" applyFont="1" applyFill="1" applyBorder="1" applyAlignment="1">
      <alignment horizontal="center" vertical="center"/>
    </xf>
    <xf numFmtId="0" fontId="12" fillId="25" borderId="24" xfId="1" applyFont="1" applyFill="1" applyBorder="1" applyAlignment="1">
      <alignment vertical="center" wrapText="1"/>
    </xf>
    <xf numFmtId="0" fontId="12" fillId="25" borderId="12" xfId="1" applyFont="1" applyFill="1" applyBorder="1" applyAlignment="1">
      <alignment horizontal="left" vertical="center"/>
    </xf>
    <xf numFmtId="49" fontId="12" fillId="25" borderId="51" xfId="1" applyNumberFormat="1" applyFont="1" applyFill="1" applyBorder="1" applyAlignment="1">
      <alignment horizontal="center" vertical="center"/>
    </xf>
    <xf numFmtId="0" fontId="40" fillId="25" borderId="41" xfId="1" applyFont="1" applyFill="1" applyBorder="1" applyAlignment="1">
      <alignment vertical="center" wrapText="1"/>
    </xf>
    <xf numFmtId="0" fontId="12" fillId="25" borderId="40" xfId="1" applyFont="1" applyFill="1" applyBorder="1" applyAlignment="1">
      <alignment vertical="center" wrapText="1"/>
    </xf>
    <xf numFmtId="49" fontId="12" fillId="25" borderId="0" xfId="1" applyNumberFormat="1" applyFont="1" applyFill="1" applyAlignment="1">
      <alignment vertical="center" wrapText="1"/>
    </xf>
    <xf numFmtId="49" fontId="12" fillId="25" borderId="24" xfId="60" applyNumberFormat="1" applyFont="1" applyFill="1" applyBorder="1" applyAlignment="1">
      <alignment horizontal="left" vertical="center" wrapText="1"/>
    </xf>
    <xf numFmtId="0" fontId="40" fillId="25" borderId="21" xfId="1" applyFont="1" applyFill="1" applyBorder="1" applyAlignment="1">
      <alignment vertical="center"/>
    </xf>
    <xf numFmtId="0" fontId="12" fillId="25" borderId="24" xfId="1" applyFont="1" applyFill="1" applyBorder="1" applyAlignment="1">
      <alignment vertical="center"/>
    </xf>
    <xf numFmtId="0" fontId="12" fillId="25" borderId="26" xfId="1" applyFont="1" applyFill="1" applyBorder="1" applyAlignment="1">
      <alignment vertical="center"/>
    </xf>
    <xf numFmtId="0" fontId="12" fillId="25" borderId="25" xfId="1" applyFont="1" applyFill="1" applyBorder="1" applyAlignment="1">
      <alignment vertical="center"/>
    </xf>
    <xf numFmtId="49" fontId="10" fillId="25" borderId="0" xfId="1" applyNumberFormat="1" applyFill="1" applyAlignment="1">
      <alignment horizontal="center" vertical="center"/>
    </xf>
    <xf numFmtId="49" fontId="43" fillId="25" borderId="0" xfId="1" applyNumberFormat="1" applyFont="1" applyFill="1" applyAlignment="1">
      <alignment horizontal="center" vertical="center" wrapText="1"/>
    </xf>
    <xf numFmtId="0" fontId="12" fillId="25" borderId="42" xfId="1" applyFont="1" applyFill="1" applyBorder="1" applyAlignment="1">
      <alignment vertical="center" wrapText="1"/>
    </xf>
    <xf numFmtId="0" fontId="40" fillId="25" borderId="1" xfId="1" applyFont="1" applyFill="1" applyBorder="1" applyAlignment="1">
      <alignment vertical="center" wrapText="1"/>
    </xf>
    <xf numFmtId="0" fontId="12" fillId="25" borderId="28" xfId="1" applyFont="1" applyFill="1" applyBorder="1" applyAlignment="1">
      <alignment vertical="center"/>
    </xf>
    <xf numFmtId="0" fontId="12" fillId="25" borderId="1" xfId="1" applyFont="1" applyFill="1" applyBorder="1" applyAlignment="1">
      <alignment vertical="center"/>
    </xf>
    <xf numFmtId="0" fontId="12" fillId="25" borderId="16" xfId="1" applyFont="1" applyFill="1" applyBorder="1" applyAlignment="1">
      <alignment vertical="center" wrapText="1"/>
    </xf>
    <xf numFmtId="0" fontId="12" fillId="25" borderId="12" xfId="1" applyFont="1" applyFill="1" applyBorder="1" applyAlignment="1">
      <alignment vertical="center" wrapText="1"/>
    </xf>
    <xf numFmtId="0" fontId="51" fillId="25" borderId="0" xfId="1" applyFont="1" applyFill="1" applyAlignment="1">
      <alignment horizontal="center" vertical="center" wrapText="1"/>
    </xf>
    <xf numFmtId="0" fontId="49" fillId="25" borderId="0" xfId="1" applyFont="1" applyFill="1" applyAlignment="1">
      <alignment horizontal="center" vertical="center" wrapText="1"/>
    </xf>
    <xf numFmtId="49" fontId="12" fillId="25" borderId="1" xfId="1" applyNumberFormat="1" applyFont="1" applyFill="1" applyBorder="1" applyAlignment="1">
      <alignment horizontal="left" vertical="center" wrapText="1"/>
    </xf>
    <xf numFmtId="0" fontId="40" fillId="25" borderId="1" xfId="1" applyFont="1" applyFill="1" applyBorder="1" applyAlignment="1">
      <alignment vertical="center"/>
    </xf>
    <xf numFmtId="0" fontId="12" fillId="25" borderId="1" xfId="221" applyFont="1" applyFill="1" applyBorder="1" applyAlignment="1">
      <alignment vertical="center"/>
    </xf>
    <xf numFmtId="49" fontId="36" fillId="25" borderId="0" xfId="1" applyNumberFormat="1" applyFont="1" applyFill="1" applyAlignment="1">
      <alignment horizontal="center" vertical="center"/>
    </xf>
    <xf numFmtId="49" fontId="52" fillId="25" borderId="0" xfId="1" applyNumberFormat="1" applyFont="1" applyFill="1" applyAlignment="1">
      <alignment horizontal="center" vertical="center"/>
    </xf>
    <xf numFmtId="49" fontId="52" fillId="25" borderId="48" xfId="1" applyNumberFormat="1" applyFont="1" applyFill="1" applyBorder="1" applyAlignment="1">
      <alignment horizontal="center" vertical="center"/>
    </xf>
    <xf numFmtId="0" fontId="34" fillId="25" borderId="0" xfId="1" applyFont="1" applyFill="1" applyAlignment="1">
      <alignment horizontal="left" vertical="center"/>
    </xf>
    <xf numFmtId="49" fontId="40" fillId="25" borderId="57" xfId="1" applyNumberFormat="1" applyFont="1" applyFill="1" applyBorder="1" applyAlignment="1">
      <alignment vertical="center" wrapText="1"/>
    </xf>
    <xf numFmtId="49" fontId="12" fillId="25" borderId="16" xfId="1" applyNumberFormat="1" applyFont="1" applyFill="1" applyBorder="1" applyAlignment="1">
      <alignment vertical="center" wrapText="1"/>
    </xf>
    <xf numFmtId="0" fontId="12" fillId="25" borderId="16" xfId="1" applyFont="1" applyFill="1" applyBorder="1" applyAlignment="1">
      <alignment horizontal="left" vertical="center" wrapText="1"/>
    </xf>
    <xf numFmtId="49" fontId="10" fillId="25" borderId="0" xfId="1" applyNumberFormat="1" applyFill="1" applyAlignment="1">
      <alignment vertical="center" wrapText="1"/>
    </xf>
    <xf numFmtId="0" fontId="10" fillId="25" borderId="0" xfId="1" applyFill="1" applyAlignment="1">
      <alignment vertical="center" wrapText="1"/>
    </xf>
    <xf numFmtId="49" fontId="12" fillId="25" borderId="15" xfId="1" applyNumberFormat="1" applyFont="1" applyFill="1" applyBorder="1" applyAlignment="1">
      <alignment horizontal="center" vertical="center"/>
    </xf>
    <xf numFmtId="49" fontId="12" fillId="25" borderId="15" xfId="1" applyNumberFormat="1" applyFont="1" applyFill="1" applyBorder="1" applyAlignment="1">
      <alignment vertical="center" wrapText="1"/>
    </xf>
    <xf numFmtId="49" fontId="40" fillId="25" borderId="41" xfId="60" applyNumberFormat="1" applyFont="1" applyFill="1" applyBorder="1" applyAlignment="1">
      <alignment horizontal="left" vertical="center"/>
    </xf>
    <xf numFmtId="49" fontId="44" fillId="25" borderId="15" xfId="60" applyNumberFormat="1" applyFont="1" applyFill="1" applyBorder="1" applyAlignment="1">
      <alignment vertical="center" wrapText="1"/>
    </xf>
    <xf numFmtId="49" fontId="10" fillId="25" borderId="0" xfId="1" applyNumberFormat="1" applyFill="1" applyAlignment="1">
      <alignment horizontal="left" vertical="center"/>
    </xf>
    <xf numFmtId="166" fontId="36" fillId="25" borderId="0" xfId="1" applyNumberFormat="1" applyFont="1" applyFill="1" applyAlignment="1">
      <alignment horizontal="center" vertical="center"/>
    </xf>
    <xf numFmtId="0" fontId="12" fillId="25" borderId="1" xfId="1" applyFont="1" applyFill="1" applyBorder="1" applyAlignment="1">
      <alignment wrapText="1"/>
    </xf>
    <xf numFmtId="49" fontId="42" fillId="25" borderId="0" xfId="60" applyNumberFormat="1" applyFont="1" applyFill="1" applyBorder="1" applyAlignment="1">
      <alignment horizontal="center" vertical="center" wrapText="1"/>
    </xf>
    <xf numFmtId="166" fontId="42" fillId="25" borderId="0" xfId="60" applyNumberFormat="1" applyFont="1" applyFill="1" applyBorder="1" applyAlignment="1">
      <alignment horizontal="center" vertical="center" wrapText="1"/>
    </xf>
    <xf numFmtId="0" fontId="12" fillId="25" borderId="29" xfId="1" applyFont="1" applyFill="1" applyBorder="1" applyAlignment="1">
      <alignment vertical="center" wrapText="1"/>
    </xf>
    <xf numFmtId="0" fontId="12" fillId="25" borderId="15" xfId="1" applyFont="1" applyFill="1" applyBorder="1" applyAlignment="1">
      <alignment wrapText="1"/>
    </xf>
    <xf numFmtId="49" fontId="12" fillId="25" borderId="22" xfId="1" applyNumberFormat="1" applyFont="1" applyFill="1" applyBorder="1" applyAlignment="1">
      <alignment horizontal="center" vertical="center"/>
    </xf>
    <xf numFmtId="0" fontId="12" fillId="25" borderId="27" xfId="1" applyFont="1" applyFill="1" applyBorder="1" applyAlignment="1">
      <alignment horizontal="left" vertical="center" wrapText="1"/>
    </xf>
    <xf numFmtId="49" fontId="12" fillId="25" borderId="0" xfId="1" applyNumberFormat="1" applyFont="1" applyFill="1" applyAlignment="1">
      <alignment vertical="center"/>
    </xf>
    <xf numFmtId="166" fontId="12" fillId="25" borderId="0" xfId="1" applyNumberFormat="1" applyFont="1" applyFill="1" applyAlignment="1">
      <alignment vertical="center"/>
    </xf>
    <xf numFmtId="0" fontId="34" fillId="25" borderId="0" xfId="1" applyFont="1" applyFill="1" applyAlignment="1">
      <alignment horizontal="left" vertical="center" wrapText="1"/>
    </xf>
    <xf numFmtId="0" fontId="10" fillId="25" borderId="0" xfId="1" applyFill="1" applyAlignment="1">
      <alignment horizontal="center" vertical="center"/>
    </xf>
    <xf numFmtId="49" fontId="35" fillId="25" borderId="48" xfId="1" applyNumberFormat="1" applyFont="1" applyFill="1" applyBorder="1" applyAlignment="1">
      <alignment horizontal="center" vertical="center"/>
    </xf>
    <xf numFmtId="49" fontId="12" fillId="25" borderId="26" xfId="60" applyNumberFormat="1" applyFont="1" applyFill="1" applyBorder="1" applyAlignment="1">
      <alignment vertical="center" wrapText="1"/>
    </xf>
    <xf numFmtId="49" fontId="44" fillId="25" borderId="15" xfId="60" applyNumberFormat="1" applyFont="1" applyFill="1" applyBorder="1" applyAlignment="1">
      <alignment horizontal="left" vertical="center" wrapText="1"/>
    </xf>
    <xf numFmtId="49" fontId="40" fillId="25" borderId="21" xfId="60" applyNumberFormat="1" applyFont="1" applyFill="1" applyBorder="1" applyAlignment="1">
      <alignment horizontal="left" vertical="center" wrapText="1"/>
    </xf>
    <xf numFmtId="49" fontId="44" fillId="25" borderId="23" xfId="60" applyNumberFormat="1" applyFont="1" applyFill="1" applyBorder="1" applyAlignment="1">
      <alignment horizontal="left" vertical="center" wrapText="1"/>
    </xf>
    <xf numFmtId="49" fontId="44" fillId="25" borderId="24" xfId="60" applyNumberFormat="1" applyFont="1" applyFill="1" applyBorder="1" applyAlignment="1">
      <alignment horizontal="left" vertical="center" wrapText="1"/>
    </xf>
    <xf numFmtId="49" fontId="46" fillId="25" borderId="0" xfId="1" applyNumberFormat="1" applyFont="1" applyFill="1" applyAlignment="1">
      <alignment horizontal="left" vertical="center" wrapText="1"/>
    </xf>
    <xf numFmtId="49" fontId="12" fillId="25" borderId="33" xfId="1" applyNumberFormat="1" applyFont="1" applyFill="1" applyBorder="1" applyAlignment="1">
      <alignment wrapText="1"/>
    </xf>
    <xf numFmtId="49" fontId="12" fillId="25" borderId="34" xfId="1" applyNumberFormat="1" applyFont="1" applyFill="1" applyBorder="1" applyAlignment="1">
      <alignment horizontal="left" vertical="center" wrapText="1"/>
    </xf>
    <xf numFmtId="49" fontId="12" fillId="25" borderId="34" xfId="1" applyNumberFormat="1" applyFont="1" applyFill="1" applyBorder="1" applyAlignment="1">
      <alignment vertical="center" wrapText="1"/>
    </xf>
    <xf numFmtId="49" fontId="40" fillId="25" borderId="21" xfId="1" applyNumberFormat="1" applyFont="1" applyFill="1" applyBorder="1" applyAlignment="1">
      <alignment vertical="center" wrapText="1"/>
    </xf>
    <xf numFmtId="49" fontId="12" fillId="25" borderId="35" xfId="1" applyNumberFormat="1" applyFont="1" applyFill="1" applyBorder="1" applyAlignment="1">
      <alignment vertical="center" wrapText="1"/>
    </xf>
    <xf numFmtId="49" fontId="12" fillId="25" borderId="24" xfId="1" applyNumberFormat="1" applyFont="1" applyFill="1" applyBorder="1" applyAlignment="1">
      <alignment vertical="center" wrapText="1"/>
    </xf>
    <xf numFmtId="49" fontId="10" fillId="25" borderId="0" xfId="1" applyNumberFormat="1" applyFill="1" applyAlignment="1">
      <alignment vertical="center"/>
    </xf>
    <xf numFmtId="166" fontId="10" fillId="25" borderId="0" xfId="1" applyNumberFormat="1" applyFill="1" applyAlignment="1">
      <alignment vertical="center"/>
    </xf>
    <xf numFmtId="0" fontId="41" fillId="25" borderId="0" xfId="1" applyFont="1" applyFill="1" applyAlignment="1">
      <alignment horizontal="left" vertical="center"/>
    </xf>
    <xf numFmtId="166" fontId="12" fillId="25" borderId="0" xfId="59" applyNumberFormat="1" applyFont="1" applyFill="1" applyBorder="1" applyAlignment="1">
      <alignment horizontal="center" vertical="center" wrapText="1"/>
    </xf>
    <xf numFmtId="49" fontId="12" fillId="25" borderId="15" xfId="1" applyNumberFormat="1" applyFont="1" applyFill="1" applyBorder="1" applyAlignment="1">
      <alignment horizontal="left" vertical="center" wrapText="1"/>
    </xf>
    <xf numFmtId="166" fontId="12" fillId="25" borderId="0" xfId="1" applyNumberFormat="1" applyFont="1" applyFill="1" applyAlignment="1">
      <alignment vertical="center" wrapText="1"/>
    </xf>
    <xf numFmtId="49" fontId="12" fillId="25" borderId="28" xfId="1" applyNumberFormat="1" applyFont="1" applyFill="1" applyBorder="1" applyAlignment="1">
      <alignment horizontal="left" vertical="center" wrapText="1"/>
    </xf>
    <xf numFmtId="168" fontId="12" fillId="25" borderId="28" xfId="1" applyNumberFormat="1" applyFont="1" applyFill="1" applyBorder="1" applyAlignment="1">
      <alignment horizontal="center" vertical="center"/>
    </xf>
    <xf numFmtId="166" fontId="12" fillId="25" borderId="28" xfId="1" applyNumberFormat="1" applyFont="1" applyFill="1" applyBorder="1" applyAlignment="1">
      <alignment horizontal="center" vertical="center"/>
    </xf>
    <xf numFmtId="49" fontId="12" fillId="25" borderId="16" xfId="1" applyNumberFormat="1" applyFont="1" applyFill="1" applyBorder="1" applyAlignment="1">
      <alignment horizontal="left" vertical="center" wrapText="1"/>
    </xf>
    <xf numFmtId="49" fontId="34" fillId="25" borderId="0" xfId="1" applyNumberFormat="1" applyFont="1" applyFill="1" applyAlignment="1">
      <alignment vertical="center" wrapText="1"/>
    </xf>
    <xf numFmtId="166" fontId="12" fillId="25" borderId="0" xfId="1" applyNumberFormat="1" applyFont="1" applyFill="1" applyAlignment="1">
      <alignment horizontal="center" vertical="center" wrapText="1"/>
    </xf>
    <xf numFmtId="0" fontId="12" fillId="25" borderId="15" xfId="1" applyFont="1" applyFill="1" applyBorder="1" applyAlignment="1">
      <alignment horizontal="center" vertical="center" wrapText="1"/>
    </xf>
    <xf numFmtId="166" fontId="12" fillId="25" borderId="15" xfId="1" applyNumberFormat="1" applyFont="1" applyFill="1" applyBorder="1" applyAlignment="1">
      <alignment horizontal="center" vertical="center" wrapText="1"/>
    </xf>
    <xf numFmtId="0" fontId="12" fillId="25" borderId="16" xfId="1" applyFont="1" applyFill="1" applyBorder="1" applyAlignment="1">
      <alignment horizontal="center" vertical="center" wrapText="1"/>
    </xf>
    <xf numFmtId="166" fontId="12" fillId="25" borderId="16" xfId="1" applyNumberFormat="1" applyFont="1" applyFill="1" applyBorder="1" applyAlignment="1">
      <alignment horizontal="center" vertical="center" wrapText="1"/>
    </xf>
    <xf numFmtId="0" fontId="12" fillId="25" borderId="1" xfId="1" applyFont="1" applyFill="1" applyBorder="1" applyAlignment="1">
      <alignment horizontal="center" vertical="center" wrapText="1"/>
    </xf>
    <xf numFmtId="166" fontId="12" fillId="25" borderId="1" xfId="1" applyNumberFormat="1" applyFont="1" applyFill="1" applyBorder="1" applyAlignment="1">
      <alignment horizontal="center" vertical="center" wrapText="1"/>
    </xf>
    <xf numFmtId="49" fontId="12" fillId="25" borderId="36" xfId="1" applyNumberFormat="1" applyFont="1" applyFill="1" applyBorder="1" applyAlignment="1">
      <alignment vertical="center" wrapText="1"/>
    </xf>
    <xf numFmtId="49" fontId="12" fillId="25" borderId="23" xfId="1" applyNumberFormat="1" applyFont="1" applyFill="1" applyBorder="1" applyAlignment="1">
      <alignment vertical="center" wrapText="1"/>
    </xf>
    <xf numFmtId="49" fontId="12" fillId="25" borderId="45" xfId="1" applyNumberFormat="1" applyFont="1" applyFill="1" applyBorder="1" applyAlignment="1">
      <alignment vertical="center" wrapText="1"/>
    </xf>
    <xf numFmtId="0" fontId="12" fillId="25" borderId="46" xfId="1" applyFont="1" applyFill="1" applyBorder="1" applyAlignment="1">
      <alignment horizontal="center" vertical="center" wrapText="1"/>
    </xf>
    <xf numFmtId="166" fontId="12" fillId="25" borderId="28" xfId="1" applyNumberFormat="1" applyFont="1" applyFill="1" applyBorder="1" applyAlignment="1">
      <alignment horizontal="center" vertical="center" wrapText="1"/>
    </xf>
    <xf numFmtId="49" fontId="12" fillId="25" borderId="0" xfId="1" applyNumberFormat="1" applyFont="1" applyFill="1" applyAlignment="1">
      <alignment horizontal="left" vertical="center" wrapText="1"/>
    </xf>
    <xf numFmtId="168" fontId="11" fillId="25" borderId="16" xfId="1" applyNumberFormat="1" applyFont="1" applyFill="1" applyBorder="1" applyAlignment="1">
      <alignment horizontal="center" vertical="center"/>
    </xf>
    <xf numFmtId="166" fontId="11" fillId="25" borderId="16" xfId="1" applyNumberFormat="1" applyFont="1" applyFill="1" applyBorder="1" applyAlignment="1">
      <alignment horizontal="center" vertical="center"/>
    </xf>
    <xf numFmtId="49" fontId="42" fillId="25" borderId="0" xfId="1" applyNumberFormat="1" applyFont="1" applyFill="1" applyAlignment="1">
      <alignment horizontal="center" vertical="center" wrapText="1"/>
    </xf>
    <xf numFmtId="166" fontId="42" fillId="25" borderId="0" xfId="1" applyNumberFormat="1" applyFont="1" applyFill="1" applyAlignment="1">
      <alignment horizontal="center" vertical="center" wrapText="1"/>
    </xf>
    <xf numFmtId="166" fontId="12" fillId="25" borderId="0" xfId="1" applyNumberFormat="1" applyFont="1" applyFill="1" applyAlignment="1">
      <alignment horizontal="left" vertical="center" wrapText="1"/>
    </xf>
    <xf numFmtId="49" fontId="12" fillId="25" borderId="37" xfId="1" applyNumberFormat="1" applyFont="1" applyFill="1" applyBorder="1" applyAlignment="1">
      <alignment vertical="center" wrapText="1"/>
    </xf>
    <xf numFmtId="49" fontId="12" fillId="25" borderId="12" xfId="1" applyNumberFormat="1" applyFont="1" applyFill="1" applyBorder="1" applyAlignment="1">
      <alignment vertical="center" wrapText="1"/>
    </xf>
    <xf numFmtId="166" fontId="12" fillId="25" borderId="12" xfId="1" applyNumberFormat="1" applyFont="1" applyFill="1" applyBorder="1" applyAlignment="1">
      <alignment horizontal="center" vertical="center" wrapText="1"/>
    </xf>
    <xf numFmtId="0" fontId="44" fillId="25" borderId="15" xfId="1" applyFont="1" applyFill="1" applyBorder="1" applyAlignment="1">
      <alignment horizontal="left" vertical="center" wrapText="1"/>
    </xf>
    <xf numFmtId="49" fontId="12" fillId="25" borderId="28" xfId="1" applyNumberFormat="1" applyFont="1" applyFill="1" applyBorder="1" applyAlignment="1">
      <alignment vertical="center" wrapText="1"/>
    </xf>
    <xf numFmtId="49" fontId="44" fillId="25" borderId="27" xfId="1" applyNumberFormat="1" applyFont="1" applyFill="1" applyBorder="1" applyAlignment="1">
      <alignment vertical="center" wrapText="1"/>
    </xf>
    <xf numFmtId="49" fontId="44" fillId="25" borderId="24" xfId="1" applyNumberFormat="1" applyFont="1" applyFill="1" applyBorder="1" applyAlignment="1">
      <alignment vertical="center" wrapText="1"/>
    </xf>
    <xf numFmtId="49" fontId="44" fillId="25" borderId="0" xfId="1" applyNumberFormat="1" applyFont="1" applyFill="1" applyAlignment="1">
      <alignment vertical="center" wrapText="1"/>
    </xf>
    <xf numFmtId="49" fontId="40" fillId="25" borderId="20" xfId="1" applyNumberFormat="1" applyFont="1" applyFill="1" applyBorder="1" applyAlignment="1">
      <alignment horizontal="left" vertical="center" wrapText="1"/>
    </xf>
    <xf numFmtId="49" fontId="12" fillId="25" borderId="38" xfId="1" applyNumberFormat="1" applyFont="1" applyFill="1" applyBorder="1" applyAlignment="1">
      <alignment vertical="center" wrapText="1"/>
    </xf>
    <xf numFmtId="49" fontId="44" fillId="25" borderId="22" xfId="1" applyNumberFormat="1" applyFont="1" applyFill="1" applyBorder="1" applyAlignment="1">
      <alignment vertical="center" wrapText="1"/>
    </xf>
    <xf numFmtId="49" fontId="44" fillId="25" borderId="1" xfId="1" applyNumberFormat="1" applyFont="1" applyFill="1" applyBorder="1" applyAlignment="1">
      <alignment vertical="center" wrapText="1"/>
    </xf>
    <xf numFmtId="49" fontId="10" fillId="25" borderId="0" xfId="1" applyNumberFormat="1" applyFill="1" applyAlignment="1">
      <alignment horizontal="center" vertical="center" wrapText="1"/>
    </xf>
    <xf numFmtId="166" fontId="10" fillId="25" borderId="0" xfId="1" applyNumberFormat="1" applyFill="1" applyAlignment="1">
      <alignment horizontal="center" vertical="center" wrapText="1"/>
    </xf>
    <xf numFmtId="49" fontId="12" fillId="25" borderId="1" xfId="60" applyNumberFormat="1" applyFont="1" applyFill="1" applyBorder="1" applyAlignment="1">
      <alignment horizontal="left" vertical="center" wrapText="1"/>
    </xf>
    <xf numFmtId="49" fontId="12" fillId="25" borderId="13" xfId="1" applyNumberFormat="1" applyFont="1" applyFill="1" applyBorder="1" applyAlignment="1">
      <alignment vertical="center" wrapText="1"/>
    </xf>
    <xf numFmtId="49" fontId="12" fillId="25" borderId="0" xfId="60" applyNumberFormat="1" applyFont="1" applyFill="1" applyAlignment="1">
      <alignment vertical="center" wrapText="1"/>
    </xf>
    <xf numFmtId="49" fontId="34" fillId="25" borderId="2" xfId="1" applyNumberFormat="1" applyFont="1" applyFill="1" applyBorder="1" applyAlignment="1">
      <alignment horizontal="center" vertical="center"/>
    </xf>
    <xf numFmtId="49" fontId="12" fillId="25" borderId="27" xfId="1" applyNumberFormat="1" applyFont="1" applyFill="1" applyBorder="1" applyAlignment="1">
      <alignment horizontal="left" vertical="center" wrapText="1"/>
    </xf>
    <xf numFmtId="49" fontId="34" fillId="25" borderId="12" xfId="1" applyNumberFormat="1" applyFont="1" applyFill="1" applyBorder="1" applyAlignment="1">
      <alignment horizontal="center" vertical="center"/>
    </xf>
    <xf numFmtId="166" fontId="12" fillId="25" borderId="12" xfId="1" applyNumberFormat="1" applyFont="1" applyFill="1" applyBorder="1" applyAlignment="1">
      <alignment vertical="center" wrapText="1"/>
    </xf>
    <xf numFmtId="0" fontId="12" fillId="25" borderId="15" xfId="1" applyFont="1" applyFill="1" applyBorder="1" applyAlignment="1">
      <alignment horizontal="center" vertical="center"/>
    </xf>
    <xf numFmtId="0" fontId="12" fillId="25" borderId="16" xfId="1" applyFont="1" applyFill="1" applyBorder="1" applyAlignment="1">
      <alignment horizontal="center" vertical="center"/>
    </xf>
    <xf numFmtId="49" fontId="34" fillId="25" borderId="22" xfId="1" applyNumberFormat="1" applyFont="1" applyFill="1" applyBorder="1" applyAlignment="1">
      <alignment horizontal="center" vertical="center"/>
    </xf>
    <xf numFmtId="49" fontId="12" fillId="25" borderId="39" xfId="1" applyNumberFormat="1" applyFont="1" applyFill="1" applyBorder="1" applyAlignment="1">
      <alignment vertical="center" wrapText="1"/>
    </xf>
    <xf numFmtId="49" fontId="48" fillId="25" borderId="16" xfId="60" applyNumberFormat="1" applyFont="1" applyFill="1" applyBorder="1" applyAlignment="1">
      <alignment horizontal="left" vertical="center" wrapText="1"/>
    </xf>
    <xf numFmtId="49" fontId="48" fillId="25" borderId="1" xfId="1" applyNumberFormat="1" applyFont="1" applyFill="1" applyBorder="1" applyAlignment="1">
      <alignment horizontal="left" vertical="center" wrapText="1"/>
    </xf>
    <xf numFmtId="49" fontId="45" fillId="25" borderId="0" xfId="1" applyNumberFormat="1" applyFont="1" applyFill="1" applyAlignment="1">
      <alignment vertical="center" wrapText="1"/>
    </xf>
    <xf numFmtId="166" fontId="45" fillId="25" borderId="0" xfId="1" applyNumberFormat="1" applyFont="1" applyFill="1" applyAlignment="1">
      <alignment vertical="center" wrapText="1"/>
    </xf>
    <xf numFmtId="49" fontId="45" fillId="25" borderId="0" xfId="1" applyNumberFormat="1" applyFont="1" applyFill="1" applyAlignment="1">
      <alignment horizontal="center" vertical="center" wrapText="1"/>
    </xf>
    <xf numFmtId="166" fontId="45" fillId="25" borderId="0" xfId="1" applyNumberFormat="1" applyFont="1" applyFill="1" applyAlignment="1">
      <alignment horizontal="center" vertical="center" wrapText="1"/>
    </xf>
    <xf numFmtId="0" fontId="48" fillId="25" borderId="16" xfId="1" applyFont="1" applyFill="1" applyBorder="1" applyAlignment="1">
      <alignment vertical="center" wrapText="1"/>
    </xf>
    <xf numFmtId="0" fontId="48" fillId="25" borderId="1" xfId="1" applyFont="1" applyFill="1" applyBorder="1" applyAlignment="1">
      <alignment vertical="center" wrapText="1"/>
    </xf>
    <xf numFmtId="0" fontId="44" fillId="25" borderId="1" xfId="1" applyFont="1" applyFill="1" applyBorder="1" applyAlignment="1">
      <alignment vertical="center" wrapText="1"/>
    </xf>
    <xf numFmtId="0" fontId="44" fillId="25" borderId="27" xfId="1" applyFont="1" applyFill="1" applyBorder="1" applyAlignment="1">
      <alignment vertical="center" wrapText="1"/>
    </xf>
    <xf numFmtId="0" fontId="44" fillId="25" borderId="24" xfId="1" applyFont="1" applyFill="1" applyBorder="1" applyAlignment="1">
      <alignment vertical="center" wrapText="1"/>
    </xf>
    <xf numFmtId="0" fontId="46" fillId="25" borderId="0" xfId="1" applyFont="1" applyFill="1" applyAlignment="1">
      <alignment vertical="center" wrapText="1"/>
    </xf>
    <xf numFmtId="166" fontId="10" fillId="25" borderId="0" xfId="1" applyNumberFormat="1" applyFill="1" applyAlignment="1">
      <alignment vertical="center" wrapText="1"/>
    </xf>
    <xf numFmtId="49" fontId="44" fillId="25" borderId="15" xfId="1" applyNumberFormat="1" applyFont="1" applyFill="1" applyBorder="1" applyAlignment="1">
      <alignment vertical="center" wrapText="1"/>
    </xf>
    <xf numFmtId="49" fontId="47" fillId="25" borderId="0" xfId="60" applyNumberFormat="1" applyFont="1" applyFill="1" applyBorder="1" applyAlignment="1">
      <alignment horizontal="center" vertical="center" wrapText="1"/>
    </xf>
    <xf numFmtId="166" fontId="47" fillId="25" borderId="0" xfId="60" applyNumberFormat="1" applyFont="1" applyFill="1" applyBorder="1" applyAlignment="1">
      <alignment horizontal="center" vertical="center" wrapText="1"/>
    </xf>
    <xf numFmtId="0" fontId="44" fillId="25" borderId="16" xfId="1" applyFont="1" applyFill="1" applyBorder="1" applyAlignment="1">
      <alignment vertical="center" wrapText="1"/>
    </xf>
    <xf numFmtId="49" fontId="44" fillId="25" borderId="16" xfId="1" applyNumberFormat="1" applyFont="1" applyFill="1" applyBorder="1" applyAlignment="1">
      <alignment horizontal="left" vertical="center" wrapText="1"/>
    </xf>
    <xf numFmtId="49" fontId="44" fillId="25" borderId="15" xfId="1" applyNumberFormat="1" applyFont="1" applyFill="1" applyBorder="1" applyAlignment="1">
      <alignment horizontal="left" vertical="center" wrapText="1"/>
    </xf>
    <xf numFmtId="49" fontId="40" fillId="25" borderId="21" xfId="1" applyNumberFormat="1" applyFont="1" applyFill="1" applyBorder="1" applyAlignment="1">
      <alignment horizontal="left" vertical="center" wrapText="1"/>
    </xf>
    <xf numFmtId="49" fontId="45" fillId="25" borderId="2" xfId="1" applyNumberFormat="1" applyFont="1" applyFill="1" applyBorder="1" applyAlignment="1">
      <alignment horizontal="center" vertical="center" wrapText="1"/>
    </xf>
    <xf numFmtId="166" fontId="45" fillId="25" borderId="2" xfId="1" applyNumberFormat="1" applyFont="1" applyFill="1" applyBorder="1" applyAlignment="1">
      <alignment horizontal="center" vertical="center" wrapText="1"/>
    </xf>
    <xf numFmtId="49" fontId="44" fillId="25" borderId="27" xfId="1" applyNumberFormat="1" applyFont="1" applyFill="1" applyBorder="1" applyAlignment="1">
      <alignment horizontal="left" vertical="center" wrapText="1"/>
    </xf>
    <xf numFmtId="49" fontId="44" fillId="25" borderId="24" xfId="1" applyNumberFormat="1" applyFont="1" applyFill="1" applyBorder="1" applyAlignment="1">
      <alignment horizontal="left" vertical="center" wrapText="1"/>
    </xf>
    <xf numFmtId="49" fontId="12" fillId="25" borderId="24" xfId="60" applyNumberFormat="1" applyFont="1" applyFill="1" applyBorder="1" applyAlignment="1">
      <alignment vertical="center" wrapText="1"/>
    </xf>
    <xf numFmtId="49" fontId="40" fillId="25" borderId="39" xfId="60" applyNumberFormat="1" applyFont="1" applyFill="1" applyBorder="1" applyAlignment="1">
      <alignment horizontal="left" vertical="center"/>
    </xf>
    <xf numFmtId="49" fontId="12" fillId="25" borderId="31" xfId="1" applyNumberFormat="1" applyFont="1" applyFill="1" applyBorder="1" applyAlignment="1">
      <alignment vertical="center" wrapText="1"/>
    </xf>
    <xf numFmtId="49" fontId="40" fillId="25" borderId="20" xfId="221" applyNumberFormat="1" applyFont="1" applyFill="1" applyBorder="1" applyAlignment="1">
      <alignment vertical="center" wrapText="1"/>
    </xf>
    <xf numFmtId="0" fontId="38" fillId="25" borderId="0" xfId="1" applyFont="1" applyFill="1" applyAlignment="1">
      <alignment vertical="center"/>
    </xf>
    <xf numFmtId="0" fontId="12" fillId="25" borderId="33" xfId="73" applyFont="1" applyFill="1" applyBorder="1" applyAlignment="1">
      <alignment wrapText="1"/>
    </xf>
    <xf numFmtId="0" fontId="12" fillId="25" borderId="34" xfId="73" applyFont="1" applyFill="1" applyBorder="1" applyAlignment="1">
      <alignment horizontal="left" vertical="center" wrapText="1"/>
    </xf>
    <xf numFmtId="0" fontId="40" fillId="25" borderId="21" xfId="221" applyFont="1" applyFill="1" applyBorder="1" applyAlignment="1">
      <alignment vertical="center" wrapText="1"/>
    </xf>
    <xf numFmtId="168" fontId="34" fillId="25" borderId="22" xfId="1" applyNumberFormat="1" applyFont="1" applyFill="1" applyBorder="1" applyAlignment="1">
      <alignment horizontal="center" vertical="center"/>
    </xf>
    <xf numFmtId="0" fontId="12" fillId="25" borderId="35" xfId="73" applyFont="1" applyFill="1" applyBorder="1" applyAlignment="1">
      <alignment vertical="center" wrapText="1"/>
    </xf>
    <xf numFmtId="0" fontId="12" fillId="25" borderId="24" xfId="73" applyFont="1" applyFill="1" applyBorder="1" applyAlignment="1">
      <alignment vertical="center" wrapText="1"/>
    </xf>
    <xf numFmtId="0" fontId="12" fillId="25" borderId="0" xfId="73" applyFont="1" applyFill="1" applyAlignment="1">
      <alignment vertical="center" wrapText="1"/>
    </xf>
    <xf numFmtId="0" fontId="12" fillId="25" borderId="34" xfId="73" applyFont="1" applyFill="1" applyBorder="1" applyAlignment="1">
      <alignment vertical="center" wrapText="1"/>
    </xf>
    <xf numFmtId="49" fontId="44" fillId="25" borderId="16" xfId="1" applyNumberFormat="1" applyFont="1" applyFill="1" applyBorder="1" applyAlignment="1">
      <alignment vertical="center" wrapText="1"/>
    </xf>
    <xf numFmtId="0" fontId="44" fillId="25" borderId="15" xfId="1" applyFont="1" applyFill="1" applyBorder="1" applyAlignment="1">
      <alignment vertical="center" wrapText="1"/>
    </xf>
    <xf numFmtId="0" fontId="44" fillId="25" borderId="28" xfId="1" applyFont="1" applyFill="1" applyBorder="1" applyAlignment="1">
      <alignment vertical="center" wrapText="1"/>
    </xf>
    <xf numFmtId="0" fontId="12" fillId="25" borderId="28" xfId="1" applyFont="1" applyFill="1" applyBorder="1" applyAlignment="1">
      <alignment horizontal="center" vertical="center"/>
    </xf>
    <xf numFmtId="166" fontId="11" fillId="25" borderId="28" xfId="1" applyNumberFormat="1" applyFont="1" applyFill="1" applyBorder="1" applyAlignment="1">
      <alignment horizontal="center" vertical="center"/>
    </xf>
    <xf numFmtId="49" fontId="48" fillId="25" borderId="1" xfId="1" applyNumberFormat="1" applyFont="1" applyFill="1" applyBorder="1" applyAlignment="1">
      <alignment vertical="center" wrapText="1"/>
    </xf>
    <xf numFmtId="49" fontId="48" fillId="25" borderId="24" xfId="1" applyNumberFormat="1" applyFont="1" applyFill="1" applyBorder="1" applyAlignment="1">
      <alignment vertical="center" wrapText="1"/>
    </xf>
    <xf numFmtId="0" fontId="48" fillId="25" borderId="15" xfId="1" applyFont="1" applyFill="1" applyBorder="1" applyAlignment="1">
      <alignment vertical="center" wrapText="1"/>
    </xf>
    <xf numFmtId="49" fontId="45" fillId="25" borderId="0" xfId="60" applyNumberFormat="1" applyFont="1" applyFill="1" applyBorder="1" applyAlignment="1">
      <alignment horizontal="center" vertical="center" wrapText="1"/>
    </xf>
    <xf numFmtId="166" fontId="45" fillId="25" borderId="0" xfId="60" applyNumberFormat="1" applyFont="1" applyFill="1" applyBorder="1" applyAlignment="1">
      <alignment horizontal="center" vertical="center" wrapText="1"/>
    </xf>
    <xf numFmtId="49" fontId="12" fillId="25" borderId="14" xfId="1" applyNumberFormat="1" applyFont="1" applyFill="1" applyBorder="1" applyAlignment="1">
      <alignment horizontal="center" vertical="center" wrapText="1"/>
    </xf>
    <xf numFmtId="49" fontId="36" fillId="25" borderId="0" xfId="1" applyNumberFormat="1" applyFont="1" applyFill="1" applyAlignment="1">
      <alignment horizontal="center" vertical="center" wrapText="1"/>
    </xf>
    <xf numFmtId="0" fontId="11" fillId="25" borderId="15" xfId="1" applyFont="1" applyFill="1" applyBorder="1" applyAlignment="1">
      <alignment horizontal="center" vertical="center"/>
    </xf>
    <xf numFmtId="166" fontId="11" fillId="25" borderId="15" xfId="1" applyNumberFormat="1" applyFont="1" applyFill="1" applyBorder="1" applyAlignment="1">
      <alignment horizontal="center" vertical="center"/>
    </xf>
    <xf numFmtId="0" fontId="11" fillId="25" borderId="16" xfId="1" applyFont="1" applyFill="1" applyBorder="1" applyAlignment="1">
      <alignment horizontal="center" vertical="center"/>
    </xf>
    <xf numFmtId="16" fontId="56" fillId="25" borderId="0" xfId="1" applyNumberFormat="1" applyFont="1" applyFill="1" applyAlignment="1">
      <alignment vertical="center"/>
    </xf>
    <xf numFmtId="0" fontId="56" fillId="25" borderId="0" xfId="1" applyFont="1" applyFill="1" applyAlignment="1">
      <alignment vertical="center"/>
    </xf>
    <xf numFmtId="0" fontId="33" fillId="25" borderId="0" xfId="1" applyFont="1" applyFill="1" applyAlignment="1">
      <alignment horizontal="center" vertical="center" wrapText="1"/>
    </xf>
    <xf numFmtId="0" fontId="33" fillId="25" borderId="0" xfId="1" applyFont="1" applyFill="1" applyAlignment="1">
      <alignment horizontal="center" vertical="center"/>
    </xf>
    <xf numFmtId="0" fontId="12" fillId="25" borderId="1" xfId="0" applyFont="1" applyFill="1" applyBorder="1" applyAlignment="1">
      <alignment horizontal="center" vertical="center" wrapText="1"/>
    </xf>
    <xf numFmtId="166" fontId="12" fillId="25" borderId="0" xfId="0" applyNumberFormat="1" applyFont="1" applyFill="1" applyAlignment="1">
      <alignment horizontal="center" vertical="center" wrapText="1"/>
    </xf>
    <xf numFmtId="166" fontId="50" fillId="25" borderId="0" xfId="0" applyNumberFormat="1" applyFont="1" applyFill="1" applyAlignment="1">
      <alignment horizontal="center" vertical="center" shrinkToFit="1"/>
    </xf>
    <xf numFmtId="166" fontId="12" fillId="25" borderId="0" xfId="221" applyNumberFormat="1" applyFont="1" applyFill="1" applyAlignment="1">
      <alignment horizontal="center" vertical="center"/>
    </xf>
    <xf numFmtId="166" fontId="12" fillId="25" borderId="0" xfId="0" applyNumberFormat="1" applyFont="1" applyFill="1" applyAlignment="1">
      <alignment horizontal="center" vertical="top" wrapText="1"/>
    </xf>
    <xf numFmtId="166" fontId="50" fillId="25" borderId="0" xfId="0" applyNumberFormat="1" applyFont="1" applyFill="1" applyAlignment="1">
      <alignment horizontal="center" vertical="top" shrinkToFit="1"/>
    </xf>
    <xf numFmtId="168" fontId="12" fillId="25" borderId="0" xfId="0" applyNumberFormat="1" applyFont="1" applyFill="1" applyAlignment="1">
      <alignment horizontal="center" vertical="center" wrapText="1"/>
    </xf>
    <xf numFmtId="49" fontId="37" fillId="25" borderId="0" xfId="1" applyNumberFormat="1" applyFont="1" applyFill="1" applyAlignment="1">
      <alignment horizontal="center" vertical="center" wrapText="1"/>
    </xf>
    <xf numFmtId="166" fontId="40" fillId="25" borderId="0" xfId="1" applyNumberFormat="1" applyFont="1" applyFill="1" applyAlignment="1">
      <alignment horizontal="center" vertical="center"/>
    </xf>
    <xf numFmtId="168" fontId="12" fillId="25" borderId="14" xfId="0" applyNumberFormat="1" applyFont="1" applyFill="1" applyBorder="1" applyAlignment="1">
      <alignment horizontal="center" vertical="center" wrapText="1"/>
    </xf>
    <xf numFmtId="0" fontId="12" fillId="25" borderId="28" xfId="1" applyFont="1" applyFill="1" applyBorder="1" applyAlignment="1">
      <alignment vertical="center" wrapText="1"/>
    </xf>
    <xf numFmtId="0" fontId="12" fillId="25" borderId="43" xfId="1" applyFont="1" applyFill="1" applyBorder="1" applyAlignment="1">
      <alignment horizontal="left" vertical="center" wrapText="1"/>
    </xf>
    <xf numFmtId="0" fontId="45" fillId="25" borderId="1" xfId="0" applyFont="1" applyFill="1" applyBorder="1" applyAlignment="1">
      <alignment wrapText="1"/>
    </xf>
    <xf numFmtId="49" fontId="12" fillId="25" borderId="1" xfId="1" applyNumberFormat="1" applyFont="1" applyFill="1" applyBorder="1" applyAlignment="1">
      <alignment vertical="center"/>
    </xf>
    <xf numFmtId="0" fontId="12" fillId="25" borderId="1" xfId="1" quotePrefix="1" applyFont="1" applyFill="1" applyBorder="1" applyAlignment="1">
      <alignment horizontal="left" vertical="center"/>
    </xf>
    <xf numFmtId="166" fontId="45" fillId="25" borderId="1" xfId="1" applyNumberFormat="1" applyFont="1" applyFill="1" applyBorder="1" applyAlignment="1">
      <alignment horizontal="center" vertical="center"/>
    </xf>
    <xf numFmtId="0" fontId="12" fillId="25" borderId="1" xfId="0" quotePrefix="1" applyFont="1" applyFill="1" applyBorder="1" applyAlignment="1">
      <alignment vertical="center" wrapText="1"/>
    </xf>
    <xf numFmtId="0" fontId="12" fillId="25" borderId="14" xfId="1" applyFont="1" applyFill="1" applyBorder="1" applyAlignment="1">
      <alignment horizontal="center" vertical="center"/>
    </xf>
    <xf numFmtId="49" fontId="12" fillId="25" borderId="1" xfId="1" quotePrefix="1" applyNumberFormat="1" applyFont="1" applyFill="1" applyBorder="1" applyAlignment="1">
      <alignment vertical="center" wrapText="1"/>
    </xf>
    <xf numFmtId="49" fontId="44" fillId="25" borderId="21" xfId="1" applyNumberFormat="1" applyFont="1" applyFill="1" applyBorder="1" applyAlignment="1">
      <alignment horizontal="left" vertical="center" wrapText="1"/>
    </xf>
    <xf numFmtId="49" fontId="12" fillId="25" borderId="52" xfId="1" applyNumberFormat="1" applyFont="1" applyFill="1" applyBorder="1" applyAlignment="1">
      <alignment vertical="center" wrapText="1"/>
    </xf>
    <xf numFmtId="49" fontId="12" fillId="25" borderId="32" xfId="1" applyNumberFormat="1" applyFont="1" applyFill="1" applyBorder="1" applyAlignment="1">
      <alignment vertical="center" wrapText="1"/>
    </xf>
    <xf numFmtId="49" fontId="12" fillId="25" borderId="26" xfId="1" applyNumberFormat="1" applyFont="1" applyFill="1" applyBorder="1" applyAlignment="1">
      <alignment vertical="center" wrapText="1"/>
    </xf>
    <xf numFmtId="0" fontId="12" fillId="25" borderId="56" xfId="1" applyFont="1" applyFill="1" applyBorder="1" applyAlignment="1">
      <alignment horizontal="center" vertical="center"/>
    </xf>
    <xf numFmtId="49" fontId="12" fillId="25" borderId="54" xfId="60" applyNumberFormat="1" applyFont="1" applyFill="1" applyBorder="1" applyAlignment="1">
      <alignment vertical="center" wrapText="1"/>
    </xf>
    <xf numFmtId="49" fontId="12" fillId="25" borderId="21" xfId="1" applyNumberFormat="1" applyFont="1" applyFill="1" applyBorder="1" applyAlignment="1">
      <alignment vertical="center" wrapText="1"/>
    </xf>
    <xf numFmtId="49" fontId="44" fillId="25" borderId="0" xfId="60" applyNumberFormat="1" applyFont="1" applyFill="1" applyBorder="1" applyAlignment="1">
      <alignment vertical="center" wrapText="1"/>
    </xf>
    <xf numFmtId="49" fontId="12" fillId="25" borderId="63" xfId="1" applyNumberFormat="1" applyFont="1" applyFill="1" applyBorder="1" applyAlignment="1">
      <alignment vertical="center" wrapText="1"/>
    </xf>
    <xf numFmtId="49" fontId="12" fillId="25" borderId="34" xfId="60" applyNumberFormat="1" applyFont="1" applyFill="1" applyBorder="1" applyAlignment="1">
      <alignment vertical="center" wrapText="1"/>
    </xf>
    <xf numFmtId="49" fontId="12" fillId="24" borderId="1" xfId="1" applyNumberFormat="1" applyFont="1" applyFill="1" applyBorder="1" applyAlignment="1">
      <alignment vertical="center"/>
    </xf>
    <xf numFmtId="49" fontId="44" fillId="24" borderId="1" xfId="60" applyNumberFormat="1" applyFont="1" applyFill="1" applyBorder="1" applyAlignment="1">
      <alignment horizontal="left" vertical="center" wrapText="1"/>
    </xf>
    <xf numFmtId="168" fontId="12" fillId="24" borderId="1" xfId="0" applyNumberFormat="1" applyFont="1" applyFill="1" applyBorder="1" applyAlignment="1">
      <alignment horizontal="center" vertical="center" wrapText="1"/>
    </xf>
    <xf numFmtId="49" fontId="40" fillId="25" borderId="16" xfId="60" applyNumberFormat="1" applyFont="1" applyFill="1" applyBorder="1" applyAlignment="1">
      <alignment horizontal="left" vertical="center"/>
    </xf>
    <xf numFmtId="166" fontId="12" fillId="24" borderId="1" xfId="0" applyNumberFormat="1" applyFont="1" applyFill="1" applyBorder="1" applyAlignment="1">
      <alignment horizontal="center" vertical="center" wrapText="1"/>
    </xf>
    <xf numFmtId="168" fontId="12" fillId="28" borderId="1" xfId="1" applyNumberFormat="1" applyFont="1" applyFill="1" applyBorder="1" applyAlignment="1">
      <alignment horizontal="center" vertical="center"/>
    </xf>
    <xf numFmtId="166" fontId="12" fillId="28" borderId="1" xfId="0" applyNumberFormat="1" applyFont="1" applyFill="1" applyBorder="1" applyAlignment="1">
      <alignment horizontal="center" vertical="top" wrapText="1"/>
    </xf>
    <xf numFmtId="9" fontId="32" fillId="0" borderId="0" xfId="1" applyNumberFormat="1" applyFont="1" applyAlignment="1">
      <alignment horizontal="center" vertical="center"/>
    </xf>
    <xf numFmtId="49" fontId="32" fillId="0" borderId="0" xfId="1" applyNumberFormat="1" applyFont="1" applyAlignment="1">
      <alignment horizontal="center" vertical="center"/>
    </xf>
    <xf numFmtId="49" fontId="30" fillId="25" borderId="1" xfId="1" applyNumberFormat="1" applyFont="1" applyFill="1" applyBorder="1" applyAlignment="1">
      <alignment horizontal="center" vertical="center"/>
    </xf>
    <xf numFmtId="0" fontId="33" fillId="25" borderId="36" xfId="1" applyFont="1" applyFill="1" applyBorder="1" applyAlignment="1">
      <alignment horizontal="center" vertical="center"/>
    </xf>
    <xf numFmtId="0" fontId="33" fillId="25" borderId="44" xfId="1" applyFont="1" applyFill="1" applyBorder="1" applyAlignment="1">
      <alignment horizontal="center" vertical="center"/>
    </xf>
    <xf numFmtId="0" fontId="33" fillId="25" borderId="36" xfId="1" applyFont="1" applyFill="1" applyBorder="1" applyAlignment="1">
      <alignment horizontal="center" vertical="center" wrapText="1"/>
    </xf>
    <xf numFmtId="0" fontId="33" fillId="25" borderId="44" xfId="1" applyFont="1" applyFill="1" applyBorder="1" applyAlignment="1">
      <alignment horizontal="center" vertical="center" wrapText="1"/>
    </xf>
    <xf numFmtId="49" fontId="35" fillId="0" borderId="0" xfId="1" applyNumberFormat="1" applyFont="1" applyAlignment="1">
      <alignment horizontal="center" vertical="center"/>
    </xf>
    <xf numFmtId="49" fontId="37" fillId="0" borderId="41" xfId="60" applyNumberFormat="1" applyFont="1" applyFill="1" applyBorder="1" applyAlignment="1">
      <alignment horizontal="center" vertical="center" wrapText="1"/>
    </xf>
    <xf numFmtId="49" fontId="37" fillId="0" borderId="45" xfId="60" applyNumberFormat="1" applyFont="1" applyFill="1" applyBorder="1" applyAlignment="1">
      <alignment horizontal="center" vertical="center" wrapText="1"/>
    </xf>
    <xf numFmtId="49" fontId="37" fillId="0" borderId="47" xfId="60" applyNumberFormat="1" applyFont="1" applyFill="1" applyBorder="1" applyAlignment="1">
      <alignment horizontal="center" vertical="center" wrapText="1"/>
    </xf>
    <xf numFmtId="49" fontId="37" fillId="0" borderId="17" xfId="1" applyNumberFormat="1" applyFont="1" applyBorder="1" applyAlignment="1">
      <alignment horizontal="center" vertical="center" wrapText="1"/>
    </xf>
    <xf numFmtId="49" fontId="37" fillId="0" borderId="18" xfId="1" applyNumberFormat="1" applyFont="1" applyBorder="1" applyAlignment="1">
      <alignment horizontal="center" vertical="center" wrapText="1"/>
    </xf>
    <xf numFmtId="49" fontId="37" fillId="0" borderId="19" xfId="1" applyNumberFormat="1" applyFont="1" applyBorder="1" applyAlignment="1">
      <alignment horizontal="center" vertical="center" wrapText="1"/>
    </xf>
    <xf numFmtId="49" fontId="37" fillId="25" borderId="17" xfId="1" applyNumberFormat="1" applyFont="1" applyFill="1" applyBorder="1" applyAlignment="1">
      <alignment horizontal="center" vertical="center" wrapText="1"/>
    </xf>
    <xf numFmtId="49" fontId="37" fillId="25" borderId="19" xfId="1" applyNumberFormat="1" applyFont="1" applyFill="1" applyBorder="1" applyAlignment="1">
      <alignment horizontal="center" vertical="center" wrapText="1"/>
    </xf>
    <xf numFmtId="0" fontId="12" fillId="0" borderId="0" xfId="1" applyFont="1" applyAlignment="1">
      <alignment horizontal="left" vertical="center" wrapText="1"/>
    </xf>
    <xf numFmtId="0" fontId="45" fillId="0" borderId="0" xfId="1" applyFont="1" applyAlignment="1">
      <alignment horizontal="left" vertical="center"/>
    </xf>
    <xf numFmtId="49" fontId="53" fillId="0" borderId="0" xfId="1" applyNumberFormat="1" applyFont="1" applyAlignment="1">
      <alignment horizontal="center" vertical="center"/>
    </xf>
    <xf numFmtId="0" fontId="51" fillId="0" borderId="0" xfId="1" applyFont="1" applyAlignment="1">
      <alignment horizontal="center" vertical="center" wrapText="1"/>
    </xf>
    <xf numFmtId="49" fontId="36" fillId="0" borderId="0" xfId="1" applyNumberFormat="1" applyFont="1" applyAlignment="1">
      <alignment horizontal="center" vertical="center"/>
    </xf>
    <xf numFmtId="49" fontId="54" fillId="0" borderId="0" xfId="1" applyNumberFormat="1" applyFont="1" applyAlignment="1">
      <alignment horizontal="left" vertical="center" wrapText="1"/>
    </xf>
    <xf numFmtId="166" fontId="34" fillId="0" borderId="1" xfId="1" applyNumberFormat="1" applyFont="1" applyBorder="1" applyAlignment="1">
      <alignment horizontal="center" vertical="center"/>
    </xf>
    <xf numFmtId="49" fontId="40" fillId="0" borderId="49" xfId="60" applyNumberFormat="1" applyFont="1" applyFill="1" applyBorder="1" applyAlignment="1">
      <alignment horizontal="center" vertical="center" wrapText="1"/>
    </xf>
    <xf numFmtId="49" fontId="40" fillId="0" borderId="50" xfId="60" applyNumberFormat="1" applyFont="1" applyFill="1" applyBorder="1" applyAlignment="1">
      <alignment horizontal="center" vertical="center" wrapText="1"/>
    </xf>
    <xf numFmtId="0" fontId="42" fillId="0" borderId="13" xfId="60" applyNumberFormat="1" applyFont="1" applyFill="1" applyBorder="1" applyAlignment="1">
      <alignment horizontal="center" vertical="center" wrapText="1"/>
    </xf>
    <xf numFmtId="0" fontId="42" fillId="0" borderId="2" xfId="60" applyNumberFormat="1" applyFont="1" applyFill="1" applyBorder="1" applyAlignment="1">
      <alignment horizontal="center" vertical="center" wrapText="1"/>
    </xf>
    <xf numFmtId="0" fontId="42" fillId="0" borderId="13" xfId="1" applyFont="1" applyBorder="1" applyAlignment="1">
      <alignment horizontal="center" vertical="center" wrapText="1"/>
    </xf>
    <xf numFmtId="0" fontId="42" fillId="0" borderId="2" xfId="1" applyFont="1" applyBorder="1" applyAlignment="1">
      <alignment horizontal="center" vertical="center" wrapText="1"/>
    </xf>
    <xf numFmtId="49" fontId="37" fillId="0" borderId="40" xfId="60" applyNumberFormat="1" applyFont="1" applyFill="1" applyBorder="1" applyAlignment="1">
      <alignment horizontal="center" vertical="center" wrapText="1"/>
    </xf>
    <xf numFmtId="49" fontId="37" fillId="25" borderId="41" xfId="60" applyNumberFormat="1" applyFont="1" applyFill="1" applyBorder="1" applyAlignment="1">
      <alignment horizontal="center" vertical="center" wrapText="1"/>
    </xf>
    <xf numFmtId="49" fontId="37" fillId="25" borderId="45" xfId="60" applyNumberFormat="1" applyFont="1" applyFill="1" applyBorder="1" applyAlignment="1">
      <alignment horizontal="center" vertical="center" wrapText="1"/>
    </xf>
    <xf numFmtId="49" fontId="37" fillId="25" borderId="40" xfId="60" applyNumberFormat="1" applyFont="1" applyFill="1" applyBorder="1" applyAlignment="1">
      <alignment horizontal="center" vertical="center" wrapText="1"/>
    </xf>
    <xf numFmtId="49" fontId="37" fillId="25" borderId="18" xfId="1" applyNumberFormat="1" applyFont="1" applyFill="1" applyBorder="1" applyAlignment="1">
      <alignment horizontal="center" vertical="center" wrapText="1"/>
    </xf>
    <xf numFmtId="49" fontId="37" fillId="25" borderId="47" xfId="60" applyNumberFormat="1" applyFont="1" applyFill="1" applyBorder="1" applyAlignment="1">
      <alignment horizontal="center" vertical="center" wrapText="1"/>
    </xf>
    <xf numFmtId="49" fontId="40" fillId="25" borderId="49" xfId="60" applyNumberFormat="1" applyFont="1" applyFill="1" applyBorder="1" applyAlignment="1">
      <alignment horizontal="center" vertical="center" wrapText="1"/>
    </xf>
    <xf numFmtId="49" fontId="40" fillId="25" borderId="50" xfId="60" applyNumberFormat="1" applyFont="1" applyFill="1" applyBorder="1" applyAlignment="1">
      <alignment horizontal="center" vertical="center" wrapText="1"/>
    </xf>
    <xf numFmtId="0" fontId="42" fillId="25" borderId="13" xfId="1" applyFont="1" applyFill="1" applyBorder="1" applyAlignment="1">
      <alignment horizontal="center" vertical="center" wrapText="1"/>
    </xf>
    <xf numFmtId="0" fontId="42" fillId="25" borderId="2" xfId="1" applyFont="1" applyFill="1" applyBorder="1" applyAlignment="1">
      <alignment horizontal="center" vertical="center" wrapText="1"/>
    </xf>
    <xf numFmtId="0" fontId="42" fillId="25" borderId="2" xfId="60" applyNumberFormat="1" applyFont="1" applyFill="1" applyBorder="1" applyAlignment="1">
      <alignment horizontal="center" vertical="center" wrapText="1"/>
    </xf>
    <xf numFmtId="0" fontId="42" fillId="25" borderId="13" xfId="60" applyNumberFormat="1" applyFont="1" applyFill="1" applyBorder="1" applyAlignment="1">
      <alignment horizontal="center" vertical="center" wrapText="1"/>
    </xf>
    <xf numFmtId="166" fontId="34" fillId="25" borderId="1" xfId="1" applyNumberFormat="1" applyFont="1" applyFill="1" applyBorder="1" applyAlignment="1">
      <alignment horizontal="center" vertical="center"/>
    </xf>
    <xf numFmtId="0" fontId="51" fillId="25" borderId="0" xfId="1" applyFont="1" applyFill="1" applyAlignment="1">
      <alignment horizontal="center" vertical="center" wrapText="1"/>
    </xf>
    <xf numFmtId="49" fontId="35" fillId="25" borderId="0" xfId="1" applyNumberFormat="1" applyFont="1" applyFill="1" applyAlignment="1">
      <alignment horizontal="center" vertical="center"/>
    </xf>
    <xf numFmtId="49" fontId="36" fillId="25" borderId="0" xfId="1" applyNumberFormat="1" applyFont="1" applyFill="1" applyAlignment="1">
      <alignment horizontal="center" vertical="center"/>
    </xf>
    <xf numFmtId="49" fontId="54" fillId="25" borderId="0" xfId="1" applyNumberFormat="1" applyFont="1" applyFill="1" applyAlignment="1">
      <alignment horizontal="left" vertical="center" wrapText="1"/>
    </xf>
    <xf numFmtId="49" fontId="53" fillId="25" borderId="0" xfId="1" applyNumberFormat="1" applyFont="1" applyFill="1" applyAlignment="1">
      <alignment horizontal="center" vertical="center"/>
    </xf>
    <xf numFmtId="0" fontId="12" fillId="25" borderId="0" xfId="1" applyFont="1" applyFill="1" applyAlignment="1">
      <alignment horizontal="left" vertical="center" wrapText="1"/>
    </xf>
    <xf numFmtId="0" fontId="45" fillId="25" borderId="0" xfId="1" applyFont="1" applyFill="1" applyAlignment="1">
      <alignment horizontal="left" vertical="center"/>
    </xf>
    <xf numFmtId="9" fontId="32" fillId="25" borderId="0" xfId="1" applyNumberFormat="1" applyFont="1" applyFill="1" applyAlignment="1">
      <alignment horizontal="center" vertical="center"/>
    </xf>
    <xf numFmtId="49" fontId="32" fillId="25" borderId="0" xfId="1" applyNumberFormat="1" applyFont="1" applyFill="1" applyAlignment="1">
      <alignment horizontal="center" vertical="center"/>
    </xf>
    <xf numFmtId="49" fontId="37" fillId="25" borderId="17" xfId="1" applyNumberFormat="1" applyFont="1" applyFill="1" applyBorder="1" applyAlignment="1">
      <alignment horizontal="center" vertical="center"/>
    </xf>
    <xf numFmtId="49" fontId="37" fillId="25" borderId="18" xfId="1" applyNumberFormat="1" applyFont="1" applyFill="1" applyBorder="1" applyAlignment="1">
      <alignment horizontal="center" vertical="center"/>
    </xf>
    <xf numFmtId="49" fontId="37" fillId="25" borderId="19" xfId="1" applyNumberFormat="1" applyFont="1" applyFill="1" applyBorder="1" applyAlignment="1">
      <alignment horizontal="center" vertical="center"/>
    </xf>
    <xf numFmtId="49" fontId="37" fillId="25" borderId="59" xfId="1" applyNumberFormat="1" applyFont="1" applyFill="1" applyBorder="1" applyAlignment="1">
      <alignment horizontal="center" vertical="center" wrapText="1"/>
    </xf>
    <xf numFmtId="49" fontId="37" fillId="25" borderId="60" xfId="1" applyNumberFormat="1" applyFont="1" applyFill="1" applyBorder="1" applyAlignment="1">
      <alignment horizontal="center" vertical="center" wrapText="1"/>
    </xf>
    <xf numFmtId="49" fontId="37" fillId="25" borderId="61" xfId="1" applyNumberFormat="1" applyFont="1" applyFill="1" applyBorder="1" applyAlignment="1">
      <alignment horizontal="center" vertical="center" wrapText="1"/>
    </xf>
    <xf numFmtId="49" fontId="37" fillId="25" borderId="62" xfId="1" applyNumberFormat="1" applyFont="1" applyFill="1" applyBorder="1" applyAlignment="1">
      <alignment horizontal="center" vertical="center" wrapText="1"/>
    </xf>
    <xf numFmtId="0" fontId="33" fillId="25" borderId="38" xfId="1" applyFont="1" applyFill="1" applyBorder="1" applyAlignment="1">
      <alignment horizontal="center" vertical="center"/>
    </xf>
    <xf numFmtId="0" fontId="33" fillId="25" borderId="58" xfId="1" applyFont="1" applyFill="1" applyBorder="1" applyAlignment="1">
      <alignment horizontal="center" vertical="center"/>
    </xf>
    <xf numFmtId="0" fontId="33" fillId="25" borderId="38" xfId="1" applyFont="1" applyFill="1" applyBorder="1" applyAlignment="1">
      <alignment horizontal="center" vertical="center" wrapText="1"/>
    </xf>
    <xf numFmtId="0" fontId="33" fillId="25" borderId="58" xfId="1" applyFont="1" applyFill="1" applyBorder="1" applyAlignment="1">
      <alignment horizontal="center" vertical="center" wrapText="1"/>
    </xf>
    <xf numFmtId="0" fontId="33" fillId="25" borderId="1" xfId="1" applyFont="1" applyFill="1" applyBorder="1" applyAlignment="1">
      <alignment horizontal="center" vertical="center"/>
    </xf>
    <xf numFmtId="49" fontId="44" fillId="25" borderId="0" xfId="1" applyNumberFormat="1" applyFont="1" applyFill="1" applyAlignment="1">
      <alignment horizontal="left" vertical="center" wrapText="1"/>
    </xf>
  </cellXfs>
  <cellStyles count="1018">
    <cellStyle name="20% - Colore 1 2" xfId="2" xr:uid="{00000000-0005-0000-0000-000000000000}"/>
    <cellStyle name="20% - Colore 1 3" xfId="3" xr:uid="{00000000-0005-0000-0000-000001000000}"/>
    <cellStyle name="20% - Colore 1 4" xfId="112" xr:uid="{00000000-0005-0000-0000-000002000000}"/>
    <cellStyle name="20% - Colore 1 5" xfId="168" xr:uid="{00000000-0005-0000-0000-000003000000}"/>
    <cellStyle name="20% - Colore 1 6" xfId="232" xr:uid="{00000000-0005-0000-0000-000004000000}"/>
    <cellStyle name="20% - Colore 1 7" xfId="319" xr:uid="{00000000-0005-0000-0000-000005000000}"/>
    <cellStyle name="20% - Colore 1 8" xfId="320" xr:uid="{00000000-0005-0000-0000-000006000000}"/>
    <cellStyle name="20% - Colore 2 2" xfId="4" xr:uid="{00000000-0005-0000-0000-000007000000}"/>
    <cellStyle name="20% - Colore 2 3" xfId="5" xr:uid="{00000000-0005-0000-0000-000008000000}"/>
    <cellStyle name="20% - Colore 2 4" xfId="113" xr:uid="{00000000-0005-0000-0000-000009000000}"/>
    <cellStyle name="20% - Colore 2 5" xfId="169" xr:uid="{00000000-0005-0000-0000-00000A000000}"/>
    <cellStyle name="20% - Colore 2 6" xfId="233" xr:uid="{00000000-0005-0000-0000-00000B000000}"/>
    <cellStyle name="20% - Colore 2 7" xfId="321" xr:uid="{00000000-0005-0000-0000-00000C000000}"/>
    <cellStyle name="20% - Colore 2 8" xfId="322" xr:uid="{00000000-0005-0000-0000-00000D000000}"/>
    <cellStyle name="20% - Colore 3 2" xfId="6" xr:uid="{00000000-0005-0000-0000-00000E000000}"/>
    <cellStyle name="20% - Colore 3 3" xfId="7" xr:uid="{00000000-0005-0000-0000-00000F000000}"/>
    <cellStyle name="20% - Colore 3 4" xfId="114" xr:uid="{00000000-0005-0000-0000-000010000000}"/>
    <cellStyle name="20% - Colore 3 5" xfId="170" xr:uid="{00000000-0005-0000-0000-000011000000}"/>
    <cellStyle name="20% - Colore 3 6" xfId="234" xr:uid="{00000000-0005-0000-0000-000012000000}"/>
    <cellStyle name="20% - Colore 3 7" xfId="323" xr:uid="{00000000-0005-0000-0000-000013000000}"/>
    <cellStyle name="20% - Colore 3 8" xfId="324" xr:uid="{00000000-0005-0000-0000-000014000000}"/>
    <cellStyle name="20% - Colore 4 2" xfId="8" xr:uid="{00000000-0005-0000-0000-000015000000}"/>
    <cellStyle name="20% - Colore 4 3" xfId="9" xr:uid="{00000000-0005-0000-0000-000016000000}"/>
    <cellStyle name="20% - Colore 4 4" xfId="115" xr:uid="{00000000-0005-0000-0000-000017000000}"/>
    <cellStyle name="20% - Colore 4 5" xfId="171" xr:uid="{00000000-0005-0000-0000-000018000000}"/>
    <cellStyle name="20% - Colore 4 6" xfId="235" xr:uid="{00000000-0005-0000-0000-000019000000}"/>
    <cellStyle name="20% - Colore 4 7" xfId="325" xr:uid="{00000000-0005-0000-0000-00001A000000}"/>
    <cellStyle name="20% - Colore 4 8" xfId="326" xr:uid="{00000000-0005-0000-0000-00001B000000}"/>
    <cellStyle name="20% - Colore 5 2" xfId="10" xr:uid="{00000000-0005-0000-0000-00001C000000}"/>
    <cellStyle name="20% - Colore 5 3" xfId="11" xr:uid="{00000000-0005-0000-0000-00001D000000}"/>
    <cellStyle name="20% - Colore 5 4" xfId="116" xr:uid="{00000000-0005-0000-0000-00001E000000}"/>
    <cellStyle name="20% - Colore 5 5" xfId="172" xr:uid="{00000000-0005-0000-0000-00001F000000}"/>
    <cellStyle name="20% - Colore 5 6" xfId="236" xr:uid="{00000000-0005-0000-0000-000020000000}"/>
    <cellStyle name="20% - Colore 5 7" xfId="327" xr:uid="{00000000-0005-0000-0000-000021000000}"/>
    <cellStyle name="20% - Colore 5 8" xfId="328" xr:uid="{00000000-0005-0000-0000-000022000000}"/>
    <cellStyle name="20% - Colore 6 2" xfId="12" xr:uid="{00000000-0005-0000-0000-000023000000}"/>
    <cellStyle name="20% - Colore 6 3" xfId="13" xr:uid="{00000000-0005-0000-0000-000024000000}"/>
    <cellStyle name="20% - Colore 6 4" xfId="117" xr:uid="{00000000-0005-0000-0000-000025000000}"/>
    <cellStyle name="20% - Colore 6 5" xfId="173" xr:uid="{00000000-0005-0000-0000-000026000000}"/>
    <cellStyle name="20% - Colore 6 6" xfId="237" xr:uid="{00000000-0005-0000-0000-000027000000}"/>
    <cellStyle name="20% - Colore 6 7" xfId="329" xr:uid="{00000000-0005-0000-0000-000028000000}"/>
    <cellStyle name="20% - Colore 6 8" xfId="330" xr:uid="{00000000-0005-0000-0000-000029000000}"/>
    <cellStyle name="40% - Colore 1 2" xfId="14" xr:uid="{00000000-0005-0000-0000-00002A000000}"/>
    <cellStyle name="40% - Colore 1 3" xfId="15" xr:uid="{00000000-0005-0000-0000-00002B000000}"/>
    <cellStyle name="40% - Colore 1 4" xfId="118" xr:uid="{00000000-0005-0000-0000-00002C000000}"/>
    <cellStyle name="40% - Colore 1 5" xfId="174" xr:uid="{00000000-0005-0000-0000-00002D000000}"/>
    <cellStyle name="40% - Colore 1 6" xfId="238" xr:uid="{00000000-0005-0000-0000-00002E000000}"/>
    <cellStyle name="40% - Colore 1 7" xfId="331" xr:uid="{00000000-0005-0000-0000-00002F000000}"/>
    <cellStyle name="40% - Colore 1 8" xfId="332" xr:uid="{00000000-0005-0000-0000-000030000000}"/>
    <cellStyle name="40% - Colore 2 2" xfId="16" xr:uid="{00000000-0005-0000-0000-000031000000}"/>
    <cellStyle name="40% - Colore 2 3" xfId="17" xr:uid="{00000000-0005-0000-0000-000032000000}"/>
    <cellStyle name="40% - Colore 2 4" xfId="119" xr:uid="{00000000-0005-0000-0000-000033000000}"/>
    <cellStyle name="40% - Colore 2 5" xfId="175" xr:uid="{00000000-0005-0000-0000-000034000000}"/>
    <cellStyle name="40% - Colore 2 6" xfId="239" xr:uid="{00000000-0005-0000-0000-000035000000}"/>
    <cellStyle name="40% - Colore 2 7" xfId="333" xr:uid="{00000000-0005-0000-0000-000036000000}"/>
    <cellStyle name="40% - Colore 2 8" xfId="334" xr:uid="{00000000-0005-0000-0000-000037000000}"/>
    <cellStyle name="40% - Colore 3 2" xfId="18" xr:uid="{00000000-0005-0000-0000-000038000000}"/>
    <cellStyle name="40% - Colore 3 3" xfId="19" xr:uid="{00000000-0005-0000-0000-000039000000}"/>
    <cellStyle name="40% - Colore 3 4" xfId="120" xr:uid="{00000000-0005-0000-0000-00003A000000}"/>
    <cellStyle name="40% - Colore 3 5" xfId="176" xr:uid="{00000000-0005-0000-0000-00003B000000}"/>
    <cellStyle name="40% - Colore 3 6" xfId="240" xr:uid="{00000000-0005-0000-0000-00003C000000}"/>
    <cellStyle name="40% - Colore 3 7" xfId="335" xr:uid="{00000000-0005-0000-0000-00003D000000}"/>
    <cellStyle name="40% - Colore 3 8" xfId="336" xr:uid="{00000000-0005-0000-0000-00003E000000}"/>
    <cellStyle name="40% - Colore 4 2" xfId="20" xr:uid="{00000000-0005-0000-0000-00003F000000}"/>
    <cellStyle name="40% - Colore 4 3" xfId="21" xr:uid="{00000000-0005-0000-0000-000040000000}"/>
    <cellStyle name="40% - Colore 4 4" xfId="121" xr:uid="{00000000-0005-0000-0000-000041000000}"/>
    <cellStyle name="40% - Colore 4 5" xfId="177" xr:uid="{00000000-0005-0000-0000-000042000000}"/>
    <cellStyle name="40% - Colore 4 6" xfId="241" xr:uid="{00000000-0005-0000-0000-000043000000}"/>
    <cellStyle name="40% - Colore 4 7" xfId="337" xr:uid="{00000000-0005-0000-0000-000044000000}"/>
    <cellStyle name="40% - Colore 4 8" xfId="338" xr:uid="{00000000-0005-0000-0000-000045000000}"/>
    <cellStyle name="40% - Colore 5 2" xfId="22" xr:uid="{00000000-0005-0000-0000-000046000000}"/>
    <cellStyle name="40% - Colore 5 3" xfId="23" xr:uid="{00000000-0005-0000-0000-000047000000}"/>
    <cellStyle name="40% - Colore 5 4" xfId="122" xr:uid="{00000000-0005-0000-0000-000048000000}"/>
    <cellStyle name="40% - Colore 5 5" xfId="178" xr:uid="{00000000-0005-0000-0000-000049000000}"/>
    <cellStyle name="40% - Colore 5 6" xfId="242" xr:uid="{00000000-0005-0000-0000-00004A000000}"/>
    <cellStyle name="40% - Colore 5 7" xfId="339" xr:uid="{00000000-0005-0000-0000-00004B000000}"/>
    <cellStyle name="40% - Colore 5 8" xfId="340" xr:uid="{00000000-0005-0000-0000-00004C000000}"/>
    <cellStyle name="40% - Colore 6 2" xfId="24" xr:uid="{00000000-0005-0000-0000-00004D000000}"/>
    <cellStyle name="40% - Colore 6 3" xfId="25" xr:uid="{00000000-0005-0000-0000-00004E000000}"/>
    <cellStyle name="40% - Colore 6 4" xfId="123" xr:uid="{00000000-0005-0000-0000-00004F000000}"/>
    <cellStyle name="40% - Colore 6 5" xfId="179" xr:uid="{00000000-0005-0000-0000-000050000000}"/>
    <cellStyle name="40% - Colore 6 6" xfId="243" xr:uid="{00000000-0005-0000-0000-000051000000}"/>
    <cellStyle name="40% - Colore 6 7" xfId="341" xr:uid="{00000000-0005-0000-0000-000052000000}"/>
    <cellStyle name="40% - Colore 6 8" xfId="342" xr:uid="{00000000-0005-0000-0000-000053000000}"/>
    <cellStyle name="60% - Colore 1 2" xfId="26" xr:uid="{00000000-0005-0000-0000-000054000000}"/>
    <cellStyle name="60% - Colore 1 3" xfId="27" xr:uid="{00000000-0005-0000-0000-000055000000}"/>
    <cellStyle name="60% - Colore 1 4" xfId="124" xr:uid="{00000000-0005-0000-0000-000056000000}"/>
    <cellStyle name="60% - Colore 1 5" xfId="180" xr:uid="{00000000-0005-0000-0000-000057000000}"/>
    <cellStyle name="60% - Colore 1 6" xfId="244" xr:uid="{00000000-0005-0000-0000-000058000000}"/>
    <cellStyle name="60% - Colore 1 7" xfId="343" xr:uid="{00000000-0005-0000-0000-000059000000}"/>
    <cellStyle name="60% - Colore 1 8" xfId="344" xr:uid="{00000000-0005-0000-0000-00005A000000}"/>
    <cellStyle name="60% - Colore 2 2" xfId="28" xr:uid="{00000000-0005-0000-0000-00005B000000}"/>
    <cellStyle name="60% - Colore 2 3" xfId="29" xr:uid="{00000000-0005-0000-0000-00005C000000}"/>
    <cellStyle name="60% - Colore 2 4" xfId="125" xr:uid="{00000000-0005-0000-0000-00005D000000}"/>
    <cellStyle name="60% - Colore 2 5" xfId="181" xr:uid="{00000000-0005-0000-0000-00005E000000}"/>
    <cellStyle name="60% - Colore 2 6" xfId="245" xr:uid="{00000000-0005-0000-0000-00005F000000}"/>
    <cellStyle name="60% - Colore 2 7" xfId="345" xr:uid="{00000000-0005-0000-0000-000060000000}"/>
    <cellStyle name="60% - Colore 2 8" xfId="346" xr:uid="{00000000-0005-0000-0000-000061000000}"/>
    <cellStyle name="60% - Colore 3 2" xfId="30" xr:uid="{00000000-0005-0000-0000-000062000000}"/>
    <cellStyle name="60% - Colore 3 3" xfId="31" xr:uid="{00000000-0005-0000-0000-000063000000}"/>
    <cellStyle name="60% - Colore 3 4" xfId="126" xr:uid="{00000000-0005-0000-0000-000064000000}"/>
    <cellStyle name="60% - Colore 3 5" xfId="182" xr:uid="{00000000-0005-0000-0000-000065000000}"/>
    <cellStyle name="60% - Colore 3 6" xfId="246" xr:uid="{00000000-0005-0000-0000-000066000000}"/>
    <cellStyle name="60% - Colore 3 7" xfId="347" xr:uid="{00000000-0005-0000-0000-000067000000}"/>
    <cellStyle name="60% - Colore 3 8" xfId="348" xr:uid="{00000000-0005-0000-0000-000068000000}"/>
    <cellStyle name="60% - Colore 4 2" xfId="32" xr:uid="{00000000-0005-0000-0000-000069000000}"/>
    <cellStyle name="60% - Colore 4 3" xfId="33" xr:uid="{00000000-0005-0000-0000-00006A000000}"/>
    <cellStyle name="60% - Colore 4 4" xfId="127" xr:uid="{00000000-0005-0000-0000-00006B000000}"/>
    <cellStyle name="60% - Colore 4 5" xfId="183" xr:uid="{00000000-0005-0000-0000-00006C000000}"/>
    <cellStyle name="60% - Colore 4 6" xfId="247" xr:uid="{00000000-0005-0000-0000-00006D000000}"/>
    <cellStyle name="60% - Colore 4 7" xfId="349" xr:uid="{00000000-0005-0000-0000-00006E000000}"/>
    <cellStyle name="60% - Colore 4 8" xfId="350" xr:uid="{00000000-0005-0000-0000-00006F000000}"/>
    <cellStyle name="60% - Colore 5 2" xfId="34" xr:uid="{00000000-0005-0000-0000-000070000000}"/>
    <cellStyle name="60% - Colore 5 3" xfId="35" xr:uid="{00000000-0005-0000-0000-000071000000}"/>
    <cellStyle name="60% - Colore 5 4" xfId="128" xr:uid="{00000000-0005-0000-0000-000072000000}"/>
    <cellStyle name="60% - Colore 5 5" xfId="184" xr:uid="{00000000-0005-0000-0000-000073000000}"/>
    <cellStyle name="60% - Colore 5 6" xfId="248" xr:uid="{00000000-0005-0000-0000-000074000000}"/>
    <cellStyle name="60% - Colore 5 7" xfId="351" xr:uid="{00000000-0005-0000-0000-000075000000}"/>
    <cellStyle name="60% - Colore 5 8" xfId="352" xr:uid="{00000000-0005-0000-0000-000076000000}"/>
    <cellStyle name="60% - Colore 6 2" xfId="36" xr:uid="{00000000-0005-0000-0000-000077000000}"/>
    <cellStyle name="60% - Colore 6 3" xfId="37" xr:uid="{00000000-0005-0000-0000-000078000000}"/>
    <cellStyle name="60% - Colore 6 4" xfId="129" xr:uid="{00000000-0005-0000-0000-000079000000}"/>
    <cellStyle name="60% - Colore 6 5" xfId="185" xr:uid="{00000000-0005-0000-0000-00007A000000}"/>
    <cellStyle name="60% - Colore 6 6" xfId="249" xr:uid="{00000000-0005-0000-0000-00007B000000}"/>
    <cellStyle name="60% - Colore 6 7" xfId="353" xr:uid="{00000000-0005-0000-0000-00007C000000}"/>
    <cellStyle name="60% - Colore 6 8" xfId="354" xr:uid="{00000000-0005-0000-0000-00007D000000}"/>
    <cellStyle name="Calcolo 2" xfId="38" xr:uid="{00000000-0005-0000-0000-00007E000000}"/>
    <cellStyle name="Calcolo 3" xfId="39" xr:uid="{00000000-0005-0000-0000-00007F000000}"/>
    <cellStyle name="Calcolo 4" xfId="130" xr:uid="{00000000-0005-0000-0000-000080000000}"/>
    <cellStyle name="Calcolo 5" xfId="186" xr:uid="{00000000-0005-0000-0000-000081000000}"/>
    <cellStyle name="Calcolo 6" xfId="250" xr:uid="{00000000-0005-0000-0000-000082000000}"/>
    <cellStyle name="Calcolo 7" xfId="355" xr:uid="{00000000-0005-0000-0000-000083000000}"/>
    <cellStyle name="Calcolo 8" xfId="356" xr:uid="{00000000-0005-0000-0000-000084000000}"/>
    <cellStyle name="Cella collegata 2" xfId="40" xr:uid="{00000000-0005-0000-0000-000085000000}"/>
    <cellStyle name="Cella collegata 3" xfId="41" xr:uid="{00000000-0005-0000-0000-000086000000}"/>
    <cellStyle name="Cella collegata 4" xfId="131" xr:uid="{00000000-0005-0000-0000-000087000000}"/>
    <cellStyle name="Cella collegata 5" xfId="187" xr:uid="{00000000-0005-0000-0000-000088000000}"/>
    <cellStyle name="Cella collegata 6" xfId="251" xr:uid="{00000000-0005-0000-0000-000089000000}"/>
    <cellStyle name="Cella collegata 7" xfId="357" xr:uid="{00000000-0005-0000-0000-00008A000000}"/>
    <cellStyle name="Cella collegata 8" xfId="358" xr:uid="{00000000-0005-0000-0000-00008B000000}"/>
    <cellStyle name="Cella da controllare 2" xfId="42" xr:uid="{00000000-0005-0000-0000-00008C000000}"/>
    <cellStyle name="Cella da controllare 3" xfId="43" xr:uid="{00000000-0005-0000-0000-00008D000000}"/>
    <cellStyle name="Cella da controllare 4" xfId="132" xr:uid="{00000000-0005-0000-0000-00008E000000}"/>
    <cellStyle name="Cella da controllare 5" xfId="188" xr:uid="{00000000-0005-0000-0000-00008F000000}"/>
    <cellStyle name="Cella da controllare 6" xfId="252" xr:uid="{00000000-0005-0000-0000-000090000000}"/>
    <cellStyle name="Cella da controllare 7" xfId="359" xr:uid="{00000000-0005-0000-0000-000091000000}"/>
    <cellStyle name="Cella da controllare 8" xfId="360" xr:uid="{00000000-0005-0000-0000-000092000000}"/>
    <cellStyle name="Colore 1 2" xfId="44" xr:uid="{00000000-0005-0000-0000-000093000000}"/>
    <cellStyle name="Colore 1 3" xfId="45" xr:uid="{00000000-0005-0000-0000-000094000000}"/>
    <cellStyle name="Colore 1 4" xfId="133" xr:uid="{00000000-0005-0000-0000-000095000000}"/>
    <cellStyle name="Colore 1 5" xfId="189" xr:uid="{00000000-0005-0000-0000-000096000000}"/>
    <cellStyle name="Colore 1 6" xfId="253" xr:uid="{00000000-0005-0000-0000-000097000000}"/>
    <cellStyle name="Colore 1 7" xfId="361" xr:uid="{00000000-0005-0000-0000-000098000000}"/>
    <cellStyle name="Colore 1 8" xfId="362" xr:uid="{00000000-0005-0000-0000-000099000000}"/>
    <cellStyle name="Colore 2 2" xfId="46" xr:uid="{00000000-0005-0000-0000-00009A000000}"/>
    <cellStyle name="Colore 2 3" xfId="47" xr:uid="{00000000-0005-0000-0000-00009B000000}"/>
    <cellStyle name="Colore 2 4" xfId="134" xr:uid="{00000000-0005-0000-0000-00009C000000}"/>
    <cellStyle name="Colore 2 5" xfId="190" xr:uid="{00000000-0005-0000-0000-00009D000000}"/>
    <cellStyle name="Colore 2 6" xfId="254" xr:uid="{00000000-0005-0000-0000-00009E000000}"/>
    <cellStyle name="Colore 2 7" xfId="363" xr:uid="{00000000-0005-0000-0000-00009F000000}"/>
    <cellStyle name="Colore 2 8" xfId="364" xr:uid="{00000000-0005-0000-0000-0000A0000000}"/>
    <cellStyle name="Colore 3 2" xfId="48" xr:uid="{00000000-0005-0000-0000-0000A1000000}"/>
    <cellStyle name="Colore 3 3" xfId="49" xr:uid="{00000000-0005-0000-0000-0000A2000000}"/>
    <cellStyle name="Colore 3 4" xfId="135" xr:uid="{00000000-0005-0000-0000-0000A3000000}"/>
    <cellStyle name="Colore 3 5" xfId="191" xr:uid="{00000000-0005-0000-0000-0000A4000000}"/>
    <cellStyle name="Colore 3 6" xfId="255" xr:uid="{00000000-0005-0000-0000-0000A5000000}"/>
    <cellStyle name="Colore 3 7" xfId="365" xr:uid="{00000000-0005-0000-0000-0000A6000000}"/>
    <cellStyle name="Colore 3 8" xfId="366" xr:uid="{00000000-0005-0000-0000-0000A7000000}"/>
    <cellStyle name="Colore 4 2" xfId="50" xr:uid="{00000000-0005-0000-0000-0000A8000000}"/>
    <cellStyle name="Colore 4 3" xfId="51" xr:uid="{00000000-0005-0000-0000-0000A9000000}"/>
    <cellStyle name="Colore 4 4" xfId="136" xr:uid="{00000000-0005-0000-0000-0000AA000000}"/>
    <cellStyle name="Colore 4 5" xfId="192" xr:uid="{00000000-0005-0000-0000-0000AB000000}"/>
    <cellStyle name="Colore 4 6" xfId="256" xr:uid="{00000000-0005-0000-0000-0000AC000000}"/>
    <cellStyle name="Colore 4 7" xfId="367" xr:uid="{00000000-0005-0000-0000-0000AD000000}"/>
    <cellStyle name="Colore 4 8" xfId="368" xr:uid="{00000000-0005-0000-0000-0000AE000000}"/>
    <cellStyle name="Colore 5 2" xfId="52" xr:uid="{00000000-0005-0000-0000-0000AF000000}"/>
    <cellStyle name="Colore 5 3" xfId="53" xr:uid="{00000000-0005-0000-0000-0000B0000000}"/>
    <cellStyle name="Colore 5 4" xfId="137" xr:uid="{00000000-0005-0000-0000-0000B1000000}"/>
    <cellStyle name="Colore 5 5" xfId="193" xr:uid="{00000000-0005-0000-0000-0000B2000000}"/>
    <cellStyle name="Colore 5 6" xfId="257" xr:uid="{00000000-0005-0000-0000-0000B3000000}"/>
    <cellStyle name="Colore 5 7" xfId="369" xr:uid="{00000000-0005-0000-0000-0000B4000000}"/>
    <cellStyle name="Colore 5 8" xfId="370" xr:uid="{00000000-0005-0000-0000-0000B5000000}"/>
    <cellStyle name="Colore 6 2" xfId="54" xr:uid="{00000000-0005-0000-0000-0000B6000000}"/>
    <cellStyle name="Colore 6 3" xfId="55" xr:uid="{00000000-0005-0000-0000-0000B7000000}"/>
    <cellStyle name="Colore 6 4" xfId="138" xr:uid="{00000000-0005-0000-0000-0000B8000000}"/>
    <cellStyle name="Colore 6 5" xfId="194" xr:uid="{00000000-0005-0000-0000-0000B9000000}"/>
    <cellStyle name="Colore 6 6" xfId="258" xr:uid="{00000000-0005-0000-0000-0000BA000000}"/>
    <cellStyle name="Colore 6 7" xfId="371" xr:uid="{00000000-0005-0000-0000-0000BB000000}"/>
    <cellStyle name="Colore 6 8" xfId="372" xr:uid="{00000000-0005-0000-0000-0000BC000000}"/>
    <cellStyle name="Euro" xfId="56" xr:uid="{00000000-0005-0000-0000-0000BD000000}"/>
    <cellStyle name="Excel Built-in Normal" xfId="1017" xr:uid="{F98692F7-135E-4D59-BDA5-E87036690707}"/>
    <cellStyle name="Input 2" xfId="57" xr:uid="{00000000-0005-0000-0000-0000BE000000}"/>
    <cellStyle name="Input 3" xfId="58" xr:uid="{00000000-0005-0000-0000-0000BF000000}"/>
    <cellStyle name="Input 4" xfId="139" xr:uid="{00000000-0005-0000-0000-0000C0000000}"/>
    <cellStyle name="Input 5" xfId="195" xr:uid="{00000000-0005-0000-0000-0000C1000000}"/>
    <cellStyle name="Input 6" xfId="259" xr:uid="{00000000-0005-0000-0000-0000C2000000}"/>
    <cellStyle name="Input 7" xfId="373" xr:uid="{00000000-0005-0000-0000-0000C3000000}"/>
    <cellStyle name="Input 8" xfId="374" xr:uid="{00000000-0005-0000-0000-0000C4000000}"/>
    <cellStyle name="Migliaia [0] 2" xfId="59" xr:uid="{00000000-0005-0000-0000-0000C5000000}"/>
    <cellStyle name="Migliaia [0] 3" xfId="140" xr:uid="{00000000-0005-0000-0000-0000C6000000}"/>
    <cellStyle name="Migliaia [0] 4" xfId="197" xr:uid="{00000000-0005-0000-0000-0000C7000000}"/>
    <cellStyle name="Migliaia [0] 5" xfId="260" xr:uid="{00000000-0005-0000-0000-0000C8000000}"/>
    <cellStyle name="Migliaia [0] 6" xfId="375" xr:uid="{00000000-0005-0000-0000-0000C9000000}"/>
    <cellStyle name="Migliaia [0] 7" xfId="376" xr:uid="{00000000-0005-0000-0000-0000CA000000}"/>
    <cellStyle name="Migliaia 10" xfId="60" xr:uid="{00000000-0005-0000-0000-0000CB000000}"/>
    <cellStyle name="Migliaia 11" xfId="61" xr:uid="{00000000-0005-0000-0000-0000CC000000}"/>
    <cellStyle name="Migliaia 12" xfId="141" xr:uid="{00000000-0005-0000-0000-0000CD000000}"/>
    <cellStyle name="Migliaia 13" xfId="196" xr:uid="{00000000-0005-0000-0000-0000CE000000}"/>
    <cellStyle name="Migliaia 14" xfId="231" xr:uid="{00000000-0005-0000-0000-0000CF000000}"/>
    <cellStyle name="Migliaia 15" xfId="261" xr:uid="{00000000-0005-0000-0000-0000D0000000}"/>
    <cellStyle name="Migliaia 16" xfId="262" xr:uid="{00000000-0005-0000-0000-0000D1000000}"/>
    <cellStyle name="Migliaia 17" xfId="263" xr:uid="{00000000-0005-0000-0000-0000D2000000}"/>
    <cellStyle name="Migliaia 18" xfId="377" xr:uid="{00000000-0005-0000-0000-0000D3000000}"/>
    <cellStyle name="Migliaia 19" xfId="378" xr:uid="{00000000-0005-0000-0000-0000D4000000}"/>
    <cellStyle name="Migliaia 2" xfId="62" xr:uid="{00000000-0005-0000-0000-0000D5000000}"/>
    <cellStyle name="Migliaia 2 2" xfId="63" xr:uid="{00000000-0005-0000-0000-0000D6000000}"/>
    <cellStyle name="Migliaia 20" xfId="379" xr:uid="{00000000-0005-0000-0000-0000D7000000}"/>
    <cellStyle name="Migliaia 21" xfId="380" xr:uid="{00000000-0005-0000-0000-0000D8000000}"/>
    <cellStyle name="Migliaia 22" xfId="381" xr:uid="{00000000-0005-0000-0000-0000D9000000}"/>
    <cellStyle name="Migliaia 23" xfId="382" xr:uid="{00000000-0005-0000-0000-0000DA000000}"/>
    <cellStyle name="Migliaia 24" xfId="383" xr:uid="{00000000-0005-0000-0000-0000DB000000}"/>
    <cellStyle name="Migliaia 25" xfId="384" xr:uid="{00000000-0005-0000-0000-0000DC000000}"/>
    <cellStyle name="Migliaia 26" xfId="385" xr:uid="{00000000-0005-0000-0000-0000DD000000}"/>
    <cellStyle name="Migliaia 27" xfId="386" xr:uid="{00000000-0005-0000-0000-0000DE000000}"/>
    <cellStyle name="Migliaia 28" xfId="387" xr:uid="{00000000-0005-0000-0000-0000DF000000}"/>
    <cellStyle name="Migliaia 3" xfId="64" xr:uid="{00000000-0005-0000-0000-0000E0000000}"/>
    <cellStyle name="Migliaia 4" xfId="65" xr:uid="{00000000-0005-0000-0000-0000E1000000}"/>
    <cellStyle name="Migliaia 5" xfId="66" xr:uid="{00000000-0005-0000-0000-0000E2000000}"/>
    <cellStyle name="Migliaia 6" xfId="67" xr:uid="{00000000-0005-0000-0000-0000E3000000}"/>
    <cellStyle name="Migliaia 7" xfId="68" xr:uid="{00000000-0005-0000-0000-0000E4000000}"/>
    <cellStyle name="Migliaia 8" xfId="69" xr:uid="{00000000-0005-0000-0000-0000E5000000}"/>
    <cellStyle name="Migliaia 9" xfId="70" xr:uid="{00000000-0005-0000-0000-0000E6000000}"/>
    <cellStyle name="Neutrale 2" xfId="71" xr:uid="{00000000-0005-0000-0000-0000E7000000}"/>
    <cellStyle name="Neutrale 3" xfId="72" xr:uid="{00000000-0005-0000-0000-0000E8000000}"/>
    <cellStyle name="Neutrale 4" xfId="142" xr:uid="{00000000-0005-0000-0000-0000E9000000}"/>
    <cellStyle name="Neutrale 5" xfId="198" xr:uid="{00000000-0005-0000-0000-0000EA000000}"/>
    <cellStyle name="Neutrale 6" xfId="264" xr:uid="{00000000-0005-0000-0000-0000EB000000}"/>
    <cellStyle name="Neutrale 7" xfId="388" xr:uid="{00000000-0005-0000-0000-0000EC000000}"/>
    <cellStyle name="Neutrale 8" xfId="389" xr:uid="{00000000-0005-0000-0000-0000ED000000}"/>
    <cellStyle name="Normal" xfId="0" builtinId="0"/>
    <cellStyle name="Normale 10" xfId="143" xr:uid="{00000000-0005-0000-0000-0000EF000000}"/>
    <cellStyle name="Normale 10 2" xfId="220" xr:uid="{00000000-0005-0000-0000-0000F0000000}"/>
    <cellStyle name="Normale 10 2 2" xfId="265" xr:uid="{00000000-0005-0000-0000-0000F1000000}"/>
    <cellStyle name="Normale 10 2 2 2" xfId="390" xr:uid="{00000000-0005-0000-0000-0000F2000000}"/>
    <cellStyle name="Normale 10 2 2 2 2" xfId="391" xr:uid="{00000000-0005-0000-0000-0000F3000000}"/>
    <cellStyle name="Normale 10 2 2 2 2 2" xfId="676" xr:uid="{00000000-0005-0000-0000-0000F4000000}"/>
    <cellStyle name="Normale 10 2 2 2 3" xfId="677" xr:uid="{00000000-0005-0000-0000-0000F5000000}"/>
    <cellStyle name="Normale 10 2 2 3" xfId="392" xr:uid="{00000000-0005-0000-0000-0000F6000000}"/>
    <cellStyle name="Normale 10 2 2 3 2" xfId="678" xr:uid="{00000000-0005-0000-0000-0000F7000000}"/>
    <cellStyle name="Normale 10 2 2 4" xfId="679" xr:uid="{00000000-0005-0000-0000-0000F8000000}"/>
    <cellStyle name="Normale 10 2 3" xfId="393" xr:uid="{00000000-0005-0000-0000-0000F9000000}"/>
    <cellStyle name="Normale 10 2 3 2" xfId="394" xr:uid="{00000000-0005-0000-0000-0000FA000000}"/>
    <cellStyle name="Normale 10 2 3 2 2" xfId="680" xr:uid="{00000000-0005-0000-0000-0000FB000000}"/>
    <cellStyle name="Normale 10 2 3 3" xfId="681" xr:uid="{00000000-0005-0000-0000-0000FC000000}"/>
    <cellStyle name="Normale 10 2 4" xfId="395" xr:uid="{00000000-0005-0000-0000-0000FD000000}"/>
    <cellStyle name="Normale 10 2 4 2" xfId="682" xr:uid="{00000000-0005-0000-0000-0000FE000000}"/>
    <cellStyle name="Normale 10 2 5" xfId="683" xr:uid="{00000000-0005-0000-0000-0000FF000000}"/>
    <cellStyle name="Normale 10 3" xfId="266" xr:uid="{00000000-0005-0000-0000-000000010000}"/>
    <cellStyle name="Normale 10 3 2" xfId="396" xr:uid="{00000000-0005-0000-0000-000001010000}"/>
    <cellStyle name="Normale 10 3 2 2" xfId="397" xr:uid="{00000000-0005-0000-0000-000002010000}"/>
    <cellStyle name="Normale 10 3 2 2 2" xfId="684" xr:uid="{00000000-0005-0000-0000-000003010000}"/>
    <cellStyle name="Normale 10 3 2 3" xfId="685" xr:uid="{00000000-0005-0000-0000-000004010000}"/>
    <cellStyle name="Normale 10 3 3" xfId="398" xr:uid="{00000000-0005-0000-0000-000005010000}"/>
    <cellStyle name="Normale 10 3 3 2" xfId="686" xr:uid="{00000000-0005-0000-0000-000006010000}"/>
    <cellStyle name="Normale 10 3 4" xfId="687" xr:uid="{00000000-0005-0000-0000-000007010000}"/>
    <cellStyle name="Normale 10 4" xfId="399" xr:uid="{00000000-0005-0000-0000-000008010000}"/>
    <cellStyle name="Normale 10 4 2" xfId="400" xr:uid="{00000000-0005-0000-0000-000009010000}"/>
    <cellStyle name="Normale 10 4 2 2" xfId="688" xr:uid="{00000000-0005-0000-0000-00000A010000}"/>
    <cellStyle name="Normale 10 4 3" xfId="689" xr:uid="{00000000-0005-0000-0000-00000B010000}"/>
    <cellStyle name="Normale 10 5" xfId="401" xr:uid="{00000000-0005-0000-0000-00000C010000}"/>
    <cellStyle name="Normale 10 5 2" xfId="690" xr:uid="{00000000-0005-0000-0000-00000D010000}"/>
    <cellStyle name="Normale 10 6" xfId="666" xr:uid="{00000000-0005-0000-0000-00000E010000}"/>
    <cellStyle name="Normale 10 6 2" xfId="691" xr:uid="{00000000-0005-0000-0000-00000F010000}"/>
    <cellStyle name="Normale 10 7" xfId="692" xr:uid="{00000000-0005-0000-0000-000010010000}"/>
    <cellStyle name="Normale 11" xfId="167" xr:uid="{00000000-0005-0000-0000-000011010000}"/>
    <cellStyle name="Normale 11 2" xfId="221" xr:uid="{00000000-0005-0000-0000-000012010000}"/>
    <cellStyle name="Normale 12" xfId="166" xr:uid="{00000000-0005-0000-0000-000013010000}"/>
    <cellStyle name="Normale 12 2" xfId="267" xr:uid="{00000000-0005-0000-0000-000014010000}"/>
    <cellStyle name="Normale 12 2 2" xfId="402" xr:uid="{00000000-0005-0000-0000-000015010000}"/>
    <cellStyle name="Normale 12 2 2 2" xfId="403" xr:uid="{00000000-0005-0000-0000-000016010000}"/>
    <cellStyle name="Normale 12 2 2 2 2" xfId="693" xr:uid="{00000000-0005-0000-0000-000017010000}"/>
    <cellStyle name="Normale 12 2 2 3" xfId="694" xr:uid="{00000000-0005-0000-0000-000018010000}"/>
    <cellStyle name="Normale 12 2 3" xfId="404" xr:uid="{00000000-0005-0000-0000-000019010000}"/>
    <cellStyle name="Normale 12 2 3 2" xfId="695" xr:uid="{00000000-0005-0000-0000-00001A010000}"/>
    <cellStyle name="Normale 12 2 4" xfId="696" xr:uid="{00000000-0005-0000-0000-00001B010000}"/>
    <cellStyle name="Normale 12 3" xfId="405" xr:uid="{00000000-0005-0000-0000-00001C010000}"/>
    <cellStyle name="Normale 12 3 2" xfId="406" xr:uid="{00000000-0005-0000-0000-00001D010000}"/>
    <cellStyle name="Normale 12 3 2 2" xfId="697" xr:uid="{00000000-0005-0000-0000-00001E010000}"/>
    <cellStyle name="Normale 12 3 3" xfId="698" xr:uid="{00000000-0005-0000-0000-00001F010000}"/>
    <cellStyle name="Normale 12 4" xfId="407" xr:uid="{00000000-0005-0000-0000-000020010000}"/>
    <cellStyle name="Normale 12 4 2" xfId="699" xr:uid="{00000000-0005-0000-0000-000021010000}"/>
    <cellStyle name="Normale 12 5" xfId="700" xr:uid="{00000000-0005-0000-0000-000022010000}"/>
    <cellStyle name="Normale 13" xfId="268" xr:uid="{00000000-0005-0000-0000-000023010000}"/>
    <cellStyle name="Normale 13 2" xfId="269" xr:uid="{00000000-0005-0000-0000-000024010000}"/>
    <cellStyle name="Normale 14" xfId="270" xr:uid="{00000000-0005-0000-0000-000025010000}"/>
    <cellStyle name="Normale 14 2" xfId="408" xr:uid="{00000000-0005-0000-0000-000026010000}"/>
    <cellStyle name="Normale 14 2 2" xfId="409" xr:uid="{00000000-0005-0000-0000-000027010000}"/>
    <cellStyle name="Normale 14 2 2 2" xfId="701" xr:uid="{00000000-0005-0000-0000-000028010000}"/>
    <cellStyle name="Normale 14 2 3" xfId="702" xr:uid="{00000000-0005-0000-0000-000029010000}"/>
    <cellStyle name="Normale 14 3" xfId="410" xr:uid="{00000000-0005-0000-0000-00002A010000}"/>
    <cellStyle name="Normale 14 3 2" xfId="703" xr:uid="{00000000-0005-0000-0000-00002B010000}"/>
    <cellStyle name="Normale 14 4" xfId="704" xr:uid="{00000000-0005-0000-0000-00002C010000}"/>
    <cellStyle name="Normale 15" xfId="411" xr:uid="{00000000-0005-0000-0000-00002D010000}"/>
    <cellStyle name="Normale 15 2" xfId="412" xr:uid="{00000000-0005-0000-0000-00002E010000}"/>
    <cellStyle name="Normale 16" xfId="413" xr:uid="{00000000-0005-0000-0000-00002F010000}"/>
    <cellStyle name="Normale 16 2" xfId="414" xr:uid="{00000000-0005-0000-0000-000030010000}"/>
    <cellStyle name="Normale 16 2 2" xfId="705" xr:uid="{00000000-0005-0000-0000-000031010000}"/>
    <cellStyle name="Normale 16 3" xfId="706" xr:uid="{00000000-0005-0000-0000-000032010000}"/>
    <cellStyle name="Normale 17" xfId="415" xr:uid="{00000000-0005-0000-0000-000033010000}"/>
    <cellStyle name="Normale 18" xfId="416" xr:uid="{00000000-0005-0000-0000-000034010000}"/>
    <cellStyle name="Normale 18 2" xfId="707" xr:uid="{00000000-0005-0000-0000-000035010000}"/>
    <cellStyle name="Normale 19" xfId="1014" xr:uid="{00000000-0005-0000-0000-000036010000}"/>
    <cellStyle name="Normale 2" xfId="73" xr:uid="{00000000-0005-0000-0000-000037010000}"/>
    <cellStyle name="Normale 2 2" xfId="1" xr:uid="{00000000-0005-0000-0000-000038010000}"/>
    <cellStyle name="Normale 29" xfId="1015" xr:uid="{00000000-0005-0000-0000-000039010000}"/>
    <cellStyle name="Normale 3" xfId="74" xr:uid="{00000000-0005-0000-0000-00003A010000}"/>
    <cellStyle name="Normale 3 2" xfId="75" xr:uid="{00000000-0005-0000-0000-00003B010000}"/>
    <cellStyle name="Normale 32" xfId="1016" xr:uid="{00000000-0005-0000-0000-00003C010000}"/>
    <cellStyle name="Normale 4" xfId="76" xr:uid="{00000000-0005-0000-0000-00003D010000}"/>
    <cellStyle name="Normale 4 10" xfId="708" xr:uid="{00000000-0005-0000-0000-00003E010000}"/>
    <cellStyle name="Normale 4 2" xfId="77" xr:uid="{00000000-0005-0000-0000-00003F010000}"/>
    <cellStyle name="Normale 4 2 2" xfId="144" xr:uid="{00000000-0005-0000-0000-000040010000}"/>
    <cellStyle name="Normale 4 2 2 2" xfId="223" xr:uid="{00000000-0005-0000-0000-000041010000}"/>
    <cellStyle name="Normale 4 2 2 2 2" xfId="271" xr:uid="{00000000-0005-0000-0000-000042010000}"/>
    <cellStyle name="Normale 4 2 2 2 2 2" xfId="417" xr:uid="{00000000-0005-0000-0000-000043010000}"/>
    <cellStyle name="Normale 4 2 2 2 2 2 2" xfId="418" xr:uid="{00000000-0005-0000-0000-000044010000}"/>
    <cellStyle name="Normale 4 2 2 2 2 2 2 2" xfId="709" xr:uid="{00000000-0005-0000-0000-000045010000}"/>
    <cellStyle name="Normale 4 2 2 2 2 2 3" xfId="710" xr:uid="{00000000-0005-0000-0000-000046010000}"/>
    <cellStyle name="Normale 4 2 2 2 2 3" xfId="419" xr:uid="{00000000-0005-0000-0000-000047010000}"/>
    <cellStyle name="Normale 4 2 2 2 2 3 2" xfId="711" xr:uid="{00000000-0005-0000-0000-000048010000}"/>
    <cellStyle name="Normale 4 2 2 2 2 4" xfId="712" xr:uid="{00000000-0005-0000-0000-000049010000}"/>
    <cellStyle name="Normale 4 2 2 2 3" xfId="420" xr:uid="{00000000-0005-0000-0000-00004A010000}"/>
    <cellStyle name="Normale 4 2 2 2 3 2" xfId="421" xr:uid="{00000000-0005-0000-0000-00004B010000}"/>
    <cellStyle name="Normale 4 2 2 2 3 2 2" xfId="713" xr:uid="{00000000-0005-0000-0000-00004C010000}"/>
    <cellStyle name="Normale 4 2 2 2 3 3" xfId="714" xr:uid="{00000000-0005-0000-0000-00004D010000}"/>
    <cellStyle name="Normale 4 2 2 2 4" xfId="422" xr:uid="{00000000-0005-0000-0000-00004E010000}"/>
    <cellStyle name="Normale 4 2 2 2 4 2" xfId="715" xr:uid="{00000000-0005-0000-0000-00004F010000}"/>
    <cellStyle name="Normale 4 2 2 2 5" xfId="716" xr:uid="{00000000-0005-0000-0000-000050010000}"/>
    <cellStyle name="Normale 4 2 2 3" xfId="272" xr:uid="{00000000-0005-0000-0000-000051010000}"/>
    <cellStyle name="Normale 4 2 2 3 2" xfId="423" xr:uid="{00000000-0005-0000-0000-000052010000}"/>
    <cellStyle name="Normale 4 2 2 3 2 2" xfId="424" xr:uid="{00000000-0005-0000-0000-000053010000}"/>
    <cellStyle name="Normale 4 2 2 3 2 2 2" xfId="717" xr:uid="{00000000-0005-0000-0000-000054010000}"/>
    <cellStyle name="Normale 4 2 2 3 2 3" xfId="718" xr:uid="{00000000-0005-0000-0000-000055010000}"/>
    <cellStyle name="Normale 4 2 2 3 3" xfId="425" xr:uid="{00000000-0005-0000-0000-000056010000}"/>
    <cellStyle name="Normale 4 2 2 3 3 2" xfId="719" xr:uid="{00000000-0005-0000-0000-000057010000}"/>
    <cellStyle name="Normale 4 2 2 3 4" xfId="720" xr:uid="{00000000-0005-0000-0000-000058010000}"/>
    <cellStyle name="Normale 4 2 2 4" xfId="426" xr:uid="{00000000-0005-0000-0000-000059010000}"/>
    <cellStyle name="Normale 4 2 2 4 2" xfId="427" xr:uid="{00000000-0005-0000-0000-00005A010000}"/>
    <cellStyle name="Normale 4 2 2 4 2 2" xfId="721" xr:uid="{00000000-0005-0000-0000-00005B010000}"/>
    <cellStyle name="Normale 4 2 2 4 3" xfId="722" xr:uid="{00000000-0005-0000-0000-00005C010000}"/>
    <cellStyle name="Normale 4 2 2 5" xfId="428" xr:uid="{00000000-0005-0000-0000-00005D010000}"/>
    <cellStyle name="Normale 4 2 2 5 2" xfId="723" xr:uid="{00000000-0005-0000-0000-00005E010000}"/>
    <cellStyle name="Normale 4 2 2 6" xfId="667" xr:uid="{00000000-0005-0000-0000-00005F010000}"/>
    <cellStyle name="Normale 4 2 2 6 2" xfId="724" xr:uid="{00000000-0005-0000-0000-000060010000}"/>
    <cellStyle name="Normale 4 2 2 7" xfId="725" xr:uid="{00000000-0005-0000-0000-000061010000}"/>
    <cellStyle name="Normale 4 2 3" xfId="212" xr:uid="{00000000-0005-0000-0000-000062010000}"/>
    <cellStyle name="Normale 4 2 3 2" xfId="273" xr:uid="{00000000-0005-0000-0000-000063010000}"/>
    <cellStyle name="Normale 4 2 3 2 2" xfId="429" xr:uid="{00000000-0005-0000-0000-000064010000}"/>
    <cellStyle name="Normale 4 2 3 2 2 2" xfId="430" xr:uid="{00000000-0005-0000-0000-000065010000}"/>
    <cellStyle name="Normale 4 2 3 2 2 2 2" xfId="726" xr:uid="{00000000-0005-0000-0000-000066010000}"/>
    <cellStyle name="Normale 4 2 3 2 2 3" xfId="727" xr:uid="{00000000-0005-0000-0000-000067010000}"/>
    <cellStyle name="Normale 4 2 3 2 3" xfId="431" xr:uid="{00000000-0005-0000-0000-000068010000}"/>
    <cellStyle name="Normale 4 2 3 2 3 2" xfId="728" xr:uid="{00000000-0005-0000-0000-000069010000}"/>
    <cellStyle name="Normale 4 2 3 2 4" xfId="729" xr:uid="{00000000-0005-0000-0000-00006A010000}"/>
    <cellStyle name="Normale 4 2 3 3" xfId="432" xr:uid="{00000000-0005-0000-0000-00006B010000}"/>
    <cellStyle name="Normale 4 2 3 3 2" xfId="433" xr:uid="{00000000-0005-0000-0000-00006C010000}"/>
    <cellStyle name="Normale 4 2 3 3 2 2" xfId="730" xr:uid="{00000000-0005-0000-0000-00006D010000}"/>
    <cellStyle name="Normale 4 2 3 3 3" xfId="731" xr:uid="{00000000-0005-0000-0000-00006E010000}"/>
    <cellStyle name="Normale 4 2 3 4" xfId="434" xr:uid="{00000000-0005-0000-0000-00006F010000}"/>
    <cellStyle name="Normale 4 2 3 4 2" xfId="732" xr:uid="{00000000-0005-0000-0000-000070010000}"/>
    <cellStyle name="Normale 4 2 3 5" xfId="733" xr:uid="{00000000-0005-0000-0000-000071010000}"/>
    <cellStyle name="Normale 4 2 4" xfId="274" xr:uid="{00000000-0005-0000-0000-000072010000}"/>
    <cellStyle name="Normale 4 2 4 2" xfId="435" xr:uid="{00000000-0005-0000-0000-000073010000}"/>
    <cellStyle name="Normale 4 2 4 2 2" xfId="436" xr:uid="{00000000-0005-0000-0000-000074010000}"/>
    <cellStyle name="Normale 4 2 4 2 2 2" xfId="734" xr:uid="{00000000-0005-0000-0000-000075010000}"/>
    <cellStyle name="Normale 4 2 4 2 3" xfId="735" xr:uid="{00000000-0005-0000-0000-000076010000}"/>
    <cellStyle name="Normale 4 2 4 3" xfId="437" xr:uid="{00000000-0005-0000-0000-000077010000}"/>
    <cellStyle name="Normale 4 2 4 3 2" xfId="736" xr:uid="{00000000-0005-0000-0000-000078010000}"/>
    <cellStyle name="Normale 4 2 4 4" xfId="737" xr:uid="{00000000-0005-0000-0000-000079010000}"/>
    <cellStyle name="Normale 4 2 5" xfId="438" xr:uid="{00000000-0005-0000-0000-00007A010000}"/>
    <cellStyle name="Normale 4 2 5 2" xfId="439" xr:uid="{00000000-0005-0000-0000-00007B010000}"/>
    <cellStyle name="Normale 4 2 5 2 2" xfId="738" xr:uid="{00000000-0005-0000-0000-00007C010000}"/>
    <cellStyle name="Normale 4 2 5 3" xfId="739" xr:uid="{00000000-0005-0000-0000-00007D010000}"/>
    <cellStyle name="Normale 4 2 6" xfId="440" xr:uid="{00000000-0005-0000-0000-00007E010000}"/>
    <cellStyle name="Normale 4 2 6 2" xfId="740" xr:uid="{00000000-0005-0000-0000-00007F010000}"/>
    <cellStyle name="Normale 4 2 7" xfId="658" xr:uid="{00000000-0005-0000-0000-000080010000}"/>
    <cellStyle name="Normale 4 2 7 2" xfId="741" xr:uid="{00000000-0005-0000-0000-000081010000}"/>
    <cellStyle name="Normale 4 2 8" xfId="742" xr:uid="{00000000-0005-0000-0000-000082010000}"/>
    <cellStyle name="Normale 4 3" xfId="78" xr:uid="{00000000-0005-0000-0000-000083010000}"/>
    <cellStyle name="Normale 4 3 2" xfId="145" xr:uid="{00000000-0005-0000-0000-000084010000}"/>
    <cellStyle name="Normale 4 3 2 2" xfId="224" xr:uid="{00000000-0005-0000-0000-000085010000}"/>
    <cellStyle name="Normale 4 3 2 2 2" xfId="275" xr:uid="{00000000-0005-0000-0000-000086010000}"/>
    <cellStyle name="Normale 4 3 2 2 2 2" xfId="441" xr:uid="{00000000-0005-0000-0000-000087010000}"/>
    <cellStyle name="Normale 4 3 2 2 2 2 2" xfId="442" xr:uid="{00000000-0005-0000-0000-000088010000}"/>
    <cellStyle name="Normale 4 3 2 2 2 2 2 2" xfId="743" xr:uid="{00000000-0005-0000-0000-000089010000}"/>
    <cellStyle name="Normale 4 3 2 2 2 2 3" xfId="744" xr:uid="{00000000-0005-0000-0000-00008A010000}"/>
    <cellStyle name="Normale 4 3 2 2 2 3" xfId="443" xr:uid="{00000000-0005-0000-0000-00008B010000}"/>
    <cellStyle name="Normale 4 3 2 2 2 3 2" xfId="745" xr:uid="{00000000-0005-0000-0000-00008C010000}"/>
    <cellStyle name="Normale 4 3 2 2 2 4" xfId="746" xr:uid="{00000000-0005-0000-0000-00008D010000}"/>
    <cellStyle name="Normale 4 3 2 2 3" xfId="444" xr:uid="{00000000-0005-0000-0000-00008E010000}"/>
    <cellStyle name="Normale 4 3 2 2 3 2" xfId="445" xr:uid="{00000000-0005-0000-0000-00008F010000}"/>
    <cellStyle name="Normale 4 3 2 2 3 2 2" xfId="747" xr:uid="{00000000-0005-0000-0000-000090010000}"/>
    <cellStyle name="Normale 4 3 2 2 3 3" xfId="748" xr:uid="{00000000-0005-0000-0000-000091010000}"/>
    <cellStyle name="Normale 4 3 2 2 4" xfId="446" xr:uid="{00000000-0005-0000-0000-000092010000}"/>
    <cellStyle name="Normale 4 3 2 2 4 2" xfId="749" xr:uid="{00000000-0005-0000-0000-000093010000}"/>
    <cellStyle name="Normale 4 3 2 2 5" xfId="750" xr:uid="{00000000-0005-0000-0000-000094010000}"/>
    <cellStyle name="Normale 4 3 2 3" xfId="276" xr:uid="{00000000-0005-0000-0000-000095010000}"/>
    <cellStyle name="Normale 4 3 2 3 2" xfId="447" xr:uid="{00000000-0005-0000-0000-000096010000}"/>
    <cellStyle name="Normale 4 3 2 3 2 2" xfId="448" xr:uid="{00000000-0005-0000-0000-000097010000}"/>
    <cellStyle name="Normale 4 3 2 3 2 2 2" xfId="751" xr:uid="{00000000-0005-0000-0000-000098010000}"/>
    <cellStyle name="Normale 4 3 2 3 2 3" xfId="752" xr:uid="{00000000-0005-0000-0000-000099010000}"/>
    <cellStyle name="Normale 4 3 2 3 3" xfId="449" xr:uid="{00000000-0005-0000-0000-00009A010000}"/>
    <cellStyle name="Normale 4 3 2 3 3 2" xfId="753" xr:uid="{00000000-0005-0000-0000-00009B010000}"/>
    <cellStyle name="Normale 4 3 2 3 4" xfId="754" xr:uid="{00000000-0005-0000-0000-00009C010000}"/>
    <cellStyle name="Normale 4 3 2 4" xfId="450" xr:uid="{00000000-0005-0000-0000-00009D010000}"/>
    <cellStyle name="Normale 4 3 2 4 2" xfId="451" xr:uid="{00000000-0005-0000-0000-00009E010000}"/>
    <cellStyle name="Normale 4 3 2 4 2 2" xfId="755" xr:uid="{00000000-0005-0000-0000-00009F010000}"/>
    <cellStyle name="Normale 4 3 2 4 3" xfId="756" xr:uid="{00000000-0005-0000-0000-0000A0010000}"/>
    <cellStyle name="Normale 4 3 2 5" xfId="452" xr:uid="{00000000-0005-0000-0000-0000A1010000}"/>
    <cellStyle name="Normale 4 3 2 5 2" xfId="757" xr:uid="{00000000-0005-0000-0000-0000A2010000}"/>
    <cellStyle name="Normale 4 3 2 6" xfId="668" xr:uid="{00000000-0005-0000-0000-0000A3010000}"/>
    <cellStyle name="Normale 4 3 2 6 2" xfId="758" xr:uid="{00000000-0005-0000-0000-0000A4010000}"/>
    <cellStyle name="Normale 4 3 2 7" xfId="759" xr:uid="{00000000-0005-0000-0000-0000A5010000}"/>
    <cellStyle name="Normale 4 3 3" xfId="213" xr:uid="{00000000-0005-0000-0000-0000A6010000}"/>
    <cellStyle name="Normale 4 3 3 2" xfId="277" xr:uid="{00000000-0005-0000-0000-0000A7010000}"/>
    <cellStyle name="Normale 4 3 3 2 2" xfId="453" xr:uid="{00000000-0005-0000-0000-0000A8010000}"/>
    <cellStyle name="Normale 4 3 3 2 2 2" xfId="454" xr:uid="{00000000-0005-0000-0000-0000A9010000}"/>
    <cellStyle name="Normale 4 3 3 2 2 2 2" xfId="760" xr:uid="{00000000-0005-0000-0000-0000AA010000}"/>
    <cellStyle name="Normale 4 3 3 2 2 3" xfId="761" xr:uid="{00000000-0005-0000-0000-0000AB010000}"/>
    <cellStyle name="Normale 4 3 3 2 3" xfId="455" xr:uid="{00000000-0005-0000-0000-0000AC010000}"/>
    <cellStyle name="Normale 4 3 3 2 3 2" xfId="762" xr:uid="{00000000-0005-0000-0000-0000AD010000}"/>
    <cellStyle name="Normale 4 3 3 2 4" xfId="763" xr:uid="{00000000-0005-0000-0000-0000AE010000}"/>
    <cellStyle name="Normale 4 3 3 3" xfId="456" xr:uid="{00000000-0005-0000-0000-0000AF010000}"/>
    <cellStyle name="Normale 4 3 3 3 2" xfId="457" xr:uid="{00000000-0005-0000-0000-0000B0010000}"/>
    <cellStyle name="Normale 4 3 3 3 2 2" xfId="764" xr:uid="{00000000-0005-0000-0000-0000B1010000}"/>
    <cellStyle name="Normale 4 3 3 3 3" xfId="765" xr:uid="{00000000-0005-0000-0000-0000B2010000}"/>
    <cellStyle name="Normale 4 3 3 4" xfId="458" xr:uid="{00000000-0005-0000-0000-0000B3010000}"/>
    <cellStyle name="Normale 4 3 3 4 2" xfId="766" xr:uid="{00000000-0005-0000-0000-0000B4010000}"/>
    <cellStyle name="Normale 4 3 3 5" xfId="767" xr:uid="{00000000-0005-0000-0000-0000B5010000}"/>
    <cellStyle name="Normale 4 3 4" xfId="278" xr:uid="{00000000-0005-0000-0000-0000B6010000}"/>
    <cellStyle name="Normale 4 3 4 2" xfId="459" xr:uid="{00000000-0005-0000-0000-0000B7010000}"/>
    <cellStyle name="Normale 4 3 4 2 2" xfId="460" xr:uid="{00000000-0005-0000-0000-0000B8010000}"/>
    <cellStyle name="Normale 4 3 4 2 2 2" xfId="768" xr:uid="{00000000-0005-0000-0000-0000B9010000}"/>
    <cellStyle name="Normale 4 3 4 2 3" xfId="769" xr:uid="{00000000-0005-0000-0000-0000BA010000}"/>
    <cellStyle name="Normale 4 3 4 3" xfId="461" xr:uid="{00000000-0005-0000-0000-0000BB010000}"/>
    <cellStyle name="Normale 4 3 4 3 2" xfId="770" xr:uid="{00000000-0005-0000-0000-0000BC010000}"/>
    <cellStyle name="Normale 4 3 4 4" xfId="771" xr:uid="{00000000-0005-0000-0000-0000BD010000}"/>
    <cellStyle name="Normale 4 3 5" xfId="462" xr:uid="{00000000-0005-0000-0000-0000BE010000}"/>
    <cellStyle name="Normale 4 3 5 2" xfId="463" xr:uid="{00000000-0005-0000-0000-0000BF010000}"/>
    <cellStyle name="Normale 4 3 5 2 2" xfId="772" xr:uid="{00000000-0005-0000-0000-0000C0010000}"/>
    <cellStyle name="Normale 4 3 5 3" xfId="773" xr:uid="{00000000-0005-0000-0000-0000C1010000}"/>
    <cellStyle name="Normale 4 3 6" xfId="464" xr:uid="{00000000-0005-0000-0000-0000C2010000}"/>
    <cellStyle name="Normale 4 3 6 2" xfId="774" xr:uid="{00000000-0005-0000-0000-0000C3010000}"/>
    <cellStyle name="Normale 4 3 7" xfId="659" xr:uid="{00000000-0005-0000-0000-0000C4010000}"/>
    <cellStyle name="Normale 4 3 7 2" xfId="775" xr:uid="{00000000-0005-0000-0000-0000C5010000}"/>
    <cellStyle name="Normale 4 3 8" xfId="776" xr:uid="{00000000-0005-0000-0000-0000C6010000}"/>
    <cellStyle name="Normale 4 4" xfId="146" xr:uid="{00000000-0005-0000-0000-0000C7010000}"/>
    <cellStyle name="Normale 4 4 2" xfId="222" xr:uid="{00000000-0005-0000-0000-0000C8010000}"/>
    <cellStyle name="Normale 4 4 2 2" xfId="279" xr:uid="{00000000-0005-0000-0000-0000C9010000}"/>
    <cellStyle name="Normale 4 4 2 2 2" xfId="465" xr:uid="{00000000-0005-0000-0000-0000CA010000}"/>
    <cellStyle name="Normale 4 4 2 2 2 2" xfId="466" xr:uid="{00000000-0005-0000-0000-0000CB010000}"/>
    <cellStyle name="Normale 4 4 2 2 2 2 2" xfId="777" xr:uid="{00000000-0005-0000-0000-0000CC010000}"/>
    <cellStyle name="Normale 4 4 2 2 2 3" xfId="778" xr:uid="{00000000-0005-0000-0000-0000CD010000}"/>
    <cellStyle name="Normale 4 4 2 2 3" xfId="467" xr:uid="{00000000-0005-0000-0000-0000CE010000}"/>
    <cellStyle name="Normale 4 4 2 2 3 2" xfId="779" xr:uid="{00000000-0005-0000-0000-0000CF010000}"/>
    <cellStyle name="Normale 4 4 2 2 4" xfId="780" xr:uid="{00000000-0005-0000-0000-0000D0010000}"/>
    <cellStyle name="Normale 4 4 2 3" xfId="468" xr:uid="{00000000-0005-0000-0000-0000D1010000}"/>
    <cellStyle name="Normale 4 4 2 3 2" xfId="469" xr:uid="{00000000-0005-0000-0000-0000D2010000}"/>
    <cellStyle name="Normale 4 4 2 3 2 2" xfId="781" xr:uid="{00000000-0005-0000-0000-0000D3010000}"/>
    <cellStyle name="Normale 4 4 2 3 3" xfId="782" xr:uid="{00000000-0005-0000-0000-0000D4010000}"/>
    <cellStyle name="Normale 4 4 2 4" xfId="470" xr:uid="{00000000-0005-0000-0000-0000D5010000}"/>
    <cellStyle name="Normale 4 4 2 4 2" xfId="783" xr:uid="{00000000-0005-0000-0000-0000D6010000}"/>
    <cellStyle name="Normale 4 4 2 5" xfId="784" xr:uid="{00000000-0005-0000-0000-0000D7010000}"/>
    <cellStyle name="Normale 4 4 3" xfId="280" xr:uid="{00000000-0005-0000-0000-0000D8010000}"/>
    <cellStyle name="Normale 4 4 3 2" xfId="471" xr:uid="{00000000-0005-0000-0000-0000D9010000}"/>
    <cellStyle name="Normale 4 4 3 2 2" xfId="472" xr:uid="{00000000-0005-0000-0000-0000DA010000}"/>
    <cellStyle name="Normale 4 4 3 2 2 2" xfId="785" xr:uid="{00000000-0005-0000-0000-0000DB010000}"/>
    <cellStyle name="Normale 4 4 3 2 3" xfId="786" xr:uid="{00000000-0005-0000-0000-0000DC010000}"/>
    <cellStyle name="Normale 4 4 3 3" xfId="473" xr:uid="{00000000-0005-0000-0000-0000DD010000}"/>
    <cellStyle name="Normale 4 4 3 3 2" xfId="787" xr:uid="{00000000-0005-0000-0000-0000DE010000}"/>
    <cellStyle name="Normale 4 4 3 4" xfId="788" xr:uid="{00000000-0005-0000-0000-0000DF010000}"/>
    <cellStyle name="Normale 4 4 4" xfId="474" xr:uid="{00000000-0005-0000-0000-0000E0010000}"/>
    <cellStyle name="Normale 4 4 4 2" xfId="475" xr:uid="{00000000-0005-0000-0000-0000E1010000}"/>
    <cellStyle name="Normale 4 4 4 2 2" xfId="789" xr:uid="{00000000-0005-0000-0000-0000E2010000}"/>
    <cellStyle name="Normale 4 4 4 3" xfId="790" xr:uid="{00000000-0005-0000-0000-0000E3010000}"/>
    <cellStyle name="Normale 4 4 5" xfId="476" xr:uid="{00000000-0005-0000-0000-0000E4010000}"/>
    <cellStyle name="Normale 4 4 5 2" xfId="791" xr:uid="{00000000-0005-0000-0000-0000E5010000}"/>
    <cellStyle name="Normale 4 4 6" xfId="669" xr:uid="{00000000-0005-0000-0000-0000E6010000}"/>
    <cellStyle name="Normale 4 4 6 2" xfId="792" xr:uid="{00000000-0005-0000-0000-0000E7010000}"/>
    <cellStyle name="Normale 4 4 7" xfId="793" xr:uid="{00000000-0005-0000-0000-0000E8010000}"/>
    <cellStyle name="Normale 4 5" xfId="211" xr:uid="{00000000-0005-0000-0000-0000E9010000}"/>
    <cellStyle name="Normale 4 5 2" xfId="281" xr:uid="{00000000-0005-0000-0000-0000EA010000}"/>
    <cellStyle name="Normale 4 5 2 2" xfId="477" xr:uid="{00000000-0005-0000-0000-0000EB010000}"/>
    <cellStyle name="Normale 4 5 2 2 2" xfId="478" xr:uid="{00000000-0005-0000-0000-0000EC010000}"/>
    <cellStyle name="Normale 4 5 2 2 2 2" xfId="794" xr:uid="{00000000-0005-0000-0000-0000ED010000}"/>
    <cellStyle name="Normale 4 5 2 2 3" xfId="795" xr:uid="{00000000-0005-0000-0000-0000EE010000}"/>
    <cellStyle name="Normale 4 5 2 3" xfId="479" xr:uid="{00000000-0005-0000-0000-0000EF010000}"/>
    <cellStyle name="Normale 4 5 2 3 2" xfId="796" xr:uid="{00000000-0005-0000-0000-0000F0010000}"/>
    <cellStyle name="Normale 4 5 2 4" xfId="797" xr:uid="{00000000-0005-0000-0000-0000F1010000}"/>
    <cellStyle name="Normale 4 5 3" xfId="480" xr:uid="{00000000-0005-0000-0000-0000F2010000}"/>
    <cellStyle name="Normale 4 5 3 2" xfId="481" xr:uid="{00000000-0005-0000-0000-0000F3010000}"/>
    <cellStyle name="Normale 4 5 3 2 2" xfId="798" xr:uid="{00000000-0005-0000-0000-0000F4010000}"/>
    <cellStyle name="Normale 4 5 3 3" xfId="799" xr:uid="{00000000-0005-0000-0000-0000F5010000}"/>
    <cellStyle name="Normale 4 5 4" xfId="482" xr:uid="{00000000-0005-0000-0000-0000F6010000}"/>
    <cellStyle name="Normale 4 5 4 2" xfId="800" xr:uid="{00000000-0005-0000-0000-0000F7010000}"/>
    <cellStyle name="Normale 4 5 5" xfId="801" xr:uid="{00000000-0005-0000-0000-0000F8010000}"/>
    <cellStyle name="Normale 4 6" xfId="282" xr:uid="{00000000-0005-0000-0000-0000F9010000}"/>
    <cellStyle name="Normale 4 6 2" xfId="483" xr:uid="{00000000-0005-0000-0000-0000FA010000}"/>
    <cellStyle name="Normale 4 6 2 2" xfId="484" xr:uid="{00000000-0005-0000-0000-0000FB010000}"/>
    <cellStyle name="Normale 4 6 2 2 2" xfId="802" xr:uid="{00000000-0005-0000-0000-0000FC010000}"/>
    <cellStyle name="Normale 4 6 2 3" xfId="803" xr:uid="{00000000-0005-0000-0000-0000FD010000}"/>
    <cellStyle name="Normale 4 6 3" xfId="485" xr:uid="{00000000-0005-0000-0000-0000FE010000}"/>
    <cellStyle name="Normale 4 6 3 2" xfId="804" xr:uid="{00000000-0005-0000-0000-0000FF010000}"/>
    <cellStyle name="Normale 4 6 4" xfId="805" xr:uid="{00000000-0005-0000-0000-000000020000}"/>
    <cellStyle name="Normale 4 7" xfId="486" xr:uid="{00000000-0005-0000-0000-000001020000}"/>
    <cellStyle name="Normale 4 7 2" xfId="487" xr:uid="{00000000-0005-0000-0000-000002020000}"/>
    <cellStyle name="Normale 4 7 2 2" xfId="806" xr:uid="{00000000-0005-0000-0000-000003020000}"/>
    <cellStyle name="Normale 4 7 3" xfId="807" xr:uid="{00000000-0005-0000-0000-000004020000}"/>
    <cellStyle name="Normale 4 8" xfId="488" xr:uid="{00000000-0005-0000-0000-000005020000}"/>
    <cellStyle name="Normale 4 8 2" xfId="808" xr:uid="{00000000-0005-0000-0000-000006020000}"/>
    <cellStyle name="Normale 4 9" xfId="657" xr:uid="{00000000-0005-0000-0000-000007020000}"/>
    <cellStyle name="Normale 4 9 2" xfId="809" xr:uid="{00000000-0005-0000-0000-000008020000}"/>
    <cellStyle name="Normale 5" xfId="79" xr:uid="{00000000-0005-0000-0000-000009020000}"/>
    <cellStyle name="Normale 5 10" xfId="660" xr:uid="{00000000-0005-0000-0000-00000A020000}"/>
    <cellStyle name="Normale 5 10 2" xfId="810" xr:uid="{00000000-0005-0000-0000-00000B020000}"/>
    <cellStyle name="Normale 5 11" xfId="811" xr:uid="{00000000-0005-0000-0000-00000C020000}"/>
    <cellStyle name="Normale 5 2" xfId="80" xr:uid="{00000000-0005-0000-0000-00000D020000}"/>
    <cellStyle name="Normale 5 2 2" xfId="147" xr:uid="{00000000-0005-0000-0000-00000E020000}"/>
    <cellStyle name="Normale 5 2 2 2" xfId="226" xr:uid="{00000000-0005-0000-0000-00000F020000}"/>
    <cellStyle name="Normale 5 2 2 2 2" xfId="283" xr:uid="{00000000-0005-0000-0000-000010020000}"/>
    <cellStyle name="Normale 5 2 2 2 2 2" xfId="489" xr:uid="{00000000-0005-0000-0000-000011020000}"/>
    <cellStyle name="Normale 5 2 2 2 2 2 2" xfId="490" xr:uid="{00000000-0005-0000-0000-000012020000}"/>
    <cellStyle name="Normale 5 2 2 2 2 2 2 2" xfId="812" xr:uid="{00000000-0005-0000-0000-000013020000}"/>
    <cellStyle name="Normale 5 2 2 2 2 2 3" xfId="813" xr:uid="{00000000-0005-0000-0000-000014020000}"/>
    <cellStyle name="Normale 5 2 2 2 2 3" xfId="491" xr:uid="{00000000-0005-0000-0000-000015020000}"/>
    <cellStyle name="Normale 5 2 2 2 2 3 2" xfId="814" xr:uid="{00000000-0005-0000-0000-000016020000}"/>
    <cellStyle name="Normale 5 2 2 2 2 4" xfId="815" xr:uid="{00000000-0005-0000-0000-000017020000}"/>
    <cellStyle name="Normale 5 2 2 2 3" xfId="492" xr:uid="{00000000-0005-0000-0000-000018020000}"/>
    <cellStyle name="Normale 5 2 2 2 3 2" xfId="493" xr:uid="{00000000-0005-0000-0000-000019020000}"/>
    <cellStyle name="Normale 5 2 2 2 3 2 2" xfId="816" xr:uid="{00000000-0005-0000-0000-00001A020000}"/>
    <cellStyle name="Normale 5 2 2 2 3 3" xfId="817" xr:uid="{00000000-0005-0000-0000-00001B020000}"/>
    <cellStyle name="Normale 5 2 2 2 4" xfId="494" xr:uid="{00000000-0005-0000-0000-00001C020000}"/>
    <cellStyle name="Normale 5 2 2 2 4 2" xfId="818" xr:uid="{00000000-0005-0000-0000-00001D020000}"/>
    <cellStyle name="Normale 5 2 2 2 5" xfId="819" xr:uid="{00000000-0005-0000-0000-00001E020000}"/>
    <cellStyle name="Normale 5 2 2 3" xfId="284" xr:uid="{00000000-0005-0000-0000-00001F020000}"/>
    <cellStyle name="Normale 5 2 2 3 2" xfId="495" xr:uid="{00000000-0005-0000-0000-000020020000}"/>
    <cellStyle name="Normale 5 2 2 3 2 2" xfId="496" xr:uid="{00000000-0005-0000-0000-000021020000}"/>
    <cellStyle name="Normale 5 2 2 3 2 2 2" xfId="820" xr:uid="{00000000-0005-0000-0000-000022020000}"/>
    <cellStyle name="Normale 5 2 2 3 2 3" xfId="821" xr:uid="{00000000-0005-0000-0000-000023020000}"/>
    <cellStyle name="Normale 5 2 2 3 3" xfId="497" xr:uid="{00000000-0005-0000-0000-000024020000}"/>
    <cellStyle name="Normale 5 2 2 3 3 2" xfId="822" xr:uid="{00000000-0005-0000-0000-000025020000}"/>
    <cellStyle name="Normale 5 2 2 3 4" xfId="823" xr:uid="{00000000-0005-0000-0000-000026020000}"/>
    <cellStyle name="Normale 5 2 2 4" xfId="498" xr:uid="{00000000-0005-0000-0000-000027020000}"/>
    <cellStyle name="Normale 5 2 2 4 2" xfId="499" xr:uid="{00000000-0005-0000-0000-000028020000}"/>
    <cellStyle name="Normale 5 2 2 4 2 2" xfId="824" xr:uid="{00000000-0005-0000-0000-000029020000}"/>
    <cellStyle name="Normale 5 2 2 4 3" xfId="825" xr:uid="{00000000-0005-0000-0000-00002A020000}"/>
    <cellStyle name="Normale 5 2 2 5" xfId="500" xr:uid="{00000000-0005-0000-0000-00002B020000}"/>
    <cellStyle name="Normale 5 2 2 5 2" xfId="826" xr:uid="{00000000-0005-0000-0000-00002C020000}"/>
    <cellStyle name="Normale 5 2 2 6" xfId="670" xr:uid="{00000000-0005-0000-0000-00002D020000}"/>
    <cellStyle name="Normale 5 2 2 6 2" xfId="827" xr:uid="{00000000-0005-0000-0000-00002E020000}"/>
    <cellStyle name="Normale 5 2 2 7" xfId="828" xr:uid="{00000000-0005-0000-0000-00002F020000}"/>
    <cellStyle name="Normale 5 2 3" xfId="215" xr:uid="{00000000-0005-0000-0000-000030020000}"/>
    <cellStyle name="Normale 5 2 3 2" xfId="285" xr:uid="{00000000-0005-0000-0000-000031020000}"/>
    <cellStyle name="Normale 5 2 3 2 2" xfId="501" xr:uid="{00000000-0005-0000-0000-000032020000}"/>
    <cellStyle name="Normale 5 2 3 2 2 2" xfId="502" xr:uid="{00000000-0005-0000-0000-000033020000}"/>
    <cellStyle name="Normale 5 2 3 2 2 2 2" xfId="829" xr:uid="{00000000-0005-0000-0000-000034020000}"/>
    <cellStyle name="Normale 5 2 3 2 2 3" xfId="830" xr:uid="{00000000-0005-0000-0000-000035020000}"/>
    <cellStyle name="Normale 5 2 3 2 3" xfId="503" xr:uid="{00000000-0005-0000-0000-000036020000}"/>
    <cellStyle name="Normale 5 2 3 2 3 2" xfId="831" xr:uid="{00000000-0005-0000-0000-000037020000}"/>
    <cellStyle name="Normale 5 2 3 2 4" xfId="832" xr:uid="{00000000-0005-0000-0000-000038020000}"/>
    <cellStyle name="Normale 5 2 3 3" xfId="504" xr:uid="{00000000-0005-0000-0000-000039020000}"/>
    <cellStyle name="Normale 5 2 3 3 2" xfId="505" xr:uid="{00000000-0005-0000-0000-00003A020000}"/>
    <cellStyle name="Normale 5 2 3 3 2 2" xfId="833" xr:uid="{00000000-0005-0000-0000-00003B020000}"/>
    <cellStyle name="Normale 5 2 3 3 3" xfId="834" xr:uid="{00000000-0005-0000-0000-00003C020000}"/>
    <cellStyle name="Normale 5 2 3 4" xfId="506" xr:uid="{00000000-0005-0000-0000-00003D020000}"/>
    <cellStyle name="Normale 5 2 3 4 2" xfId="835" xr:uid="{00000000-0005-0000-0000-00003E020000}"/>
    <cellStyle name="Normale 5 2 3 5" xfId="836" xr:uid="{00000000-0005-0000-0000-00003F020000}"/>
    <cellStyle name="Normale 5 2 4" xfId="286" xr:uid="{00000000-0005-0000-0000-000040020000}"/>
    <cellStyle name="Normale 5 2 4 2" xfId="507" xr:uid="{00000000-0005-0000-0000-000041020000}"/>
    <cellStyle name="Normale 5 2 4 2 2" xfId="508" xr:uid="{00000000-0005-0000-0000-000042020000}"/>
    <cellStyle name="Normale 5 2 4 2 2 2" xfId="837" xr:uid="{00000000-0005-0000-0000-000043020000}"/>
    <cellStyle name="Normale 5 2 4 2 3" xfId="838" xr:uid="{00000000-0005-0000-0000-000044020000}"/>
    <cellStyle name="Normale 5 2 4 3" xfId="509" xr:uid="{00000000-0005-0000-0000-000045020000}"/>
    <cellStyle name="Normale 5 2 4 3 2" xfId="839" xr:uid="{00000000-0005-0000-0000-000046020000}"/>
    <cellStyle name="Normale 5 2 4 4" xfId="840" xr:uid="{00000000-0005-0000-0000-000047020000}"/>
    <cellStyle name="Normale 5 2 5" xfId="510" xr:uid="{00000000-0005-0000-0000-000048020000}"/>
    <cellStyle name="Normale 5 2 5 2" xfId="511" xr:uid="{00000000-0005-0000-0000-000049020000}"/>
    <cellStyle name="Normale 5 2 5 2 2" xfId="841" xr:uid="{00000000-0005-0000-0000-00004A020000}"/>
    <cellStyle name="Normale 5 2 5 3" xfId="842" xr:uid="{00000000-0005-0000-0000-00004B020000}"/>
    <cellStyle name="Normale 5 2 6" xfId="512" xr:uid="{00000000-0005-0000-0000-00004C020000}"/>
    <cellStyle name="Normale 5 2 6 2" xfId="843" xr:uid="{00000000-0005-0000-0000-00004D020000}"/>
    <cellStyle name="Normale 5 2 7" xfId="661" xr:uid="{00000000-0005-0000-0000-00004E020000}"/>
    <cellStyle name="Normale 5 2 7 2" xfId="844" xr:uid="{00000000-0005-0000-0000-00004F020000}"/>
    <cellStyle name="Normale 5 2 8" xfId="845" xr:uid="{00000000-0005-0000-0000-000050020000}"/>
    <cellStyle name="Normale 5 3" xfId="81" xr:uid="{00000000-0005-0000-0000-000051020000}"/>
    <cellStyle name="Normale 5 4" xfId="82" xr:uid="{00000000-0005-0000-0000-000052020000}"/>
    <cellStyle name="Normale 5 4 2" xfId="148" xr:uid="{00000000-0005-0000-0000-000053020000}"/>
    <cellStyle name="Normale 5 4 2 2" xfId="227" xr:uid="{00000000-0005-0000-0000-000054020000}"/>
    <cellStyle name="Normale 5 4 2 2 2" xfId="287" xr:uid="{00000000-0005-0000-0000-000055020000}"/>
    <cellStyle name="Normale 5 4 2 2 2 2" xfId="513" xr:uid="{00000000-0005-0000-0000-000056020000}"/>
    <cellStyle name="Normale 5 4 2 2 2 2 2" xfId="514" xr:uid="{00000000-0005-0000-0000-000057020000}"/>
    <cellStyle name="Normale 5 4 2 2 2 2 2 2" xfId="846" xr:uid="{00000000-0005-0000-0000-000058020000}"/>
    <cellStyle name="Normale 5 4 2 2 2 2 3" xfId="847" xr:uid="{00000000-0005-0000-0000-000059020000}"/>
    <cellStyle name="Normale 5 4 2 2 2 3" xfId="515" xr:uid="{00000000-0005-0000-0000-00005A020000}"/>
    <cellStyle name="Normale 5 4 2 2 2 3 2" xfId="848" xr:uid="{00000000-0005-0000-0000-00005B020000}"/>
    <cellStyle name="Normale 5 4 2 2 2 4" xfId="849" xr:uid="{00000000-0005-0000-0000-00005C020000}"/>
    <cellStyle name="Normale 5 4 2 2 3" xfId="516" xr:uid="{00000000-0005-0000-0000-00005D020000}"/>
    <cellStyle name="Normale 5 4 2 2 3 2" xfId="517" xr:uid="{00000000-0005-0000-0000-00005E020000}"/>
    <cellStyle name="Normale 5 4 2 2 3 2 2" xfId="850" xr:uid="{00000000-0005-0000-0000-00005F020000}"/>
    <cellStyle name="Normale 5 4 2 2 3 3" xfId="851" xr:uid="{00000000-0005-0000-0000-000060020000}"/>
    <cellStyle name="Normale 5 4 2 2 4" xfId="518" xr:uid="{00000000-0005-0000-0000-000061020000}"/>
    <cellStyle name="Normale 5 4 2 2 4 2" xfId="852" xr:uid="{00000000-0005-0000-0000-000062020000}"/>
    <cellStyle name="Normale 5 4 2 2 5" xfId="853" xr:uid="{00000000-0005-0000-0000-000063020000}"/>
    <cellStyle name="Normale 5 4 2 3" xfId="288" xr:uid="{00000000-0005-0000-0000-000064020000}"/>
    <cellStyle name="Normale 5 4 2 3 2" xfId="519" xr:uid="{00000000-0005-0000-0000-000065020000}"/>
    <cellStyle name="Normale 5 4 2 3 2 2" xfId="520" xr:uid="{00000000-0005-0000-0000-000066020000}"/>
    <cellStyle name="Normale 5 4 2 3 2 2 2" xfId="854" xr:uid="{00000000-0005-0000-0000-000067020000}"/>
    <cellStyle name="Normale 5 4 2 3 2 3" xfId="855" xr:uid="{00000000-0005-0000-0000-000068020000}"/>
    <cellStyle name="Normale 5 4 2 3 3" xfId="521" xr:uid="{00000000-0005-0000-0000-000069020000}"/>
    <cellStyle name="Normale 5 4 2 3 3 2" xfId="856" xr:uid="{00000000-0005-0000-0000-00006A020000}"/>
    <cellStyle name="Normale 5 4 2 3 4" xfId="857" xr:uid="{00000000-0005-0000-0000-00006B020000}"/>
    <cellStyle name="Normale 5 4 2 4" xfId="522" xr:uid="{00000000-0005-0000-0000-00006C020000}"/>
    <cellStyle name="Normale 5 4 2 4 2" xfId="523" xr:uid="{00000000-0005-0000-0000-00006D020000}"/>
    <cellStyle name="Normale 5 4 2 4 2 2" xfId="858" xr:uid="{00000000-0005-0000-0000-00006E020000}"/>
    <cellStyle name="Normale 5 4 2 4 3" xfId="859" xr:uid="{00000000-0005-0000-0000-00006F020000}"/>
    <cellStyle name="Normale 5 4 2 5" xfId="524" xr:uid="{00000000-0005-0000-0000-000070020000}"/>
    <cellStyle name="Normale 5 4 2 5 2" xfId="860" xr:uid="{00000000-0005-0000-0000-000071020000}"/>
    <cellStyle name="Normale 5 4 2 6" xfId="671" xr:uid="{00000000-0005-0000-0000-000072020000}"/>
    <cellStyle name="Normale 5 4 2 6 2" xfId="861" xr:uid="{00000000-0005-0000-0000-000073020000}"/>
    <cellStyle name="Normale 5 4 2 7" xfId="862" xr:uid="{00000000-0005-0000-0000-000074020000}"/>
    <cellStyle name="Normale 5 4 3" xfId="216" xr:uid="{00000000-0005-0000-0000-000075020000}"/>
    <cellStyle name="Normale 5 4 3 2" xfId="289" xr:uid="{00000000-0005-0000-0000-000076020000}"/>
    <cellStyle name="Normale 5 4 3 2 2" xfId="525" xr:uid="{00000000-0005-0000-0000-000077020000}"/>
    <cellStyle name="Normale 5 4 3 2 2 2" xfId="526" xr:uid="{00000000-0005-0000-0000-000078020000}"/>
    <cellStyle name="Normale 5 4 3 2 2 2 2" xfId="863" xr:uid="{00000000-0005-0000-0000-000079020000}"/>
    <cellStyle name="Normale 5 4 3 2 2 3" xfId="864" xr:uid="{00000000-0005-0000-0000-00007A020000}"/>
    <cellStyle name="Normale 5 4 3 2 3" xfId="527" xr:uid="{00000000-0005-0000-0000-00007B020000}"/>
    <cellStyle name="Normale 5 4 3 2 3 2" xfId="865" xr:uid="{00000000-0005-0000-0000-00007C020000}"/>
    <cellStyle name="Normale 5 4 3 2 4" xfId="866" xr:uid="{00000000-0005-0000-0000-00007D020000}"/>
    <cellStyle name="Normale 5 4 3 3" xfId="528" xr:uid="{00000000-0005-0000-0000-00007E020000}"/>
    <cellStyle name="Normale 5 4 3 3 2" xfId="529" xr:uid="{00000000-0005-0000-0000-00007F020000}"/>
    <cellStyle name="Normale 5 4 3 3 2 2" xfId="867" xr:uid="{00000000-0005-0000-0000-000080020000}"/>
    <cellStyle name="Normale 5 4 3 3 3" xfId="868" xr:uid="{00000000-0005-0000-0000-000081020000}"/>
    <cellStyle name="Normale 5 4 3 4" xfId="530" xr:uid="{00000000-0005-0000-0000-000082020000}"/>
    <cellStyle name="Normale 5 4 3 4 2" xfId="869" xr:uid="{00000000-0005-0000-0000-000083020000}"/>
    <cellStyle name="Normale 5 4 3 5" xfId="870" xr:uid="{00000000-0005-0000-0000-000084020000}"/>
    <cellStyle name="Normale 5 4 4" xfId="290" xr:uid="{00000000-0005-0000-0000-000085020000}"/>
    <cellStyle name="Normale 5 4 4 2" xfId="531" xr:uid="{00000000-0005-0000-0000-000086020000}"/>
    <cellStyle name="Normale 5 4 4 2 2" xfId="532" xr:uid="{00000000-0005-0000-0000-000087020000}"/>
    <cellStyle name="Normale 5 4 4 2 2 2" xfId="871" xr:uid="{00000000-0005-0000-0000-000088020000}"/>
    <cellStyle name="Normale 5 4 4 2 3" xfId="872" xr:uid="{00000000-0005-0000-0000-000089020000}"/>
    <cellStyle name="Normale 5 4 4 3" xfId="533" xr:uid="{00000000-0005-0000-0000-00008A020000}"/>
    <cellStyle name="Normale 5 4 4 3 2" xfId="873" xr:uid="{00000000-0005-0000-0000-00008B020000}"/>
    <cellStyle name="Normale 5 4 4 4" xfId="874" xr:uid="{00000000-0005-0000-0000-00008C020000}"/>
    <cellStyle name="Normale 5 4 5" xfId="534" xr:uid="{00000000-0005-0000-0000-00008D020000}"/>
    <cellStyle name="Normale 5 4 5 2" xfId="535" xr:uid="{00000000-0005-0000-0000-00008E020000}"/>
    <cellStyle name="Normale 5 4 5 2 2" xfId="875" xr:uid="{00000000-0005-0000-0000-00008F020000}"/>
    <cellStyle name="Normale 5 4 5 3" xfId="876" xr:uid="{00000000-0005-0000-0000-000090020000}"/>
    <cellStyle name="Normale 5 4 6" xfId="536" xr:uid="{00000000-0005-0000-0000-000091020000}"/>
    <cellStyle name="Normale 5 4 6 2" xfId="877" xr:uid="{00000000-0005-0000-0000-000092020000}"/>
    <cellStyle name="Normale 5 4 7" xfId="662" xr:uid="{00000000-0005-0000-0000-000093020000}"/>
    <cellStyle name="Normale 5 4 7 2" xfId="878" xr:uid="{00000000-0005-0000-0000-000094020000}"/>
    <cellStyle name="Normale 5 4 8" xfId="879" xr:uid="{00000000-0005-0000-0000-000095020000}"/>
    <cellStyle name="Normale 5 5" xfId="149" xr:uid="{00000000-0005-0000-0000-000096020000}"/>
    <cellStyle name="Normale 5 5 2" xfId="225" xr:uid="{00000000-0005-0000-0000-000097020000}"/>
    <cellStyle name="Normale 5 5 2 2" xfId="291" xr:uid="{00000000-0005-0000-0000-000098020000}"/>
    <cellStyle name="Normale 5 5 2 2 2" xfId="537" xr:uid="{00000000-0005-0000-0000-000099020000}"/>
    <cellStyle name="Normale 5 5 2 2 2 2" xfId="538" xr:uid="{00000000-0005-0000-0000-00009A020000}"/>
    <cellStyle name="Normale 5 5 2 2 2 2 2" xfId="880" xr:uid="{00000000-0005-0000-0000-00009B020000}"/>
    <cellStyle name="Normale 5 5 2 2 2 3" xfId="881" xr:uid="{00000000-0005-0000-0000-00009C020000}"/>
    <cellStyle name="Normale 5 5 2 2 3" xfId="539" xr:uid="{00000000-0005-0000-0000-00009D020000}"/>
    <cellStyle name="Normale 5 5 2 2 3 2" xfId="882" xr:uid="{00000000-0005-0000-0000-00009E020000}"/>
    <cellStyle name="Normale 5 5 2 2 4" xfId="883" xr:uid="{00000000-0005-0000-0000-00009F020000}"/>
    <cellStyle name="Normale 5 5 2 3" xfId="540" xr:uid="{00000000-0005-0000-0000-0000A0020000}"/>
    <cellStyle name="Normale 5 5 2 3 2" xfId="541" xr:uid="{00000000-0005-0000-0000-0000A1020000}"/>
    <cellStyle name="Normale 5 5 2 3 2 2" xfId="884" xr:uid="{00000000-0005-0000-0000-0000A2020000}"/>
    <cellStyle name="Normale 5 5 2 3 3" xfId="885" xr:uid="{00000000-0005-0000-0000-0000A3020000}"/>
    <cellStyle name="Normale 5 5 2 4" xfId="542" xr:uid="{00000000-0005-0000-0000-0000A4020000}"/>
    <cellStyle name="Normale 5 5 2 4 2" xfId="886" xr:uid="{00000000-0005-0000-0000-0000A5020000}"/>
    <cellStyle name="Normale 5 5 2 5" xfId="887" xr:uid="{00000000-0005-0000-0000-0000A6020000}"/>
    <cellStyle name="Normale 5 5 3" xfId="292" xr:uid="{00000000-0005-0000-0000-0000A7020000}"/>
    <cellStyle name="Normale 5 5 3 2" xfId="543" xr:uid="{00000000-0005-0000-0000-0000A8020000}"/>
    <cellStyle name="Normale 5 5 3 2 2" xfId="544" xr:uid="{00000000-0005-0000-0000-0000A9020000}"/>
    <cellStyle name="Normale 5 5 3 2 2 2" xfId="888" xr:uid="{00000000-0005-0000-0000-0000AA020000}"/>
    <cellStyle name="Normale 5 5 3 2 3" xfId="889" xr:uid="{00000000-0005-0000-0000-0000AB020000}"/>
    <cellStyle name="Normale 5 5 3 3" xfId="545" xr:uid="{00000000-0005-0000-0000-0000AC020000}"/>
    <cellStyle name="Normale 5 5 3 3 2" xfId="890" xr:uid="{00000000-0005-0000-0000-0000AD020000}"/>
    <cellStyle name="Normale 5 5 3 4" xfId="891" xr:uid="{00000000-0005-0000-0000-0000AE020000}"/>
    <cellStyle name="Normale 5 5 4" xfId="546" xr:uid="{00000000-0005-0000-0000-0000AF020000}"/>
    <cellStyle name="Normale 5 5 4 2" xfId="547" xr:uid="{00000000-0005-0000-0000-0000B0020000}"/>
    <cellStyle name="Normale 5 5 4 2 2" xfId="892" xr:uid="{00000000-0005-0000-0000-0000B1020000}"/>
    <cellStyle name="Normale 5 5 4 3" xfId="893" xr:uid="{00000000-0005-0000-0000-0000B2020000}"/>
    <cellStyle name="Normale 5 5 5" xfId="548" xr:uid="{00000000-0005-0000-0000-0000B3020000}"/>
    <cellStyle name="Normale 5 5 5 2" xfId="894" xr:uid="{00000000-0005-0000-0000-0000B4020000}"/>
    <cellStyle name="Normale 5 5 6" xfId="672" xr:uid="{00000000-0005-0000-0000-0000B5020000}"/>
    <cellStyle name="Normale 5 5 6 2" xfId="895" xr:uid="{00000000-0005-0000-0000-0000B6020000}"/>
    <cellStyle name="Normale 5 5 7" xfId="896" xr:uid="{00000000-0005-0000-0000-0000B7020000}"/>
    <cellStyle name="Normale 5 6" xfId="214" xr:uid="{00000000-0005-0000-0000-0000B8020000}"/>
    <cellStyle name="Normale 5 6 2" xfId="293" xr:uid="{00000000-0005-0000-0000-0000B9020000}"/>
    <cellStyle name="Normale 5 6 2 2" xfId="549" xr:uid="{00000000-0005-0000-0000-0000BA020000}"/>
    <cellStyle name="Normale 5 6 2 2 2" xfId="550" xr:uid="{00000000-0005-0000-0000-0000BB020000}"/>
    <cellStyle name="Normale 5 6 2 2 2 2" xfId="897" xr:uid="{00000000-0005-0000-0000-0000BC020000}"/>
    <cellStyle name="Normale 5 6 2 2 3" xfId="898" xr:uid="{00000000-0005-0000-0000-0000BD020000}"/>
    <cellStyle name="Normale 5 6 2 3" xfId="551" xr:uid="{00000000-0005-0000-0000-0000BE020000}"/>
    <cellStyle name="Normale 5 6 2 3 2" xfId="899" xr:uid="{00000000-0005-0000-0000-0000BF020000}"/>
    <cellStyle name="Normale 5 6 2 4" xfId="900" xr:uid="{00000000-0005-0000-0000-0000C0020000}"/>
    <cellStyle name="Normale 5 6 3" xfId="552" xr:uid="{00000000-0005-0000-0000-0000C1020000}"/>
    <cellStyle name="Normale 5 6 3 2" xfId="553" xr:uid="{00000000-0005-0000-0000-0000C2020000}"/>
    <cellStyle name="Normale 5 6 3 2 2" xfId="901" xr:uid="{00000000-0005-0000-0000-0000C3020000}"/>
    <cellStyle name="Normale 5 6 3 3" xfId="902" xr:uid="{00000000-0005-0000-0000-0000C4020000}"/>
    <cellStyle name="Normale 5 6 4" xfId="554" xr:uid="{00000000-0005-0000-0000-0000C5020000}"/>
    <cellStyle name="Normale 5 6 4 2" xfId="903" xr:uid="{00000000-0005-0000-0000-0000C6020000}"/>
    <cellStyle name="Normale 5 6 5" xfId="904" xr:uid="{00000000-0005-0000-0000-0000C7020000}"/>
    <cellStyle name="Normale 5 7" xfId="294" xr:uid="{00000000-0005-0000-0000-0000C8020000}"/>
    <cellStyle name="Normale 5 7 2" xfId="555" xr:uid="{00000000-0005-0000-0000-0000C9020000}"/>
    <cellStyle name="Normale 5 7 2 2" xfId="556" xr:uid="{00000000-0005-0000-0000-0000CA020000}"/>
    <cellStyle name="Normale 5 7 2 2 2" xfId="905" xr:uid="{00000000-0005-0000-0000-0000CB020000}"/>
    <cellStyle name="Normale 5 7 2 3" xfId="906" xr:uid="{00000000-0005-0000-0000-0000CC020000}"/>
    <cellStyle name="Normale 5 7 3" xfId="557" xr:uid="{00000000-0005-0000-0000-0000CD020000}"/>
    <cellStyle name="Normale 5 7 3 2" xfId="907" xr:uid="{00000000-0005-0000-0000-0000CE020000}"/>
    <cellStyle name="Normale 5 7 4" xfId="908" xr:uid="{00000000-0005-0000-0000-0000CF020000}"/>
    <cellStyle name="Normale 5 8" xfId="558" xr:uid="{00000000-0005-0000-0000-0000D0020000}"/>
    <cellStyle name="Normale 5 8 2" xfId="559" xr:uid="{00000000-0005-0000-0000-0000D1020000}"/>
    <cellStyle name="Normale 5 8 2 2" xfId="909" xr:uid="{00000000-0005-0000-0000-0000D2020000}"/>
    <cellStyle name="Normale 5 8 3" xfId="910" xr:uid="{00000000-0005-0000-0000-0000D3020000}"/>
    <cellStyle name="Normale 5 9" xfId="560" xr:uid="{00000000-0005-0000-0000-0000D4020000}"/>
    <cellStyle name="Normale 5 9 2" xfId="911" xr:uid="{00000000-0005-0000-0000-0000D5020000}"/>
    <cellStyle name="Normale 6" xfId="83" xr:uid="{00000000-0005-0000-0000-0000D6020000}"/>
    <cellStyle name="Normale 6 2" xfId="84" xr:uid="{00000000-0005-0000-0000-0000D7020000}"/>
    <cellStyle name="Normale 6 2 2" xfId="150" xr:uid="{00000000-0005-0000-0000-0000D8020000}"/>
    <cellStyle name="Normale 6 2 2 2" xfId="229" xr:uid="{00000000-0005-0000-0000-0000D9020000}"/>
    <cellStyle name="Normale 6 2 2 2 2" xfId="295" xr:uid="{00000000-0005-0000-0000-0000DA020000}"/>
    <cellStyle name="Normale 6 2 2 2 2 2" xfId="561" xr:uid="{00000000-0005-0000-0000-0000DB020000}"/>
    <cellStyle name="Normale 6 2 2 2 2 2 2" xfId="562" xr:uid="{00000000-0005-0000-0000-0000DC020000}"/>
    <cellStyle name="Normale 6 2 2 2 2 2 2 2" xfId="912" xr:uid="{00000000-0005-0000-0000-0000DD020000}"/>
    <cellStyle name="Normale 6 2 2 2 2 2 3" xfId="913" xr:uid="{00000000-0005-0000-0000-0000DE020000}"/>
    <cellStyle name="Normale 6 2 2 2 2 3" xfId="563" xr:uid="{00000000-0005-0000-0000-0000DF020000}"/>
    <cellStyle name="Normale 6 2 2 2 2 3 2" xfId="914" xr:uid="{00000000-0005-0000-0000-0000E0020000}"/>
    <cellStyle name="Normale 6 2 2 2 2 4" xfId="915" xr:uid="{00000000-0005-0000-0000-0000E1020000}"/>
    <cellStyle name="Normale 6 2 2 2 3" xfId="564" xr:uid="{00000000-0005-0000-0000-0000E2020000}"/>
    <cellStyle name="Normale 6 2 2 2 3 2" xfId="565" xr:uid="{00000000-0005-0000-0000-0000E3020000}"/>
    <cellStyle name="Normale 6 2 2 2 3 2 2" xfId="916" xr:uid="{00000000-0005-0000-0000-0000E4020000}"/>
    <cellStyle name="Normale 6 2 2 2 3 3" xfId="917" xr:uid="{00000000-0005-0000-0000-0000E5020000}"/>
    <cellStyle name="Normale 6 2 2 2 4" xfId="566" xr:uid="{00000000-0005-0000-0000-0000E6020000}"/>
    <cellStyle name="Normale 6 2 2 2 4 2" xfId="918" xr:uid="{00000000-0005-0000-0000-0000E7020000}"/>
    <cellStyle name="Normale 6 2 2 2 5" xfId="919" xr:uid="{00000000-0005-0000-0000-0000E8020000}"/>
    <cellStyle name="Normale 6 2 2 3" xfId="296" xr:uid="{00000000-0005-0000-0000-0000E9020000}"/>
    <cellStyle name="Normale 6 2 2 3 2" xfId="567" xr:uid="{00000000-0005-0000-0000-0000EA020000}"/>
    <cellStyle name="Normale 6 2 2 3 2 2" xfId="568" xr:uid="{00000000-0005-0000-0000-0000EB020000}"/>
    <cellStyle name="Normale 6 2 2 3 2 2 2" xfId="920" xr:uid="{00000000-0005-0000-0000-0000EC020000}"/>
    <cellStyle name="Normale 6 2 2 3 2 3" xfId="921" xr:uid="{00000000-0005-0000-0000-0000ED020000}"/>
    <cellStyle name="Normale 6 2 2 3 3" xfId="569" xr:uid="{00000000-0005-0000-0000-0000EE020000}"/>
    <cellStyle name="Normale 6 2 2 3 3 2" xfId="922" xr:uid="{00000000-0005-0000-0000-0000EF020000}"/>
    <cellStyle name="Normale 6 2 2 3 4" xfId="923" xr:uid="{00000000-0005-0000-0000-0000F0020000}"/>
    <cellStyle name="Normale 6 2 2 4" xfId="570" xr:uid="{00000000-0005-0000-0000-0000F1020000}"/>
    <cellStyle name="Normale 6 2 2 4 2" xfId="571" xr:uid="{00000000-0005-0000-0000-0000F2020000}"/>
    <cellStyle name="Normale 6 2 2 4 2 2" xfId="924" xr:uid="{00000000-0005-0000-0000-0000F3020000}"/>
    <cellStyle name="Normale 6 2 2 4 3" xfId="925" xr:uid="{00000000-0005-0000-0000-0000F4020000}"/>
    <cellStyle name="Normale 6 2 2 5" xfId="572" xr:uid="{00000000-0005-0000-0000-0000F5020000}"/>
    <cellStyle name="Normale 6 2 2 5 2" xfId="926" xr:uid="{00000000-0005-0000-0000-0000F6020000}"/>
    <cellStyle name="Normale 6 2 2 6" xfId="673" xr:uid="{00000000-0005-0000-0000-0000F7020000}"/>
    <cellStyle name="Normale 6 2 2 6 2" xfId="927" xr:uid="{00000000-0005-0000-0000-0000F8020000}"/>
    <cellStyle name="Normale 6 2 2 7" xfId="928" xr:uid="{00000000-0005-0000-0000-0000F9020000}"/>
    <cellStyle name="Normale 6 2 3" xfId="218" xr:uid="{00000000-0005-0000-0000-0000FA020000}"/>
    <cellStyle name="Normale 6 2 3 2" xfId="297" xr:uid="{00000000-0005-0000-0000-0000FB020000}"/>
    <cellStyle name="Normale 6 2 3 2 2" xfId="573" xr:uid="{00000000-0005-0000-0000-0000FC020000}"/>
    <cellStyle name="Normale 6 2 3 2 2 2" xfId="574" xr:uid="{00000000-0005-0000-0000-0000FD020000}"/>
    <cellStyle name="Normale 6 2 3 2 2 2 2" xfId="929" xr:uid="{00000000-0005-0000-0000-0000FE020000}"/>
    <cellStyle name="Normale 6 2 3 2 2 3" xfId="930" xr:uid="{00000000-0005-0000-0000-0000FF020000}"/>
    <cellStyle name="Normale 6 2 3 2 3" xfId="575" xr:uid="{00000000-0005-0000-0000-000000030000}"/>
    <cellStyle name="Normale 6 2 3 2 3 2" xfId="931" xr:uid="{00000000-0005-0000-0000-000001030000}"/>
    <cellStyle name="Normale 6 2 3 2 4" xfId="932" xr:uid="{00000000-0005-0000-0000-000002030000}"/>
    <cellStyle name="Normale 6 2 3 3" xfId="576" xr:uid="{00000000-0005-0000-0000-000003030000}"/>
    <cellStyle name="Normale 6 2 3 3 2" xfId="577" xr:uid="{00000000-0005-0000-0000-000004030000}"/>
    <cellStyle name="Normale 6 2 3 3 2 2" xfId="933" xr:uid="{00000000-0005-0000-0000-000005030000}"/>
    <cellStyle name="Normale 6 2 3 3 3" xfId="934" xr:uid="{00000000-0005-0000-0000-000006030000}"/>
    <cellStyle name="Normale 6 2 3 4" xfId="578" xr:uid="{00000000-0005-0000-0000-000007030000}"/>
    <cellStyle name="Normale 6 2 3 4 2" xfId="935" xr:uid="{00000000-0005-0000-0000-000008030000}"/>
    <cellStyle name="Normale 6 2 3 5" xfId="936" xr:uid="{00000000-0005-0000-0000-000009030000}"/>
    <cellStyle name="Normale 6 2 4" xfId="298" xr:uid="{00000000-0005-0000-0000-00000A030000}"/>
    <cellStyle name="Normale 6 2 4 2" xfId="579" xr:uid="{00000000-0005-0000-0000-00000B030000}"/>
    <cellStyle name="Normale 6 2 4 2 2" xfId="580" xr:uid="{00000000-0005-0000-0000-00000C030000}"/>
    <cellStyle name="Normale 6 2 4 2 2 2" xfId="937" xr:uid="{00000000-0005-0000-0000-00000D030000}"/>
    <cellStyle name="Normale 6 2 4 2 3" xfId="938" xr:uid="{00000000-0005-0000-0000-00000E030000}"/>
    <cellStyle name="Normale 6 2 4 3" xfId="581" xr:uid="{00000000-0005-0000-0000-00000F030000}"/>
    <cellStyle name="Normale 6 2 4 3 2" xfId="939" xr:uid="{00000000-0005-0000-0000-000010030000}"/>
    <cellStyle name="Normale 6 2 4 4" xfId="940" xr:uid="{00000000-0005-0000-0000-000011030000}"/>
    <cellStyle name="Normale 6 2 5" xfId="582" xr:uid="{00000000-0005-0000-0000-000012030000}"/>
    <cellStyle name="Normale 6 2 5 2" xfId="583" xr:uid="{00000000-0005-0000-0000-000013030000}"/>
    <cellStyle name="Normale 6 2 5 2 2" xfId="941" xr:uid="{00000000-0005-0000-0000-000014030000}"/>
    <cellStyle name="Normale 6 2 5 3" xfId="942" xr:uid="{00000000-0005-0000-0000-000015030000}"/>
    <cellStyle name="Normale 6 2 6" xfId="584" xr:uid="{00000000-0005-0000-0000-000016030000}"/>
    <cellStyle name="Normale 6 2 6 2" xfId="943" xr:uid="{00000000-0005-0000-0000-000017030000}"/>
    <cellStyle name="Normale 6 2 7" xfId="664" xr:uid="{00000000-0005-0000-0000-000018030000}"/>
    <cellStyle name="Normale 6 2 7 2" xfId="944" xr:uid="{00000000-0005-0000-0000-000019030000}"/>
    <cellStyle name="Normale 6 2 8" xfId="945" xr:uid="{00000000-0005-0000-0000-00001A030000}"/>
    <cellStyle name="Normale 6 3" xfId="151" xr:uid="{00000000-0005-0000-0000-00001B030000}"/>
    <cellStyle name="Normale 6 3 2" xfId="228" xr:uid="{00000000-0005-0000-0000-00001C030000}"/>
    <cellStyle name="Normale 6 3 2 2" xfId="299" xr:uid="{00000000-0005-0000-0000-00001D030000}"/>
    <cellStyle name="Normale 6 3 2 2 2" xfId="585" xr:uid="{00000000-0005-0000-0000-00001E030000}"/>
    <cellStyle name="Normale 6 3 2 2 2 2" xfId="586" xr:uid="{00000000-0005-0000-0000-00001F030000}"/>
    <cellStyle name="Normale 6 3 2 2 2 2 2" xfId="946" xr:uid="{00000000-0005-0000-0000-000020030000}"/>
    <cellStyle name="Normale 6 3 2 2 2 3" xfId="947" xr:uid="{00000000-0005-0000-0000-000021030000}"/>
    <cellStyle name="Normale 6 3 2 2 3" xfId="587" xr:uid="{00000000-0005-0000-0000-000022030000}"/>
    <cellStyle name="Normale 6 3 2 2 3 2" xfId="948" xr:uid="{00000000-0005-0000-0000-000023030000}"/>
    <cellStyle name="Normale 6 3 2 2 4" xfId="949" xr:uid="{00000000-0005-0000-0000-000024030000}"/>
    <cellStyle name="Normale 6 3 2 3" xfId="588" xr:uid="{00000000-0005-0000-0000-000025030000}"/>
    <cellStyle name="Normale 6 3 2 3 2" xfId="589" xr:uid="{00000000-0005-0000-0000-000026030000}"/>
    <cellStyle name="Normale 6 3 2 3 2 2" xfId="950" xr:uid="{00000000-0005-0000-0000-000027030000}"/>
    <cellStyle name="Normale 6 3 2 3 3" xfId="951" xr:uid="{00000000-0005-0000-0000-000028030000}"/>
    <cellStyle name="Normale 6 3 2 4" xfId="590" xr:uid="{00000000-0005-0000-0000-000029030000}"/>
    <cellStyle name="Normale 6 3 2 4 2" xfId="952" xr:uid="{00000000-0005-0000-0000-00002A030000}"/>
    <cellStyle name="Normale 6 3 2 5" xfId="953" xr:uid="{00000000-0005-0000-0000-00002B030000}"/>
    <cellStyle name="Normale 6 3 3" xfId="300" xr:uid="{00000000-0005-0000-0000-00002C030000}"/>
    <cellStyle name="Normale 6 3 3 2" xfId="591" xr:uid="{00000000-0005-0000-0000-00002D030000}"/>
    <cellStyle name="Normale 6 3 3 2 2" xfId="592" xr:uid="{00000000-0005-0000-0000-00002E030000}"/>
    <cellStyle name="Normale 6 3 3 2 2 2" xfId="954" xr:uid="{00000000-0005-0000-0000-00002F030000}"/>
    <cellStyle name="Normale 6 3 3 2 3" xfId="955" xr:uid="{00000000-0005-0000-0000-000030030000}"/>
    <cellStyle name="Normale 6 3 3 3" xfId="593" xr:uid="{00000000-0005-0000-0000-000031030000}"/>
    <cellStyle name="Normale 6 3 3 3 2" xfId="956" xr:uid="{00000000-0005-0000-0000-000032030000}"/>
    <cellStyle name="Normale 6 3 3 4" xfId="957" xr:uid="{00000000-0005-0000-0000-000033030000}"/>
    <cellStyle name="Normale 6 3 4" xfId="594" xr:uid="{00000000-0005-0000-0000-000034030000}"/>
    <cellStyle name="Normale 6 3 4 2" xfId="595" xr:uid="{00000000-0005-0000-0000-000035030000}"/>
    <cellStyle name="Normale 6 3 4 2 2" xfId="958" xr:uid="{00000000-0005-0000-0000-000036030000}"/>
    <cellStyle name="Normale 6 3 4 3" xfId="959" xr:uid="{00000000-0005-0000-0000-000037030000}"/>
    <cellStyle name="Normale 6 3 5" xfId="596" xr:uid="{00000000-0005-0000-0000-000038030000}"/>
    <cellStyle name="Normale 6 3 5 2" xfId="960" xr:uid="{00000000-0005-0000-0000-000039030000}"/>
    <cellStyle name="Normale 6 3 6" xfId="674" xr:uid="{00000000-0005-0000-0000-00003A030000}"/>
    <cellStyle name="Normale 6 3 6 2" xfId="961" xr:uid="{00000000-0005-0000-0000-00003B030000}"/>
    <cellStyle name="Normale 6 3 7" xfId="962" xr:uid="{00000000-0005-0000-0000-00003C030000}"/>
    <cellStyle name="Normale 6 4" xfId="217" xr:uid="{00000000-0005-0000-0000-00003D030000}"/>
    <cellStyle name="Normale 6 4 2" xfId="301" xr:uid="{00000000-0005-0000-0000-00003E030000}"/>
    <cellStyle name="Normale 6 4 2 2" xfId="597" xr:uid="{00000000-0005-0000-0000-00003F030000}"/>
    <cellStyle name="Normale 6 4 2 2 2" xfId="598" xr:uid="{00000000-0005-0000-0000-000040030000}"/>
    <cellStyle name="Normale 6 4 2 2 2 2" xfId="963" xr:uid="{00000000-0005-0000-0000-000041030000}"/>
    <cellStyle name="Normale 6 4 2 2 3" xfId="964" xr:uid="{00000000-0005-0000-0000-000042030000}"/>
    <cellStyle name="Normale 6 4 2 3" xfId="599" xr:uid="{00000000-0005-0000-0000-000043030000}"/>
    <cellStyle name="Normale 6 4 2 3 2" xfId="965" xr:uid="{00000000-0005-0000-0000-000044030000}"/>
    <cellStyle name="Normale 6 4 2 4" xfId="966" xr:uid="{00000000-0005-0000-0000-000045030000}"/>
    <cellStyle name="Normale 6 4 3" xfId="600" xr:uid="{00000000-0005-0000-0000-000046030000}"/>
    <cellStyle name="Normale 6 4 3 2" xfId="601" xr:uid="{00000000-0005-0000-0000-000047030000}"/>
    <cellStyle name="Normale 6 4 3 2 2" xfId="967" xr:uid="{00000000-0005-0000-0000-000048030000}"/>
    <cellStyle name="Normale 6 4 3 3" xfId="968" xr:uid="{00000000-0005-0000-0000-000049030000}"/>
    <cellStyle name="Normale 6 4 4" xfId="602" xr:uid="{00000000-0005-0000-0000-00004A030000}"/>
    <cellStyle name="Normale 6 4 4 2" xfId="969" xr:uid="{00000000-0005-0000-0000-00004B030000}"/>
    <cellStyle name="Normale 6 4 5" xfId="970" xr:uid="{00000000-0005-0000-0000-00004C030000}"/>
    <cellStyle name="Normale 6 5" xfId="302" xr:uid="{00000000-0005-0000-0000-00004D030000}"/>
    <cellStyle name="Normale 6 5 2" xfId="603" xr:uid="{00000000-0005-0000-0000-00004E030000}"/>
    <cellStyle name="Normale 6 5 2 2" xfId="604" xr:uid="{00000000-0005-0000-0000-00004F030000}"/>
    <cellStyle name="Normale 6 5 2 2 2" xfId="971" xr:uid="{00000000-0005-0000-0000-000050030000}"/>
    <cellStyle name="Normale 6 5 2 3" xfId="972" xr:uid="{00000000-0005-0000-0000-000051030000}"/>
    <cellStyle name="Normale 6 5 3" xfId="605" xr:uid="{00000000-0005-0000-0000-000052030000}"/>
    <cellStyle name="Normale 6 5 3 2" xfId="973" xr:uid="{00000000-0005-0000-0000-000053030000}"/>
    <cellStyle name="Normale 6 5 4" xfId="974" xr:uid="{00000000-0005-0000-0000-000054030000}"/>
    <cellStyle name="Normale 6 6" xfId="606" xr:uid="{00000000-0005-0000-0000-000055030000}"/>
    <cellStyle name="Normale 6 6 2" xfId="607" xr:uid="{00000000-0005-0000-0000-000056030000}"/>
    <cellStyle name="Normale 6 6 2 2" xfId="975" xr:uid="{00000000-0005-0000-0000-000057030000}"/>
    <cellStyle name="Normale 6 6 3" xfId="976" xr:uid="{00000000-0005-0000-0000-000058030000}"/>
    <cellStyle name="Normale 6 7" xfId="608" xr:uid="{00000000-0005-0000-0000-000059030000}"/>
    <cellStyle name="Normale 6 7 2" xfId="977" xr:uid="{00000000-0005-0000-0000-00005A030000}"/>
    <cellStyle name="Normale 6 8" xfId="663" xr:uid="{00000000-0005-0000-0000-00005B030000}"/>
    <cellStyle name="Normale 6 8 2" xfId="978" xr:uid="{00000000-0005-0000-0000-00005C030000}"/>
    <cellStyle name="Normale 6 9" xfId="979" xr:uid="{00000000-0005-0000-0000-00005D030000}"/>
    <cellStyle name="Normale 7" xfId="85" xr:uid="{00000000-0005-0000-0000-00005E030000}"/>
    <cellStyle name="Normale 8" xfId="86" xr:uid="{00000000-0005-0000-0000-00005F030000}"/>
    <cellStyle name="Normale 8 2" xfId="152" xr:uid="{00000000-0005-0000-0000-000060030000}"/>
    <cellStyle name="Normale 8 2 2" xfId="230" xr:uid="{00000000-0005-0000-0000-000061030000}"/>
    <cellStyle name="Normale 8 2 2 2" xfId="303" xr:uid="{00000000-0005-0000-0000-000062030000}"/>
    <cellStyle name="Normale 8 2 2 2 2" xfId="609" xr:uid="{00000000-0005-0000-0000-000063030000}"/>
    <cellStyle name="Normale 8 2 2 2 2 2" xfId="610" xr:uid="{00000000-0005-0000-0000-000064030000}"/>
    <cellStyle name="Normale 8 2 2 2 2 2 2" xfId="980" xr:uid="{00000000-0005-0000-0000-000065030000}"/>
    <cellStyle name="Normale 8 2 2 2 2 3" xfId="981" xr:uid="{00000000-0005-0000-0000-000066030000}"/>
    <cellStyle name="Normale 8 2 2 2 3" xfId="611" xr:uid="{00000000-0005-0000-0000-000067030000}"/>
    <cellStyle name="Normale 8 2 2 2 3 2" xfId="982" xr:uid="{00000000-0005-0000-0000-000068030000}"/>
    <cellStyle name="Normale 8 2 2 2 4" xfId="983" xr:uid="{00000000-0005-0000-0000-000069030000}"/>
    <cellStyle name="Normale 8 2 2 3" xfId="612" xr:uid="{00000000-0005-0000-0000-00006A030000}"/>
    <cellStyle name="Normale 8 2 2 3 2" xfId="613" xr:uid="{00000000-0005-0000-0000-00006B030000}"/>
    <cellStyle name="Normale 8 2 2 3 2 2" xfId="984" xr:uid="{00000000-0005-0000-0000-00006C030000}"/>
    <cellStyle name="Normale 8 2 2 3 3" xfId="985" xr:uid="{00000000-0005-0000-0000-00006D030000}"/>
    <cellStyle name="Normale 8 2 2 4" xfId="614" xr:uid="{00000000-0005-0000-0000-00006E030000}"/>
    <cellStyle name="Normale 8 2 2 4 2" xfId="986" xr:uid="{00000000-0005-0000-0000-00006F030000}"/>
    <cellStyle name="Normale 8 2 2 5" xfId="987" xr:uid="{00000000-0005-0000-0000-000070030000}"/>
    <cellStyle name="Normale 8 2 3" xfId="304" xr:uid="{00000000-0005-0000-0000-000071030000}"/>
    <cellStyle name="Normale 8 2 3 2" xfId="615" xr:uid="{00000000-0005-0000-0000-000072030000}"/>
    <cellStyle name="Normale 8 2 3 2 2" xfId="616" xr:uid="{00000000-0005-0000-0000-000073030000}"/>
    <cellStyle name="Normale 8 2 3 2 2 2" xfId="988" xr:uid="{00000000-0005-0000-0000-000074030000}"/>
    <cellStyle name="Normale 8 2 3 2 3" xfId="989" xr:uid="{00000000-0005-0000-0000-000075030000}"/>
    <cellStyle name="Normale 8 2 3 3" xfId="617" xr:uid="{00000000-0005-0000-0000-000076030000}"/>
    <cellStyle name="Normale 8 2 3 3 2" xfId="990" xr:uid="{00000000-0005-0000-0000-000077030000}"/>
    <cellStyle name="Normale 8 2 3 4" xfId="991" xr:uid="{00000000-0005-0000-0000-000078030000}"/>
    <cellStyle name="Normale 8 2 4" xfId="618" xr:uid="{00000000-0005-0000-0000-000079030000}"/>
    <cellStyle name="Normale 8 2 4 2" xfId="619" xr:uid="{00000000-0005-0000-0000-00007A030000}"/>
    <cellStyle name="Normale 8 2 4 2 2" xfId="992" xr:uid="{00000000-0005-0000-0000-00007B030000}"/>
    <cellStyle name="Normale 8 2 4 3" xfId="993" xr:uid="{00000000-0005-0000-0000-00007C030000}"/>
    <cellStyle name="Normale 8 2 5" xfId="620" xr:uid="{00000000-0005-0000-0000-00007D030000}"/>
    <cellStyle name="Normale 8 2 5 2" xfId="994" xr:uid="{00000000-0005-0000-0000-00007E030000}"/>
    <cellStyle name="Normale 8 2 6" xfId="675" xr:uid="{00000000-0005-0000-0000-00007F030000}"/>
    <cellStyle name="Normale 8 2 6 2" xfId="995" xr:uid="{00000000-0005-0000-0000-000080030000}"/>
    <cellStyle name="Normale 8 2 7" xfId="996" xr:uid="{00000000-0005-0000-0000-000081030000}"/>
    <cellStyle name="Normale 8 3" xfId="219" xr:uid="{00000000-0005-0000-0000-000082030000}"/>
    <cellStyle name="Normale 8 3 2" xfId="305" xr:uid="{00000000-0005-0000-0000-000083030000}"/>
    <cellStyle name="Normale 8 3 2 2" xfId="621" xr:uid="{00000000-0005-0000-0000-000084030000}"/>
    <cellStyle name="Normale 8 3 2 2 2" xfId="622" xr:uid="{00000000-0005-0000-0000-000085030000}"/>
    <cellStyle name="Normale 8 3 2 2 2 2" xfId="997" xr:uid="{00000000-0005-0000-0000-000086030000}"/>
    <cellStyle name="Normale 8 3 2 2 3" xfId="998" xr:uid="{00000000-0005-0000-0000-000087030000}"/>
    <cellStyle name="Normale 8 3 2 3" xfId="623" xr:uid="{00000000-0005-0000-0000-000088030000}"/>
    <cellStyle name="Normale 8 3 2 3 2" xfId="999" xr:uid="{00000000-0005-0000-0000-000089030000}"/>
    <cellStyle name="Normale 8 3 2 4" xfId="1000" xr:uid="{00000000-0005-0000-0000-00008A030000}"/>
    <cellStyle name="Normale 8 3 3" xfId="624" xr:uid="{00000000-0005-0000-0000-00008B030000}"/>
    <cellStyle name="Normale 8 3 3 2" xfId="625" xr:uid="{00000000-0005-0000-0000-00008C030000}"/>
    <cellStyle name="Normale 8 3 3 2 2" xfId="1001" xr:uid="{00000000-0005-0000-0000-00008D030000}"/>
    <cellStyle name="Normale 8 3 3 3" xfId="1002" xr:uid="{00000000-0005-0000-0000-00008E030000}"/>
    <cellStyle name="Normale 8 3 4" xfId="626" xr:uid="{00000000-0005-0000-0000-00008F030000}"/>
    <cellStyle name="Normale 8 3 4 2" xfId="1003" xr:uid="{00000000-0005-0000-0000-000090030000}"/>
    <cellStyle name="Normale 8 3 5" xfId="1004" xr:uid="{00000000-0005-0000-0000-000091030000}"/>
    <cellStyle name="Normale 8 4" xfId="306" xr:uid="{00000000-0005-0000-0000-000092030000}"/>
    <cellStyle name="Normale 8 4 2" xfId="627" xr:uid="{00000000-0005-0000-0000-000093030000}"/>
    <cellStyle name="Normale 8 4 2 2" xfId="628" xr:uid="{00000000-0005-0000-0000-000094030000}"/>
    <cellStyle name="Normale 8 4 2 2 2" xfId="1005" xr:uid="{00000000-0005-0000-0000-000095030000}"/>
    <cellStyle name="Normale 8 4 2 3" xfId="1006" xr:uid="{00000000-0005-0000-0000-000096030000}"/>
    <cellStyle name="Normale 8 4 3" xfId="629" xr:uid="{00000000-0005-0000-0000-000097030000}"/>
    <cellStyle name="Normale 8 4 3 2" xfId="1007" xr:uid="{00000000-0005-0000-0000-000098030000}"/>
    <cellStyle name="Normale 8 4 4" xfId="1008" xr:uid="{00000000-0005-0000-0000-000099030000}"/>
    <cellStyle name="Normale 8 5" xfId="630" xr:uid="{00000000-0005-0000-0000-00009A030000}"/>
    <cellStyle name="Normale 8 5 2" xfId="631" xr:uid="{00000000-0005-0000-0000-00009B030000}"/>
    <cellStyle name="Normale 8 5 2 2" xfId="1009" xr:uid="{00000000-0005-0000-0000-00009C030000}"/>
    <cellStyle name="Normale 8 5 3" xfId="1010" xr:uid="{00000000-0005-0000-0000-00009D030000}"/>
    <cellStyle name="Normale 8 6" xfId="632" xr:uid="{00000000-0005-0000-0000-00009E030000}"/>
    <cellStyle name="Normale 8 6 2" xfId="1011" xr:uid="{00000000-0005-0000-0000-00009F030000}"/>
    <cellStyle name="Normale 8 7" xfId="665" xr:uid="{00000000-0005-0000-0000-0000A0030000}"/>
    <cellStyle name="Normale 8 7 2" xfId="1012" xr:uid="{00000000-0005-0000-0000-0000A1030000}"/>
    <cellStyle name="Normale 8 8" xfId="1013" xr:uid="{00000000-0005-0000-0000-0000A2030000}"/>
    <cellStyle name="Normale 9" xfId="153" xr:uid="{00000000-0005-0000-0000-0000A3030000}"/>
    <cellStyle name="Nota 2" xfId="87" xr:uid="{00000000-0005-0000-0000-0000A4030000}"/>
    <cellStyle name="Nota 3" xfId="88" xr:uid="{00000000-0005-0000-0000-0000A5030000}"/>
    <cellStyle name="Nota 4" xfId="154" xr:uid="{00000000-0005-0000-0000-0000A6030000}"/>
    <cellStyle name="Nota 5" xfId="199" xr:uid="{00000000-0005-0000-0000-0000A7030000}"/>
    <cellStyle name="Nota 6" xfId="307" xr:uid="{00000000-0005-0000-0000-0000A8030000}"/>
    <cellStyle name="Nota 7" xfId="633" xr:uid="{00000000-0005-0000-0000-0000A9030000}"/>
    <cellStyle name="Nota 8" xfId="634" xr:uid="{00000000-0005-0000-0000-0000AA030000}"/>
    <cellStyle name="Output 2" xfId="89" xr:uid="{00000000-0005-0000-0000-0000AB030000}"/>
    <cellStyle name="Output 3" xfId="90" xr:uid="{00000000-0005-0000-0000-0000AC030000}"/>
    <cellStyle name="Output 4" xfId="155" xr:uid="{00000000-0005-0000-0000-0000AD030000}"/>
    <cellStyle name="Output 5" xfId="200" xr:uid="{00000000-0005-0000-0000-0000AE030000}"/>
    <cellStyle name="Output 6" xfId="308" xr:uid="{00000000-0005-0000-0000-0000AF030000}"/>
    <cellStyle name="Output 7" xfId="635" xr:uid="{00000000-0005-0000-0000-0000B0030000}"/>
    <cellStyle name="Output 8" xfId="636" xr:uid="{00000000-0005-0000-0000-0000B1030000}"/>
    <cellStyle name="Percentuale 2" xfId="91" xr:uid="{00000000-0005-0000-0000-0000B2030000}"/>
    <cellStyle name="Testo avviso 2" xfId="92" xr:uid="{00000000-0005-0000-0000-0000B3030000}"/>
    <cellStyle name="Testo avviso 3" xfId="93" xr:uid="{00000000-0005-0000-0000-0000B4030000}"/>
    <cellStyle name="Testo avviso 4" xfId="156" xr:uid="{00000000-0005-0000-0000-0000B5030000}"/>
    <cellStyle name="Testo avviso 5" xfId="201" xr:uid="{00000000-0005-0000-0000-0000B6030000}"/>
    <cellStyle name="Testo avviso 6" xfId="309" xr:uid="{00000000-0005-0000-0000-0000B7030000}"/>
    <cellStyle name="Testo avviso 7" xfId="637" xr:uid="{00000000-0005-0000-0000-0000B8030000}"/>
    <cellStyle name="Testo avviso 8" xfId="638" xr:uid="{00000000-0005-0000-0000-0000B9030000}"/>
    <cellStyle name="Testo descrittivo 2" xfId="94" xr:uid="{00000000-0005-0000-0000-0000BA030000}"/>
    <cellStyle name="Testo descrittivo 3" xfId="95" xr:uid="{00000000-0005-0000-0000-0000BB030000}"/>
    <cellStyle name="Testo descrittivo 4" xfId="157" xr:uid="{00000000-0005-0000-0000-0000BC030000}"/>
    <cellStyle name="Testo descrittivo 5" xfId="202" xr:uid="{00000000-0005-0000-0000-0000BD030000}"/>
    <cellStyle name="Testo descrittivo 6" xfId="310" xr:uid="{00000000-0005-0000-0000-0000BE030000}"/>
    <cellStyle name="Testo descrittivo 7" xfId="639" xr:uid="{00000000-0005-0000-0000-0000BF030000}"/>
    <cellStyle name="Testo descrittivo 8" xfId="640" xr:uid="{00000000-0005-0000-0000-0000C0030000}"/>
    <cellStyle name="Titolo 1 2" xfId="96" xr:uid="{00000000-0005-0000-0000-0000C1030000}"/>
    <cellStyle name="Titolo 1 3" xfId="97" xr:uid="{00000000-0005-0000-0000-0000C2030000}"/>
    <cellStyle name="Titolo 1 4" xfId="158" xr:uid="{00000000-0005-0000-0000-0000C3030000}"/>
    <cellStyle name="Titolo 1 5" xfId="204" xr:uid="{00000000-0005-0000-0000-0000C4030000}"/>
    <cellStyle name="Titolo 1 6" xfId="311" xr:uid="{00000000-0005-0000-0000-0000C5030000}"/>
    <cellStyle name="Titolo 1 7" xfId="641" xr:uid="{00000000-0005-0000-0000-0000C6030000}"/>
    <cellStyle name="Titolo 1 8" xfId="642" xr:uid="{00000000-0005-0000-0000-0000C7030000}"/>
    <cellStyle name="Titolo 10" xfId="643" xr:uid="{00000000-0005-0000-0000-0000C8030000}"/>
    <cellStyle name="Titolo 11" xfId="644" xr:uid="{00000000-0005-0000-0000-0000C9030000}"/>
    <cellStyle name="Titolo 2 2" xfId="98" xr:uid="{00000000-0005-0000-0000-0000CA030000}"/>
    <cellStyle name="Titolo 2 3" xfId="99" xr:uid="{00000000-0005-0000-0000-0000CB030000}"/>
    <cellStyle name="Titolo 2 4" xfId="159" xr:uid="{00000000-0005-0000-0000-0000CC030000}"/>
    <cellStyle name="Titolo 2 5" xfId="205" xr:uid="{00000000-0005-0000-0000-0000CD030000}"/>
    <cellStyle name="Titolo 2 6" xfId="312" xr:uid="{00000000-0005-0000-0000-0000CE030000}"/>
    <cellStyle name="Titolo 2 7" xfId="645" xr:uid="{00000000-0005-0000-0000-0000CF030000}"/>
    <cellStyle name="Titolo 2 8" xfId="646" xr:uid="{00000000-0005-0000-0000-0000D0030000}"/>
    <cellStyle name="Titolo 3 2" xfId="100" xr:uid="{00000000-0005-0000-0000-0000D1030000}"/>
    <cellStyle name="Titolo 3 3" xfId="101" xr:uid="{00000000-0005-0000-0000-0000D2030000}"/>
    <cellStyle name="Titolo 3 4" xfId="160" xr:uid="{00000000-0005-0000-0000-0000D3030000}"/>
    <cellStyle name="Titolo 3 5" xfId="206" xr:uid="{00000000-0005-0000-0000-0000D4030000}"/>
    <cellStyle name="Titolo 3 6" xfId="313" xr:uid="{00000000-0005-0000-0000-0000D5030000}"/>
    <cellStyle name="Titolo 3 7" xfId="647" xr:uid="{00000000-0005-0000-0000-0000D6030000}"/>
    <cellStyle name="Titolo 3 8" xfId="648" xr:uid="{00000000-0005-0000-0000-0000D7030000}"/>
    <cellStyle name="Titolo 4 2" xfId="102" xr:uid="{00000000-0005-0000-0000-0000D8030000}"/>
    <cellStyle name="Titolo 4 3" xfId="103" xr:uid="{00000000-0005-0000-0000-0000D9030000}"/>
    <cellStyle name="Titolo 4 4" xfId="161" xr:uid="{00000000-0005-0000-0000-0000DA030000}"/>
    <cellStyle name="Titolo 4 5" xfId="207" xr:uid="{00000000-0005-0000-0000-0000DB030000}"/>
    <cellStyle name="Titolo 4 6" xfId="314" xr:uid="{00000000-0005-0000-0000-0000DC030000}"/>
    <cellStyle name="Titolo 4 7" xfId="649" xr:uid="{00000000-0005-0000-0000-0000DD030000}"/>
    <cellStyle name="Titolo 4 8" xfId="650" xr:uid="{00000000-0005-0000-0000-0000DE030000}"/>
    <cellStyle name="Titolo 5" xfId="104" xr:uid="{00000000-0005-0000-0000-0000DF030000}"/>
    <cellStyle name="Titolo 6" xfId="105" xr:uid="{00000000-0005-0000-0000-0000E0030000}"/>
    <cellStyle name="Titolo 7" xfId="162" xr:uid="{00000000-0005-0000-0000-0000E1030000}"/>
    <cellStyle name="Titolo 8" xfId="203" xr:uid="{00000000-0005-0000-0000-0000E2030000}"/>
    <cellStyle name="Titolo 9" xfId="315" xr:uid="{00000000-0005-0000-0000-0000E3030000}"/>
    <cellStyle name="Totale 2" xfId="106" xr:uid="{00000000-0005-0000-0000-0000E4030000}"/>
    <cellStyle name="Totale 3" xfId="107" xr:uid="{00000000-0005-0000-0000-0000E5030000}"/>
    <cellStyle name="Totale 4" xfId="163" xr:uid="{00000000-0005-0000-0000-0000E6030000}"/>
    <cellStyle name="Totale 5" xfId="208" xr:uid="{00000000-0005-0000-0000-0000E7030000}"/>
    <cellStyle name="Totale 6" xfId="316" xr:uid="{00000000-0005-0000-0000-0000E8030000}"/>
    <cellStyle name="Totale 7" xfId="651" xr:uid="{00000000-0005-0000-0000-0000E9030000}"/>
    <cellStyle name="Totale 8" xfId="652" xr:uid="{00000000-0005-0000-0000-0000EA030000}"/>
    <cellStyle name="Valore non valido 2" xfId="108" xr:uid="{00000000-0005-0000-0000-0000EB030000}"/>
    <cellStyle name="Valore non valido 3" xfId="109" xr:uid="{00000000-0005-0000-0000-0000EC030000}"/>
    <cellStyle name="Valore non valido 4" xfId="164" xr:uid="{00000000-0005-0000-0000-0000ED030000}"/>
    <cellStyle name="Valore non valido 5" xfId="209" xr:uid="{00000000-0005-0000-0000-0000EE030000}"/>
    <cellStyle name="Valore non valido 6" xfId="317" xr:uid="{00000000-0005-0000-0000-0000EF030000}"/>
    <cellStyle name="Valore non valido 7" xfId="653" xr:uid="{00000000-0005-0000-0000-0000F0030000}"/>
    <cellStyle name="Valore non valido 8" xfId="654" xr:uid="{00000000-0005-0000-0000-0000F1030000}"/>
    <cellStyle name="Valore valido 2" xfId="110" xr:uid="{00000000-0005-0000-0000-0000F2030000}"/>
    <cellStyle name="Valore valido 3" xfId="111" xr:uid="{00000000-0005-0000-0000-0000F3030000}"/>
    <cellStyle name="Valore valido 4" xfId="165" xr:uid="{00000000-0005-0000-0000-0000F4030000}"/>
    <cellStyle name="Valore valido 5" xfId="210" xr:uid="{00000000-0005-0000-0000-0000F5030000}"/>
    <cellStyle name="Valore valido 6" xfId="318" xr:uid="{00000000-0005-0000-0000-0000F6030000}"/>
    <cellStyle name="Valore valido 7" xfId="655" xr:uid="{00000000-0005-0000-0000-0000F7030000}"/>
    <cellStyle name="Valore valido 8" xfId="656" xr:uid="{00000000-0005-0000-0000-0000F803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6</xdr:col>
      <xdr:colOff>57150</xdr:colOff>
      <xdr:row>749</xdr:row>
      <xdr:rowOff>0</xdr:rowOff>
    </xdr:from>
    <xdr:to>
      <xdr:col>6</xdr:col>
      <xdr:colOff>133350</xdr:colOff>
      <xdr:row>749</xdr:row>
      <xdr:rowOff>0</xdr:rowOff>
    </xdr:to>
    <xdr:sp macro="" textlink="">
      <xdr:nvSpPr>
        <xdr:cNvPr id="2" name="AutoShape 4">
          <a:extLst>
            <a:ext uri="{FF2B5EF4-FFF2-40B4-BE49-F238E27FC236}">
              <a16:creationId xmlns:a16="http://schemas.microsoft.com/office/drawing/2014/main" id="{00000000-0008-0000-0500-000002000000}"/>
            </a:ext>
          </a:extLst>
        </xdr:cNvPr>
        <xdr:cNvSpPr>
          <a:spLocks/>
        </xdr:cNvSpPr>
      </xdr:nvSpPr>
      <xdr:spPr bwMode="auto">
        <a:xfrm>
          <a:off x="8439150" y="260502400"/>
          <a:ext cx="7620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6</xdr:col>
      <xdr:colOff>76200</xdr:colOff>
      <xdr:row>749</xdr:row>
      <xdr:rowOff>0</xdr:rowOff>
    </xdr:from>
    <xdr:to>
      <xdr:col>6</xdr:col>
      <xdr:colOff>152400</xdr:colOff>
      <xdr:row>749</xdr:row>
      <xdr:rowOff>0</xdr:rowOff>
    </xdr:to>
    <xdr:sp macro="" textlink="">
      <xdr:nvSpPr>
        <xdr:cNvPr id="3" name="AutoShape 5">
          <a:extLst>
            <a:ext uri="{FF2B5EF4-FFF2-40B4-BE49-F238E27FC236}">
              <a16:creationId xmlns:a16="http://schemas.microsoft.com/office/drawing/2014/main" id="{00000000-0008-0000-0500-000003000000}"/>
            </a:ext>
          </a:extLst>
        </xdr:cNvPr>
        <xdr:cNvSpPr>
          <a:spLocks/>
        </xdr:cNvSpPr>
      </xdr:nvSpPr>
      <xdr:spPr bwMode="auto">
        <a:xfrm>
          <a:off x="8458200" y="260502400"/>
          <a:ext cx="7620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6</xdr:col>
      <xdr:colOff>57150</xdr:colOff>
      <xdr:row>749</xdr:row>
      <xdr:rowOff>0</xdr:rowOff>
    </xdr:from>
    <xdr:to>
      <xdr:col>6</xdr:col>
      <xdr:colOff>133350</xdr:colOff>
      <xdr:row>749</xdr:row>
      <xdr:rowOff>0</xdr:rowOff>
    </xdr:to>
    <xdr:sp macro="" textlink="">
      <xdr:nvSpPr>
        <xdr:cNvPr id="4" name="AutoShape 6">
          <a:extLst>
            <a:ext uri="{FF2B5EF4-FFF2-40B4-BE49-F238E27FC236}">
              <a16:creationId xmlns:a16="http://schemas.microsoft.com/office/drawing/2014/main" id="{00000000-0008-0000-0500-000004000000}"/>
            </a:ext>
          </a:extLst>
        </xdr:cNvPr>
        <xdr:cNvSpPr>
          <a:spLocks/>
        </xdr:cNvSpPr>
      </xdr:nvSpPr>
      <xdr:spPr bwMode="auto">
        <a:xfrm>
          <a:off x="8439150" y="260502400"/>
          <a:ext cx="7620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6</xdr:col>
      <xdr:colOff>57150</xdr:colOff>
      <xdr:row>743</xdr:row>
      <xdr:rowOff>0</xdr:rowOff>
    </xdr:from>
    <xdr:to>
      <xdr:col>6</xdr:col>
      <xdr:colOff>133350</xdr:colOff>
      <xdr:row>743</xdr:row>
      <xdr:rowOff>0</xdr:rowOff>
    </xdr:to>
    <xdr:sp macro="" textlink="">
      <xdr:nvSpPr>
        <xdr:cNvPr id="5" name="AutoShape 9">
          <a:extLst>
            <a:ext uri="{FF2B5EF4-FFF2-40B4-BE49-F238E27FC236}">
              <a16:creationId xmlns:a16="http://schemas.microsoft.com/office/drawing/2014/main" id="{00000000-0008-0000-0500-000005000000}"/>
            </a:ext>
          </a:extLst>
        </xdr:cNvPr>
        <xdr:cNvSpPr>
          <a:spLocks/>
        </xdr:cNvSpPr>
      </xdr:nvSpPr>
      <xdr:spPr bwMode="auto">
        <a:xfrm>
          <a:off x="8439150" y="258445000"/>
          <a:ext cx="7620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6</xdr:col>
      <xdr:colOff>76200</xdr:colOff>
      <xdr:row>743</xdr:row>
      <xdr:rowOff>0</xdr:rowOff>
    </xdr:from>
    <xdr:to>
      <xdr:col>6</xdr:col>
      <xdr:colOff>152400</xdr:colOff>
      <xdr:row>743</xdr:row>
      <xdr:rowOff>0</xdr:rowOff>
    </xdr:to>
    <xdr:sp macro="" textlink="">
      <xdr:nvSpPr>
        <xdr:cNvPr id="6" name="AutoShape 10">
          <a:extLst>
            <a:ext uri="{FF2B5EF4-FFF2-40B4-BE49-F238E27FC236}">
              <a16:creationId xmlns:a16="http://schemas.microsoft.com/office/drawing/2014/main" id="{00000000-0008-0000-0500-000006000000}"/>
            </a:ext>
          </a:extLst>
        </xdr:cNvPr>
        <xdr:cNvSpPr>
          <a:spLocks/>
        </xdr:cNvSpPr>
      </xdr:nvSpPr>
      <xdr:spPr bwMode="auto">
        <a:xfrm>
          <a:off x="8458200" y="258445000"/>
          <a:ext cx="7620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6</xdr:col>
      <xdr:colOff>57150</xdr:colOff>
      <xdr:row>743</xdr:row>
      <xdr:rowOff>0</xdr:rowOff>
    </xdr:from>
    <xdr:to>
      <xdr:col>6</xdr:col>
      <xdr:colOff>133350</xdr:colOff>
      <xdr:row>743</xdr:row>
      <xdr:rowOff>0</xdr:rowOff>
    </xdr:to>
    <xdr:sp macro="" textlink="">
      <xdr:nvSpPr>
        <xdr:cNvPr id="7" name="AutoShape 11">
          <a:extLst>
            <a:ext uri="{FF2B5EF4-FFF2-40B4-BE49-F238E27FC236}">
              <a16:creationId xmlns:a16="http://schemas.microsoft.com/office/drawing/2014/main" id="{00000000-0008-0000-0500-000007000000}"/>
            </a:ext>
          </a:extLst>
        </xdr:cNvPr>
        <xdr:cNvSpPr>
          <a:spLocks/>
        </xdr:cNvSpPr>
      </xdr:nvSpPr>
      <xdr:spPr bwMode="auto">
        <a:xfrm>
          <a:off x="8439150" y="258445000"/>
          <a:ext cx="7620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6</xdr:col>
      <xdr:colOff>57150</xdr:colOff>
      <xdr:row>743</xdr:row>
      <xdr:rowOff>0</xdr:rowOff>
    </xdr:from>
    <xdr:to>
      <xdr:col>6</xdr:col>
      <xdr:colOff>133350</xdr:colOff>
      <xdr:row>743</xdr:row>
      <xdr:rowOff>0</xdr:rowOff>
    </xdr:to>
    <xdr:sp macro="" textlink="">
      <xdr:nvSpPr>
        <xdr:cNvPr id="8" name="AutoShape 24">
          <a:extLst>
            <a:ext uri="{FF2B5EF4-FFF2-40B4-BE49-F238E27FC236}">
              <a16:creationId xmlns:a16="http://schemas.microsoft.com/office/drawing/2014/main" id="{00000000-0008-0000-0500-000008000000}"/>
            </a:ext>
          </a:extLst>
        </xdr:cNvPr>
        <xdr:cNvSpPr>
          <a:spLocks/>
        </xdr:cNvSpPr>
      </xdr:nvSpPr>
      <xdr:spPr bwMode="auto">
        <a:xfrm>
          <a:off x="8439150" y="258445000"/>
          <a:ext cx="7620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6</xdr:col>
      <xdr:colOff>76200</xdr:colOff>
      <xdr:row>743</xdr:row>
      <xdr:rowOff>0</xdr:rowOff>
    </xdr:from>
    <xdr:to>
      <xdr:col>6</xdr:col>
      <xdr:colOff>152400</xdr:colOff>
      <xdr:row>743</xdr:row>
      <xdr:rowOff>0</xdr:rowOff>
    </xdr:to>
    <xdr:sp macro="" textlink="">
      <xdr:nvSpPr>
        <xdr:cNvPr id="9" name="AutoShape 25">
          <a:extLst>
            <a:ext uri="{FF2B5EF4-FFF2-40B4-BE49-F238E27FC236}">
              <a16:creationId xmlns:a16="http://schemas.microsoft.com/office/drawing/2014/main" id="{00000000-0008-0000-0500-000009000000}"/>
            </a:ext>
          </a:extLst>
        </xdr:cNvPr>
        <xdr:cNvSpPr>
          <a:spLocks/>
        </xdr:cNvSpPr>
      </xdr:nvSpPr>
      <xdr:spPr bwMode="auto">
        <a:xfrm>
          <a:off x="8458200" y="258445000"/>
          <a:ext cx="7620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6</xdr:col>
      <xdr:colOff>57150</xdr:colOff>
      <xdr:row>743</xdr:row>
      <xdr:rowOff>0</xdr:rowOff>
    </xdr:from>
    <xdr:to>
      <xdr:col>6</xdr:col>
      <xdr:colOff>133350</xdr:colOff>
      <xdr:row>743</xdr:row>
      <xdr:rowOff>0</xdr:rowOff>
    </xdr:to>
    <xdr:sp macro="" textlink="">
      <xdr:nvSpPr>
        <xdr:cNvPr id="10" name="AutoShape 26">
          <a:extLst>
            <a:ext uri="{FF2B5EF4-FFF2-40B4-BE49-F238E27FC236}">
              <a16:creationId xmlns:a16="http://schemas.microsoft.com/office/drawing/2014/main" id="{00000000-0008-0000-0500-00000A000000}"/>
            </a:ext>
          </a:extLst>
        </xdr:cNvPr>
        <xdr:cNvSpPr>
          <a:spLocks/>
        </xdr:cNvSpPr>
      </xdr:nvSpPr>
      <xdr:spPr bwMode="auto">
        <a:xfrm>
          <a:off x="8439150" y="258445000"/>
          <a:ext cx="7620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6</xdr:col>
      <xdr:colOff>57150</xdr:colOff>
      <xdr:row>749</xdr:row>
      <xdr:rowOff>0</xdr:rowOff>
    </xdr:from>
    <xdr:to>
      <xdr:col>6</xdr:col>
      <xdr:colOff>133350</xdr:colOff>
      <xdr:row>749</xdr:row>
      <xdr:rowOff>0</xdr:rowOff>
    </xdr:to>
    <xdr:sp macro="" textlink="">
      <xdr:nvSpPr>
        <xdr:cNvPr id="11" name="AutoShape 27">
          <a:extLst>
            <a:ext uri="{FF2B5EF4-FFF2-40B4-BE49-F238E27FC236}">
              <a16:creationId xmlns:a16="http://schemas.microsoft.com/office/drawing/2014/main" id="{00000000-0008-0000-0500-00000B000000}"/>
            </a:ext>
          </a:extLst>
        </xdr:cNvPr>
        <xdr:cNvSpPr>
          <a:spLocks/>
        </xdr:cNvSpPr>
      </xdr:nvSpPr>
      <xdr:spPr bwMode="auto">
        <a:xfrm>
          <a:off x="8439150" y="260502400"/>
          <a:ext cx="7620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6</xdr:col>
      <xdr:colOff>76200</xdr:colOff>
      <xdr:row>749</xdr:row>
      <xdr:rowOff>0</xdr:rowOff>
    </xdr:from>
    <xdr:to>
      <xdr:col>6</xdr:col>
      <xdr:colOff>152400</xdr:colOff>
      <xdr:row>749</xdr:row>
      <xdr:rowOff>0</xdr:rowOff>
    </xdr:to>
    <xdr:sp macro="" textlink="">
      <xdr:nvSpPr>
        <xdr:cNvPr id="12" name="AutoShape 28">
          <a:extLst>
            <a:ext uri="{FF2B5EF4-FFF2-40B4-BE49-F238E27FC236}">
              <a16:creationId xmlns:a16="http://schemas.microsoft.com/office/drawing/2014/main" id="{00000000-0008-0000-0500-00000C000000}"/>
            </a:ext>
          </a:extLst>
        </xdr:cNvPr>
        <xdr:cNvSpPr>
          <a:spLocks/>
        </xdr:cNvSpPr>
      </xdr:nvSpPr>
      <xdr:spPr bwMode="auto">
        <a:xfrm>
          <a:off x="8458200" y="260502400"/>
          <a:ext cx="7620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6</xdr:col>
      <xdr:colOff>57150</xdr:colOff>
      <xdr:row>749</xdr:row>
      <xdr:rowOff>0</xdr:rowOff>
    </xdr:from>
    <xdr:to>
      <xdr:col>6</xdr:col>
      <xdr:colOff>133350</xdr:colOff>
      <xdr:row>749</xdr:row>
      <xdr:rowOff>0</xdr:rowOff>
    </xdr:to>
    <xdr:sp macro="" textlink="">
      <xdr:nvSpPr>
        <xdr:cNvPr id="13" name="AutoShape 29">
          <a:extLst>
            <a:ext uri="{FF2B5EF4-FFF2-40B4-BE49-F238E27FC236}">
              <a16:creationId xmlns:a16="http://schemas.microsoft.com/office/drawing/2014/main" id="{00000000-0008-0000-0500-00000D000000}"/>
            </a:ext>
          </a:extLst>
        </xdr:cNvPr>
        <xdr:cNvSpPr>
          <a:spLocks/>
        </xdr:cNvSpPr>
      </xdr:nvSpPr>
      <xdr:spPr bwMode="auto">
        <a:xfrm>
          <a:off x="8439150" y="260502400"/>
          <a:ext cx="7620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6</xdr:col>
      <xdr:colOff>57150</xdr:colOff>
      <xdr:row>749</xdr:row>
      <xdr:rowOff>0</xdr:rowOff>
    </xdr:from>
    <xdr:to>
      <xdr:col>6</xdr:col>
      <xdr:colOff>133350</xdr:colOff>
      <xdr:row>749</xdr:row>
      <xdr:rowOff>0</xdr:rowOff>
    </xdr:to>
    <xdr:sp macro="" textlink="">
      <xdr:nvSpPr>
        <xdr:cNvPr id="14" name="AutoShape 4">
          <a:extLst>
            <a:ext uri="{FF2B5EF4-FFF2-40B4-BE49-F238E27FC236}">
              <a16:creationId xmlns:a16="http://schemas.microsoft.com/office/drawing/2014/main" id="{00000000-0008-0000-0500-00000E000000}"/>
            </a:ext>
          </a:extLst>
        </xdr:cNvPr>
        <xdr:cNvSpPr>
          <a:spLocks/>
        </xdr:cNvSpPr>
      </xdr:nvSpPr>
      <xdr:spPr bwMode="auto">
        <a:xfrm>
          <a:off x="8439150" y="260502400"/>
          <a:ext cx="7620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6</xdr:col>
      <xdr:colOff>76200</xdr:colOff>
      <xdr:row>749</xdr:row>
      <xdr:rowOff>0</xdr:rowOff>
    </xdr:from>
    <xdr:to>
      <xdr:col>6</xdr:col>
      <xdr:colOff>152400</xdr:colOff>
      <xdr:row>749</xdr:row>
      <xdr:rowOff>0</xdr:rowOff>
    </xdr:to>
    <xdr:sp macro="" textlink="">
      <xdr:nvSpPr>
        <xdr:cNvPr id="15" name="AutoShape 5">
          <a:extLst>
            <a:ext uri="{FF2B5EF4-FFF2-40B4-BE49-F238E27FC236}">
              <a16:creationId xmlns:a16="http://schemas.microsoft.com/office/drawing/2014/main" id="{00000000-0008-0000-0500-00000F000000}"/>
            </a:ext>
          </a:extLst>
        </xdr:cNvPr>
        <xdr:cNvSpPr>
          <a:spLocks/>
        </xdr:cNvSpPr>
      </xdr:nvSpPr>
      <xdr:spPr bwMode="auto">
        <a:xfrm>
          <a:off x="8458200" y="260502400"/>
          <a:ext cx="7620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6</xdr:col>
      <xdr:colOff>57150</xdr:colOff>
      <xdr:row>749</xdr:row>
      <xdr:rowOff>0</xdr:rowOff>
    </xdr:from>
    <xdr:to>
      <xdr:col>6</xdr:col>
      <xdr:colOff>133350</xdr:colOff>
      <xdr:row>749</xdr:row>
      <xdr:rowOff>0</xdr:rowOff>
    </xdr:to>
    <xdr:sp macro="" textlink="">
      <xdr:nvSpPr>
        <xdr:cNvPr id="16" name="AutoShape 6">
          <a:extLst>
            <a:ext uri="{FF2B5EF4-FFF2-40B4-BE49-F238E27FC236}">
              <a16:creationId xmlns:a16="http://schemas.microsoft.com/office/drawing/2014/main" id="{00000000-0008-0000-0500-000010000000}"/>
            </a:ext>
          </a:extLst>
        </xdr:cNvPr>
        <xdr:cNvSpPr>
          <a:spLocks/>
        </xdr:cNvSpPr>
      </xdr:nvSpPr>
      <xdr:spPr bwMode="auto">
        <a:xfrm>
          <a:off x="8439150" y="260502400"/>
          <a:ext cx="7620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6</xdr:col>
      <xdr:colOff>57150</xdr:colOff>
      <xdr:row>749</xdr:row>
      <xdr:rowOff>0</xdr:rowOff>
    </xdr:from>
    <xdr:to>
      <xdr:col>6</xdr:col>
      <xdr:colOff>133350</xdr:colOff>
      <xdr:row>749</xdr:row>
      <xdr:rowOff>0</xdr:rowOff>
    </xdr:to>
    <xdr:sp macro="" textlink="">
      <xdr:nvSpPr>
        <xdr:cNvPr id="17" name="AutoShape 27">
          <a:extLst>
            <a:ext uri="{FF2B5EF4-FFF2-40B4-BE49-F238E27FC236}">
              <a16:creationId xmlns:a16="http://schemas.microsoft.com/office/drawing/2014/main" id="{00000000-0008-0000-0500-000011000000}"/>
            </a:ext>
          </a:extLst>
        </xdr:cNvPr>
        <xdr:cNvSpPr>
          <a:spLocks/>
        </xdr:cNvSpPr>
      </xdr:nvSpPr>
      <xdr:spPr bwMode="auto">
        <a:xfrm>
          <a:off x="8439150" y="260502400"/>
          <a:ext cx="7620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6</xdr:col>
      <xdr:colOff>76200</xdr:colOff>
      <xdr:row>749</xdr:row>
      <xdr:rowOff>0</xdr:rowOff>
    </xdr:from>
    <xdr:to>
      <xdr:col>6</xdr:col>
      <xdr:colOff>152400</xdr:colOff>
      <xdr:row>749</xdr:row>
      <xdr:rowOff>0</xdr:rowOff>
    </xdr:to>
    <xdr:sp macro="" textlink="">
      <xdr:nvSpPr>
        <xdr:cNvPr id="18" name="AutoShape 28">
          <a:extLst>
            <a:ext uri="{FF2B5EF4-FFF2-40B4-BE49-F238E27FC236}">
              <a16:creationId xmlns:a16="http://schemas.microsoft.com/office/drawing/2014/main" id="{00000000-0008-0000-0500-000012000000}"/>
            </a:ext>
          </a:extLst>
        </xdr:cNvPr>
        <xdr:cNvSpPr>
          <a:spLocks/>
        </xdr:cNvSpPr>
      </xdr:nvSpPr>
      <xdr:spPr bwMode="auto">
        <a:xfrm>
          <a:off x="8458200" y="260502400"/>
          <a:ext cx="7620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6</xdr:col>
      <xdr:colOff>57150</xdr:colOff>
      <xdr:row>749</xdr:row>
      <xdr:rowOff>0</xdr:rowOff>
    </xdr:from>
    <xdr:to>
      <xdr:col>6</xdr:col>
      <xdr:colOff>133350</xdr:colOff>
      <xdr:row>749</xdr:row>
      <xdr:rowOff>0</xdr:rowOff>
    </xdr:to>
    <xdr:sp macro="" textlink="">
      <xdr:nvSpPr>
        <xdr:cNvPr id="19" name="AutoShape 29">
          <a:extLst>
            <a:ext uri="{FF2B5EF4-FFF2-40B4-BE49-F238E27FC236}">
              <a16:creationId xmlns:a16="http://schemas.microsoft.com/office/drawing/2014/main" id="{00000000-0008-0000-0500-000013000000}"/>
            </a:ext>
          </a:extLst>
        </xdr:cNvPr>
        <xdr:cNvSpPr>
          <a:spLocks/>
        </xdr:cNvSpPr>
      </xdr:nvSpPr>
      <xdr:spPr bwMode="auto">
        <a:xfrm>
          <a:off x="8439150" y="260502400"/>
          <a:ext cx="7620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6</xdr:col>
      <xdr:colOff>57150</xdr:colOff>
      <xdr:row>797</xdr:row>
      <xdr:rowOff>0</xdr:rowOff>
    </xdr:from>
    <xdr:to>
      <xdr:col>6</xdr:col>
      <xdr:colOff>133350</xdr:colOff>
      <xdr:row>797</xdr:row>
      <xdr:rowOff>0</xdr:rowOff>
    </xdr:to>
    <xdr:sp macro="" textlink="">
      <xdr:nvSpPr>
        <xdr:cNvPr id="20" name="AutoShape 1">
          <a:extLst>
            <a:ext uri="{FF2B5EF4-FFF2-40B4-BE49-F238E27FC236}">
              <a16:creationId xmlns:a16="http://schemas.microsoft.com/office/drawing/2014/main" id="{00000000-0008-0000-0500-000014000000}"/>
            </a:ext>
          </a:extLst>
        </xdr:cNvPr>
        <xdr:cNvSpPr>
          <a:spLocks/>
        </xdr:cNvSpPr>
      </xdr:nvSpPr>
      <xdr:spPr bwMode="auto">
        <a:xfrm>
          <a:off x="8439150" y="273424650"/>
          <a:ext cx="7620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6</xdr:col>
      <xdr:colOff>76200</xdr:colOff>
      <xdr:row>797</xdr:row>
      <xdr:rowOff>0</xdr:rowOff>
    </xdr:from>
    <xdr:to>
      <xdr:col>6</xdr:col>
      <xdr:colOff>152400</xdr:colOff>
      <xdr:row>797</xdr:row>
      <xdr:rowOff>0</xdr:rowOff>
    </xdr:to>
    <xdr:sp macro="" textlink="">
      <xdr:nvSpPr>
        <xdr:cNvPr id="21" name="AutoShape 2">
          <a:extLst>
            <a:ext uri="{FF2B5EF4-FFF2-40B4-BE49-F238E27FC236}">
              <a16:creationId xmlns:a16="http://schemas.microsoft.com/office/drawing/2014/main" id="{00000000-0008-0000-0500-000015000000}"/>
            </a:ext>
          </a:extLst>
        </xdr:cNvPr>
        <xdr:cNvSpPr>
          <a:spLocks/>
        </xdr:cNvSpPr>
      </xdr:nvSpPr>
      <xdr:spPr bwMode="auto">
        <a:xfrm>
          <a:off x="8458200" y="273424650"/>
          <a:ext cx="7620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6</xdr:col>
      <xdr:colOff>57150</xdr:colOff>
      <xdr:row>797</xdr:row>
      <xdr:rowOff>0</xdr:rowOff>
    </xdr:from>
    <xdr:to>
      <xdr:col>6</xdr:col>
      <xdr:colOff>133350</xdr:colOff>
      <xdr:row>797</xdr:row>
      <xdr:rowOff>0</xdr:rowOff>
    </xdr:to>
    <xdr:sp macro="" textlink="">
      <xdr:nvSpPr>
        <xdr:cNvPr id="22" name="AutoShape 3">
          <a:extLst>
            <a:ext uri="{FF2B5EF4-FFF2-40B4-BE49-F238E27FC236}">
              <a16:creationId xmlns:a16="http://schemas.microsoft.com/office/drawing/2014/main" id="{00000000-0008-0000-0500-000016000000}"/>
            </a:ext>
          </a:extLst>
        </xdr:cNvPr>
        <xdr:cNvSpPr>
          <a:spLocks/>
        </xdr:cNvSpPr>
      </xdr:nvSpPr>
      <xdr:spPr bwMode="auto">
        <a:xfrm>
          <a:off x="8439150" y="273424650"/>
          <a:ext cx="7620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6</xdr:col>
      <xdr:colOff>57150</xdr:colOff>
      <xdr:row>792</xdr:row>
      <xdr:rowOff>0</xdr:rowOff>
    </xdr:from>
    <xdr:to>
      <xdr:col>6</xdr:col>
      <xdr:colOff>133350</xdr:colOff>
      <xdr:row>792</xdr:row>
      <xdr:rowOff>0</xdr:rowOff>
    </xdr:to>
    <xdr:sp macro="" textlink="">
      <xdr:nvSpPr>
        <xdr:cNvPr id="23" name="AutoShape 4">
          <a:extLst>
            <a:ext uri="{FF2B5EF4-FFF2-40B4-BE49-F238E27FC236}">
              <a16:creationId xmlns:a16="http://schemas.microsoft.com/office/drawing/2014/main" id="{00000000-0008-0000-0500-000017000000}"/>
            </a:ext>
          </a:extLst>
        </xdr:cNvPr>
        <xdr:cNvSpPr>
          <a:spLocks/>
        </xdr:cNvSpPr>
      </xdr:nvSpPr>
      <xdr:spPr bwMode="auto">
        <a:xfrm>
          <a:off x="8439150" y="272129250"/>
          <a:ext cx="7620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6</xdr:col>
      <xdr:colOff>76200</xdr:colOff>
      <xdr:row>792</xdr:row>
      <xdr:rowOff>0</xdr:rowOff>
    </xdr:from>
    <xdr:to>
      <xdr:col>6</xdr:col>
      <xdr:colOff>152400</xdr:colOff>
      <xdr:row>792</xdr:row>
      <xdr:rowOff>0</xdr:rowOff>
    </xdr:to>
    <xdr:sp macro="" textlink="">
      <xdr:nvSpPr>
        <xdr:cNvPr id="24" name="AutoShape 5">
          <a:extLst>
            <a:ext uri="{FF2B5EF4-FFF2-40B4-BE49-F238E27FC236}">
              <a16:creationId xmlns:a16="http://schemas.microsoft.com/office/drawing/2014/main" id="{00000000-0008-0000-0500-000018000000}"/>
            </a:ext>
          </a:extLst>
        </xdr:cNvPr>
        <xdr:cNvSpPr>
          <a:spLocks/>
        </xdr:cNvSpPr>
      </xdr:nvSpPr>
      <xdr:spPr bwMode="auto">
        <a:xfrm>
          <a:off x="8458200" y="272129250"/>
          <a:ext cx="7620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6</xdr:col>
      <xdr:colOff>57150</xdr:colOff>
      <xdr:row>792</xdr:row>
      <xdr:rowOff>0</xdr:rowOff>
    </xdr:from>
    <xdr:to>
      <xdr:col>6</xdr:col>
      <xdr:colOff>133350</xdr:colOff>
      <xdr:row>792</xdr:row>
      <xdr:rowOff>0</xdr:rowOff>
    </xdr:to>
    <xdr:sp macro="" textlink="">
      <xdr:nvSpPr>
        <xdr:cNvPr id="25" name="AutoShape 6">
          <a:extLst>
            <a:ext uri="{FF2B5EF4-FFF2-40B4-BE49-F238E27FC236}">
              <a16:creationId xmlns:a16="http://schemas.microsoft.com/office/drawing/2014/main" id="{00000000-0008-0000-0500-000019000000}"/>
            </a:ext>
          </a:extLst>
        </xdr:cNvPr>
        <xdr:cNvSpPr>
          <a:spLocks/>
        </xdr:cNvSpPr>
      </xdr:nvSpPr>
      <xdr:spPr bwMode="auto">
        <a:xfrm>
          <a:off x="8439150" y="272129250"/>
          <a:ext cx="7620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6</xdr:col>
      <xdr:colOff>57150</xdr:colOff>
      <xdr:row>791</xdr:row>
      <xdr:rowOff>0</xdr:rowOff>
    </xdr:from>
    <xdr:to>
      <xdr:col>6</xdr:col>
      <xdr:colOff>133350</xdr:colOff>
      <xdr:row>791</xdr:row>
      <xdr:rowOff>0</xdr:rowOff>
    </xdr:to>
    <xdr:sp macro="" textlink="">
      <xdr:nvSpPr>
        <xdr:cNvPr id="26" name="AutoShape 19">
          <a:extLst>
            <a:ext uri="{FF2B5EF4-FFF2-40B4-BE49-F238E27FC236}">
              <a16:creationId xmlns:a16="http://schemas.microsoft.com/office/drawing/2014/main" id="{00000000-0008-0000-0500-00001A000000}"/>
            </a:ext>
          </a:extLst>
        </xdr:cNvPr>
        <xdr:cNvSpPr>
          <a:spLocks/>
        </xdr:cNvSpPr>
      </xdr:nvSpPr>
      <xdr:spPr bwMode="auto">
        <a:xfrm>
          <a:off x="8439150" y="271875250"/>
          <a:ext cx="7620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6</xdr:col>
      <xdr:colOff>76200</xdr:colOff>
      <xdr:row>791</xdr:row>
      <xdr:rowOff>0</xdr:rowOff>
    </xdr:from>
    <xdr:to>
      <xdr:col>6</xdr:col>
      <xdr:colOff>152400</xdr:colOff>
      <xdr:row>791</xdr:row>
      <xdr:rowOff>0</xdr:rowOff>
    </xdr:to>
    <xdr:sp macro="" textlink="">
      <xdr:nvSpPr>
        <xdr:cNvPr id="27" name="AutoShape 20">
          <a:extLst>
            <a:ext uri="{FF2B5EF4-FFF2-40B4-BE49-F238E27FC236}">
              <a16:creationId xmlns:a16="http://schemas.microsoft.com/office/drawing/2014/main" id="{00000000-0008-0000-0500-00001B000000}"/>
            </a:ext>
          </a:extLst>
        </xdr:cNvPr>
        <xdr:cNvSpPr>
          <a:spLocks/>
        </xdr:cNvSpPr>
      </xdr:nvSpPr>
      <xdr:spPr bwMode="auto">
        <a:xfrm>
          <a:off x="8458200" y="271875250"/>
          <a:ext cx="7620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6</xdr:col>
      <xdr:colOff>57150</xdr:colOff>
      <xdr:row>791</xdr:row>
      <xdr:rowOff>0</xdr:rowOff>
    </xdr:from>
    <xdr:to>
      <xdr:col>6</xdr:col>
      <xdr:colOff>133350</xdr:colOff>
      <xdr:row>791</xdr:row>
      <xdr:rowOff>0</xdr:rowOff>
    </xdr:to>
    <xdr:sp macro="" textlink="">
      <xdr:nvSpPr>
        <xdr:cNvPr id="28" name="AutoShape 21">
          <a:extLst>
            <a:ext uri="{FF2B5EF4-FFF2-40B4-BE49-F238E27FC236}">
              <a16:creationId xmlns:a16="http://schemas.microsoft.com/office/drawing/2014/main" id="{00000000-0008-0000-0500-00001C000000}"/>
            </a:ext>
          </a:extLst>
        </xdr:cNvPr>
        <xdr:cNvSpPr>
          <a:spLocks/>
        </xdr:cNvSpPr>
      </xdr:nvSpPr>
      <xdr:spPr bwMode="auto">
        <a:xfrm>
          <a:off x="8439150" y="271875250"/>
          <a:ext cx="7620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6</xdr:col>
      <xdr:colOff>57150</xdr:colOff>
      <xdr:row>791</xdr:row>
      <xdr:rowOff>0</xdr:rowOff>
    </xdr:from>
    <xdr:to>
      <xdr:col>6</xdr:col>
      <xdr:colOff>133350</xdr:colOff>
      <xdr:row>791</xdr:row>
      <xdr:rowOff>0</xdr:rowOff>
    </xdr:to>
    <xdr:sp macro="" textlink="">
      <xdr:nvSpPr>
        <xdr:cNvPr id="29" name="AutoShape 49">
          <a:extLst>
            <a:ext uri="{FF2B5EF4-FFF2-40B4-BE49-F238E27FC236}">
              <a16:creationId xmlns:a16="http://schemas.microsoft.com/office/drawing/2014/main" id="{00000000-0008-0000-0500-00001D000000}"/>
            </a:ext>
          </a:extLst>
        </xdr:cNvPr>
        <xdr:cNvSpPr>
          <a:spLocks/>
        </xdr:cNvSpPr>
      </xdr:nvSpPr>
      <xdr:spPr bwMode="auto">
        <a:xfrm>
          <a:off x="8439150" y="271875250"/>
          <a:ext cx="7620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6</xdr:col>
      <xdr:colOff>76200</xdr:colOff>
      <xdr:row>791</xdr:row>
      <xdr:rowOff>0</xdr:rowOff>
    </xdr:from>
    <xdr:to>
      <xdr:col>6</xdr:col>
      <xdr:colOff>152400</xdr:colOff>
      <xdr:row>791</xdr:row>
      <xdr:rowOff>0</xdr:rowOff>
    </xdr:to>
    <xdr:sp macro="" textlink="">
      <xdr:nvSpPr>
        <xdr:cNvPr id="30" name="AutoShape 50">
          <a:extLst>
            <a:ext uri="{FF2B5EF4-FFF2-40B4-BE49-F238E27FC236}">
              <a16:creationId xmlns:a16="http://schemas.microsoft.com/office/drawing/2014/main" id="{00000000-0008-0000-0500-00001E000000}"/>
            </a:ext>
          </a:extLst>
        </xdr:cNvPr>
        <xdr:cNvSpPr>
          <a:spLocks/>
        </xdr:cNvSpPr>
      </xdr:nvSpPr>
      <xdr:spPr bwMode="auto">
        <a:xfrm>
          <a:off x="8458200" y="271875250"/>
          <a:ext cx="7620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6</xdr:col>
      <xdr:colOff>57150</xdr:colOff>
      <xdr:row>791</xdr:row>
      <xdr:rowOff>0</xdr:rowOff>
    </xdr:from>
    <xdr:to>
      <xdr:col>6</xdr:col>
      <xdr:colOff>133350</xdr:colOff>
      <xdr:row>791</xdr:row>
      <xdr:rowOff>0</xdr:rowOff>
    </xdr:to>
    <xdr:sp macro="" textlink="">
      <xdr:nvSpPr>
        <xdr:cNvPr id="31" name="AutoShape 51">
          <a:extLst>
            <a:ext uri="{FF2B5EF4-FFF2-40B4-BE49-F238E27FC236}">
              <a16:creationId xmlns:a16="http://schemas.microsoft.com/office/drawing/2014/main" id="{00000000-0008-0000-0500-00001F000000}"/>
            </a:ext>
          </a:extLst>
        </xdr:cNvPr>
        <xdr:cNvSpPr>
          <a:spLocks/>
        </xdr:cNvSpPr>
      </xdr:nvSpPr>
      <xdr:spPr bwMode="auto">
        <a:xfrm>
          <a:off x="8439150" y="271875250"/>
          <a:ext cx="7620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6</xdr:col>
      <xdr:colOff>57150</xdr:colOff>
      <xdr:row>1515</xdr:row>
      <xdr:rowOff>0</xdr:rowOff>
    </xdr:from>
    <xdr:to>
      <xdr:col>6</xdr:col>
      <xdr:colOff>133350</xdr:colOff>
      <xdr:row>1515</xdr:row>
      <xdr:rowOff>0</xdr:rowOff>
    </xdr:to>
    <xdr:sp macro="" textlink="">
      <xdr:nvSpPr>
        <xdr:cNvPr id="32" name="AutoShape 1">
          <a:extLst>
            <a:ext uri="{FF2B5EF4-FFF2-40B4-BE49-F238E27FC236}">
              <a16:creationId xmlns:a16="http://schemas.microsoft.com/office/drawing/2014/main" id="{00000000-0008-0000-0500-000020000000}"/>
            </a:ext>
          </a:extLst>
        </xdr:cNvPr>
        <xdr:cNvSpPr>
          <a:spLocks/>
        </xdr:cNvSpPr>
      </xdr:nvSpPr>
      <xdr:spPr bwMode="auto">
        <a:xfrm>
          <a:off x="8439150" y="476802450"/>
          <a:ext cx="7620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6</xdr:col>
      <xdr:colOff>76200</xdr:colOff>
      <xdr:row>1515</xdr:row>
      <xdr:rowOff>0</xdr:rowOff>
    </xdr:from>
    <xdr:to>
      <xdr:col>6</xdr:col>
      <xdr:colOff>152400</xdr:colOff>
      <xdr:row>1515</xdr:row>
      <xdr:rowOff>0</xdr:rowOff>
    </xdr:to>
    <xdr:sp macro="" textlink="">
      <xdr:nvSpPr>
        <xdr:cNvPr id="33" name="AutoShape 2">
          <a:extLst>
            <a:ext uri="{FF2B5EF4-FFF2-40B4-BE49-F238E27FC236}">
              <a16:creationId xmlns:a16="http://schemas.microsoft.com/office/drawing/2014/main" id="{00000000-0008-0000-0500-000021000000}"/>
            </a:ext>
          </a:extLst>
        </xdr:cNvPr>
        <xdr:cNvSpPr>
          <a:spLocks/>
        </xdr:cNvSpPr>
      </xdr:nvSpPr>
      <xdr:spPr bwMode="auto">
        <a:xfrm>
          <a:off x="8458200" y="476802450"/>
          <a:ext cx="7620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6</xdr:col>
      <xdr:colOff>57150</xdr:colOff>
      <xdr:row>1515</xdr:row>
      <xdr:rowOff>0</xdr:rowOff>
    </xdr:from>
    <xdr:to>
      <xdr:col>6</xdr:col>
      <xdr:colOff>133350</xdr:colOff>
      <xdr:row>1515</xdr:row>
      <xdr:rowOff>0</xdr:rowOff>
    </xdr:to>
    <xdr:sp macro="" textlink="">
      <xdr:nvSpPr>
        <xdr:cNvPr id="34" name="AutoShape 3">
          <a:extLst>
            <a:ext uri="{FF2B5EF4-FFF2-40B4-BE49-F238E27FC236}">
              <a16:creationId xmlns:a16="http://schemas.microsoft.com/office/drawing/2014/main" id="{00000000-0008-0000-0500-000022000000}"/>
            </a:ext>
          </a:extLst>
        </xdr:cNvPr>
        <xdr:cNvSpPr>
          <a:spLocks/>
        </xdr:cNvSpPr>
      </xdr:nvSpPr>
      <xdr:spPr bwMode="auto">
        <a:xfrm>
          <a:off x="8439150" y="476802450"/>
          <a:ext cx="7620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6</xdr:col>
      <xdr:colOff>57150</xdr:colOff>
      <xdr:row>1515</xdr:row>
      <xdr:rowOff>0</xdr:rowOff>
    </xdr:from>
    <xdr:to>
      <xdr:col>6</xdr:col>
      <xdr:colOff>133350</xdr:colOff>
      <xdr:row>1515</xdr:row>
      <xdr:rowOff>0</xdr:rowOff>
    </xdr:to>
    <xdr:sp macro="" textlink="">
      <xdr:nvSpPr>
        <xdr:cNvPr id="35" name="AutoShape 4">
          <a:extLst>
            <a:ext uri="{FF2B5EF4-FFF2-40B4-BE49-F238E27FC236}">
              <a16:creationId xmlns:a16="http://schemas.microsoft.com/office/drawing/2014/main" id="{00000000-0008-0000-0500-000023000000}"/>
            </a:ext>
          </a:extLst>
        </xdr:cNvPr>
        <xdr:cNvSpPr>
          <a:spLocks/>
        </xdr:cNvSpPr>
      </xdr:nvSpPr>
      <xdr:spPr bwMode="auto">
        <a:xfrm>
          <a:off x="8439150" y="476802450"/>
          <a:ext cx="7620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6</xdr:col>
      <xdr:colOff>76200</xdr:colOff>
      <xdr:row>1515</xdr:row>
      <xdr:rowOff>0</xdr:rowOff>
    </xdr:from>
    <xdr:to>
      <xdr:col>6</xdr:col>
      <xdr:colOff>152400</xdr:colOff>
      <xdr:row>1515</xdr:row>
      <xdr:rowOff>0</xdr:rowOff>
    </xdr:to>
    <xdr:sp macro="" textlink="">
      <xdr:nvSpPr>
        <xdr:cNvPr id="36" name="AutoShape 5">
          <a:extLst>
            <a:ext uri="{FF2B5EF4-FFF2-40B4-BE49-F238E27FC236}">
              <a16:creationId xmlns:a16="http://schemas.microsoft.com/office/drawing/2014/main" id="{00000000-0008-0000-0500-000024000000}"/>
            </a:ext>
          </a:extLst>
        </xdr:cNvPr>
        <xdr:cNvSpPr>
          <a:spLocks/>
        </xdr:cNvSpPr>
      </xdr:nvSpPr>
      <xdr:spPr bwMode="auto">
        <a:xfrm>
          <a:off x="8458200" y="476802450"/>
          <a:ext cx="7620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6</xdr:col>
      <xdr:colOff>57150</xdr:colOff>
      <xdr:row>1515</xdr:row>
      <xdr:rowOff>0</xdr:rowOff>
    </xdr:from>
    <xdr:to>
      <xdr:col>6</xdr:col>
      <xdr:colOff>133350</xdr:colOff>
      <xdr:row>1515</xdr:row>
      <xdr:rowOff>0</xdr:rowOff>
    </xdr:to>
    <xdr:sp macro="" textlink="">
      <xdr:nvSpPr>
        <xdr:cNvPr id="37" name="AutoShape 6">
          <a:extLst>
            <a:ext uri="{FF2B5EF4-FFF2-40B4-BE49-F238E27FC236}">
              <a16:creationId xmlns:a16="http://schemas.microsoft.com/office/drawing/2014/main" id="{00000000-0008-0000-0500-000025000000}"/>
            </a:ext>
          </a:extLst>
        </xdr:cNvPr>
        <xdr:cNvSpPr>
          <a:spLocks/>
        </xdr:cNvSpPr>
      </xdr:nvSpPr>
      <xdr:spPr bwMode="auto">
        <a:xfrm>
          <a:off x="8439150" y="476802450"/>
          <a:ext cx="7620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6</xdr:col>
      <xdr:colOff>57150</xdr:colOff>
      <xdr:row>1515</xdr:row>
      <xdr:rowOff>0</xdr:rowOff>
    </xdr:from>
    <xdr:to>
      <xdr:col>6</xdr:col>
      <xdr:colOff>133350</xdr:colOff>
      <xdr:row>1515</xdr:row>
      <xdr:rowOff>0</xdr:rowOff>
    </xdr:to>
    <xdr:sp macro="" textlink="">
      <xdr:nvSpPr>
        <xdr:cNvPr id="38" name="AutoShape 19">
          <a:extLst>
            <a:ext uri="{FF2B5EF4-FFF2-40B4-BE49-F238E27FC236}">
              <a16:creationId xmlns:a16="http://schemas.microsoft.com/office/drawing/2014/main" id="{00000000-0008-0000-0500-000026000000}"/>
            </a:ext>
          </a:extLst>
        </xdr:cNvPr>
        <xdr:cNvSpPr>
          <a:spLocks/>
        </xdr:cNvSpPr>
      </xdr:nvSpPr>
      <xdr:spPr bwMode="auto">
        <a:xfrm>
          <a:off x="8439150" y="476802450"/>
          <a:ext cx="7620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6</xdr:col>
      <xdr:colOff>76200</xdr:colOff>
      <xdr:row>1515</xdr:row>
      <xdr:rowOff>0</xdr:rowOff>
    </xdr:from>
    <xdr:to>
      <xdr:col>6</xdr:col>
      <xdr:colOff>152400</xdr:colOff>
      <xdr:row>1515</xdr:row>
      <xdr:rowOff>0</xdr:rowOff>
    </xdr:to>
    <xdr:sp macro="" textlink="">
      <xdr:nvSpPr>
        <xdr:cNvPr id="39" name="AutoShape 20">
          <a:extLst>
            <a:ext uri="{FF2B5EF4-FFF2-40B4-BE49-F238E27FC236}">
              <a16:creationId xmlns:a16="http://schemas.microsoft.com/office/drawing/2014/main" id="{00000000-0008-0000-0500-000027000000}"/>
            </a:ext>
          </a:extLst>
        </xdr:cNvPr>
        <xdr:cNvSpPr>
          <a:spLocks/>
        </xdr:cNvSpPr>
      </xdr:nvSpPr>
      <xdr:spPr bwMode="auto">
        <a:xfrm>
          <a:off x="8458200" y="476802450"/>
          <a:ext cx="7620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6</xdr:col>
      <xdr:colOff>57150</xdr:colOff>
      <xdr:row>1515</xdr:row>
      <xdr:rowOff>0</xdr:rowOff>
    </xdr:from>
    <xdr:to>
      <xdr:col>6</xdr:col>
      <xdr:colOff>133350</xdr:colOff>
      <xdr:row>1515</xdr:row>
      <xdr:rowOff>0</xdr:rowOff>
    </xdr:to>
    <xdr:sp macro="" textlink="">
      <xdr:nvSpPr>
        <xdr:cNvPr id="40" name="AutoShape 21">
          <a:extLst>
            <a:ext uri="{FF2B5EF4-FFF2-40B4-BE49-F238E27FC236}">
              <a16:creationId xmlns:a16="http://schemas.microsoft.com/office/drawing/2014/main" id="{00000000-0008-0000-0500-000028000000}"/>
            </a:ext>
          </a:extLst>
        </xdr:cNvPr>
        <xdr:cNvSpPr>
          <a:spLocks/>
        </xdr:cNvSpPr>
      </xdr:nvSpPr>
      <xdr:spPr bwMode="auto">
        <a:xfrm>
          <a:off x="8439150" y="476802450"/>
          <a:ext cx="7620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6</xdr:col>
      <xdr:colOff>57150</xdr:colOff>
      <xdr:row>1515</xdr:row>
      <xdr:rowOff>0</xdr:rowOff>
    </xdr:from>
    <xdr:to>
      <xdr:col>6</xdr:col>
      <xdr:colOff>133350</xdr:colOff>
      <xdr:row>1515</xdr:row>
      <xdr:rowOff>0</xdr:rowOff>
    </xdr:to>
    <xdr:sp macro="" textlink="">
      <xdr:nvSpPr>
        <xdr:cNvPr id="41" name="AutoShape 22">
          <a:extLst>
            <a:ext uri="{FF2B5EF4-FFF2-40B4-BE49-F238E27FC236}">
              <a16:creationId xmlns:a16="http://schemas.microsoft.com/office/drawing/2014/main" id="{00000000-0008-0000-0500-000029000000}"/>
            </a:ext>
          </a:extLst>
        </xdr:cNvPr>
        <xdr:cNvSpPr>
          <a:spLocks/>
        </xdr:cNvSpPr>
      </xdr:nvSpPr>
      <xdr:spPr bwMode="auto">
        <a:xfrm>
          <a:off x="8439150" y="476802450"/>
          <a:ext cx="7620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6</xdr:col>
      <xdr:colOff>76200</xdr:colOff>
      <xdr:row>1515</xdr:row>
      <xdr:rowOff>0</xdr:rowOff>
    </xdr:from>
    <xdr:to>
      <xdr:col>6</xdr:col>
      <xdr:colOff>152400</xdr:colOff>
      <xdr:row>1515</xdr:row>
      <xdr:rowOff>0</xdr:rowOff>
    </xdr:to>
    <xdr:sp macro="" textlink="">
      <xdr:nvSpPr>
        <xdr:cNvPr id="42" name="AutoShape 23">
          <a:extLst>
            <a:ext uri="{FF2B5EF4-FFF2-40B4-BE49-F238E27FC236}">
              <a16:creationId xmlns:a16="http://schemas.microsoft.com/office/drawing/2014/main" id="{00000000-0008-0000-0500-00002A000000}"/>
            </a:ext>
          </a:extLst>
        </xdr:cNvPr>
        <xdr:cNvSpPr>
          <a:spLocks/>
        </xdr:cNvSpPr>
      </xdr:nvSpPr>
      <xdr:spPr bwMode="auto">
        <a:xfrm>
          <a:off x="8458200" y="476802450"/>
          <a:ext cx="7620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6</xdr:col>
      <xdr:colOff>57150</xdr:colOff>
      <xdr:row>1515</xdr:row>
      <xdr:rowOff>0</xdr:rowOff>
    </xdr:from>
    <xdr:to>
      <xdr:col>6</xdr:col>
      <xdr:colOff>133350</xdr:colOff>
      <xdr:row>1515</xdr:row>
      <xdr:rowOff>0</xdr:rowOff>
    </xdr:to>
    <xdr:sp macro="" textlink="">
      <xdr:nvSpPr>
        <xdr:cNvPr id="43" name="AutoShape 24">
          <a:extLst>
            <a:ext uri="{FF2B5EF4-FFF2-40B4-BE49-F238E27FC236}">
              <a16:creationId xmlns:a16="http://schemas.microsoft.com/office/drawing/2014/main" id="{00000000-0008-0000-0500-00002B000000}"/>
            </a:ext>
          </a:extLst>
        </xdr:cNvPr>
        <xdr:cNvSpPr>
          <a:spLocks/>
        </xdr:cNvSpPr>
      </xdr:nvSpPr>
      <xdr:spPr bwMode="auto">
        <a:xfrm>
          <a:off x="8439150" y="476802450"/>
          <a:ext cx="76200" cy="0"/>
        </a:xfrm>
        <a:prstGeom prst="rightBrace">
          <a:avLst>
            <a:gd name="adj1" fmla="val -2147483648"/>
            <a:gd name="adj2" fmla="val 50000"/>
          </a:avLst>
        </a:prstGeom>
        <a:noFill/>
        <a:ln w="9525">
          <a:solidFill>
            <a:srgbClr val="000000"/>
          </a:solidFill>
          <a:round/>
          <a:headEnd/>
          <a:tailEnd/>
        </a:ln>
      </xdr:spPr>
    </xdr:sp>
    <xdr:clientData/>
  </xdr:twoCellAnchor>
  <mc:AlternateContent xmlns:mc="http://schemas.openxmlformats.org/markup-compatibility/2006">
    <mc:Choice xmlns:a14="http://schemas.microsoft.com/office/drawing/2010/main" Requires="a14">
      <xdr:twoCellAnchor>
        <xdr:from>
          <xdr:col>5</xdr:col>
          <xdr:colOff>1038225</xdr:colOff>
          <xdr:row>1154</xdr:row>
          <xdr:rowOff>66675</xdr:rowOff>
        </xdr:from>
        <xdr:to>
          <xdr:col>6</xdr:col>
          <xdr:colOff>933450</xdr:colOff>
          <xdr:row>1154</xdr:row>
          <xdr:rowOff>76200</xdr:rowOff>
        </xdr:to>
        <xdr:sp macro="" textlink="">
          <xdr:nvSpPr>
            <xdr:cNvPr id="45057" name="Object 1" hidden="1">
              <a:extLst>
                <a:ext uri="{63B3BB69-23CF-44E3-9099-C40C66FF867C}">
                  <a14:compatExt spid="_x0000_s45057"/>
                </a:ext>
                <a:ext uri="{FF2B5EF4-FFF2-40B4-BE49-F238E27FC236}">
                  <a16:creationId xmlns:a16="http://schemas.microsoft.com/office/drawing/2014/main" id="{00000000-0008-0000-0000-000001B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6</xdr:col>
      <xdr:colOff>57150</xdr:colOff>
      <xdr:row>742</xdr:row>
      <xdr:rowOff>0</xdr:rowOff>
    </xdr:from>
    <xdr:to>
      <xdr:col>6</xdr:col>
      <xdr:colOff>133350</xdr:colOff>
      <xdr:row>742</xdr:row>
      <xdr:rowOff>0</xdr:rowOff>
    </xdr:to>
    <xdr:sp macro="" textlink="">
      <xdr:nvSpPr>
        <xdr:cNvPr id="2" name="AutoShape 4">
          <a:extLst>
            <a:ext uri="{FF2B5EF4-FFF2-40B4-BE49-F238E27FC236}">
              <a16:creationId xmlns:a16="http://schemas.microsoft.com/office/drawing/2014/main" id="{00000000-0008-0000-0600-000002000000}"/>
            </a:ext>
          </a:extLst>
        </xdr:cNvPr>
        <xdr:cNvSpPr>
          <a:spLocks/>
        </xdr:cNvSpPr>
      </xdr:nvSpPr>
      <xdr:spPr bwMode="auto">
        <a:xfrm>
          <a:off x="8058150" y="189233175"/>
          <a:ext cx="7620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6</xdr:col>
      <xdr:colOff>76200</xdr:colOff>
      <xdr:row>742</xdr:row>
      <xdr:rowOff>0</xdr:rowOff>
    </xdr:from>
    <xdr:to>
      <xdr:col>6</xdr:col>
      <xdr:colOff>152400</xdr:colOff>
      <xdr:row>742</xdr:row>
      <xdr:rowOff>0</xdr:rowOff>
    </xdr:to>
    <xdr:sp macro="" textlink="">
      <xdr:nvSpPr>
        <xdr:cNvPr id="3" name="AutoShape 5">
          <a:extLst>
            <a:ext uri="{FF2B5EF4-FFF2-40B4-BE49-F238E27FC236}">
              <a16:creationId xmlns:a16="http://schemas.microsoft.com/office/drawing/2014/main" id="{00000000-0008-0000-0600-000003000000}"/>
            </a:ext>
          </a:extLst>
        </xdr:cNvPr>
        <xdr:cNvSpPr>
          <a:spLocks/>
        </xdr:cNvSpPr>
      </xdr:nvSpPr>
      <xdr:spPr bwMode="auto">
        <a:xfrm>
          <a:off x="8077200" y="189233175"/>
          <a:ext cx="7620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6</xdr:col>
      <xdr:colOff>57150</xdr:colOff>
      <xdr:row>742</xdr:row>
      <xdr:rowOff>0</xdr:rowOff>
    </xdr:from>
    <xdr:to>
      <xdr:col>6</xdr:col>
      <xdr:colOff>133350</xdr:colOff>
      <xdr:row>742</xdr:row>
      <xdr:rowOff>0</xdr:rowOff>
    </xdr:to>
    <xdr:sp macro="" textlink="">
      <xdr:nvSpPr>
        <xdr:cNvPr id="4" name="AutoShape 6">
          <a:extLst>
            <a:ext uri="{FF2B5EF4-FFF2-40B4-BE49-F238E27FC236}">
              <a16:creationId xmlns:a16="http://schemas.microsoft.com/office/drawing/2014/main" id="{00000000-0008-0000-0600-000004000000}"/>
            </a:ext>
          </a:extLst>
        </xdr:cNvPr>
        <xdr:cNvSpPr>
          <a:spLocks/>
        </xdr:cNvSpPr>
      </xdr:nvSpPr>
      <xdr:spPr bwMode="auto">
        <a:xfrm>
          <a:off x="8058150" y="189233175"/>
          <a:ext cx="7620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6</xdr:col>
      <xdr:colOff>57150</xdr:colOff>
      <xdr:row>736</xdr:row>
      <xdr:rowOff>0</xdr:rowOff>
    </xdr:from>
    <xdr:to>
      <xdr:col>6</xdr:col>
      <xdr:colOff>133350</xdr:colOff>
      <xdr:row>736</xdr:row>
      <xdr:rowOff>0</xdr:rowOff>
    </xdr:to>
    <xdr:sp macro="" textlink="">
      <xdr:nvSpPr>
        <xdr:cNvPr id="5" name="AutoShape 9">
          <a:extLst>
            <a:ext uri="{FF2B5EF4-FFF2-40B4-BE49-F238E27FC236}">
              <a16:creationId xmlns:a16="http://schemas.microsoft.com/office/drawing/2014/main" id="{00000000-0008-0000-0600-000005000000}"/>
            </a:ext>
          </a:extLst>
        </xdr:cNvPr>
        <xdr:cNvSpPr>
          <a:spLocks/>
        </xdr:cNvSpPr>
      </xdr:nvSpPr>
      <xdr:spPr bwMode="auto">
        <a:xfrm>
          <a:off x="8058150" y="189233175"/>
          <a:ext cx="7620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6</xdr:col>
      <xdr:colOff>76200</xdr:colOff>
      <xdr:row>736</xdr:row>
      <xdr:rowOff>0</xdr:rowOff>
    </xdr:from>
    <xdr:to>
      <xdr:col>6</xdr:col>
      <xdr:colOff>152400</xdr:colOff>
      <xdr:row>736</xdr:row>
      <xdr:rowOff>0</xdr:rowOff>
    </xdr:to>
    <xdr:sp macro="" textlink="">
      <xdr:nvSpPr>
        <xdr:cNvPr id="6" name="AutoShape 10">
          <a:extLst>
            <a:ext uri="{FF2B5EF4-FFF2-40B4-BE49-F238E27FC236}">
              <a16:creationId xmlns:a16="http://schemas.microsoft.com/office/drawing/2014/main" id="{00000000-0008-0000-0600-000006000000}"/>
            </a:ext>
          </a:extLst>
        </xdr:cNvPr>
        <xdr:cNvSpPr>
          <a:spLocks/>
        </xdr:cNvSpPr>
      </xdr:nvSpPr>
      <xdr:spPr bwMode="auto">
        <a:xfrm>
          <a:off x="8077200" y="189233175"/>
          <a:ext cx="7620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6</xdr:col>
      <xdr:colOff>57150</xdr:colOff>
      <xdr:row>736</xdr:row>
      <xdr:rowOff>0</xdr:rowOff>
    </xdr:from>
    <xdr:to>
      <xdr:col>6</xdr:col>
      <xdr:colOff>133350</xdr:colOff>
      <xdr:row>736</xdr:row>
      <xdr:rowOff>0</xdr:rowOff>
    </xdr:to>
    <xdr:sp macro="" textlink="">
      <xdr:nvSpPr>
        <xdr:cNvPr id="7" name="AutoShape 11">
          <a:extLst>
            <a:ext uri="{FF2B5EF4-FFF2-40B4-BE49-F238E27FC236}">
              <a16:creationId xmlns:a16="http://schemas.microsoft.com/office/drawing/2014/main" id="{00000000-0008-0000-0600-000007000000}"/>
            </a:ext>
          </a:extLst>
        </xdr:cNvPr>
        <xdr:cNvSpPr>
          <a:spLocks/>
        </xdr:cNvSpPr>
      </xdr:nvSpPr>
      <xdr:spPr bwMode="auto">
        <a:xfrm>
          <a:off x="8058150" y="189233175"/>
          <a:ext cx="7620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6</xdr:col>
      <xdr:colOff>57150</xdr:colOff>
      <xdr:row>736</xdr:row>
      <xdr:rowOff>0</xdr:rowOff>
    </xdr:from>
    <xdr:to>
      <xdr:col>6</xdr:col>
      <xdr:colOff>133350</xdr:colOff>
      <xdr:row>736</xdr:row>
      <xdr:rowOff>0</xdr:rowOff>
    </xdr:to>
    <xdr:sp macro="" textlink="">
      <xdr:nvSpPr>
        <xdr:cNvPr id="8" name="AutoShape 24">
          <a:extLst>
            <a:ext uri="{FF2B5EF4-FFF2-40B4-BE49-F238E27FC236}">
              <a16:creationId xmlns:a16="http://schemas.microsoft.com/office/drawing/2014/main" id="{00000000-0008-0000-0600-000008000000}"/>
            </a:ext>
          </a:extLst>
        </xdr:cNvPr>
        <xdr:cNvSpPr>
          <a:spLocks/>
        </xdr:cNvSpPr>
      </xdr:nvSpPr>
      <xdr:spPr bwMode="auto">
        <a:xfrm>
          <a:off x="8058150" y="189233175"/>
          <a:ext cx="7620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6</xdr:col>
      <xdr:colOff>76200</xdr:colOff>
      <xdr:row>736</xdr:row>
      <xdr:rowOff>0</xdr:rowOff>
    </xdr:from>
    <xdr:to>
      <xdr:col>6</xdr:col>
      <xdr:colOff>152400</xdr:colOff>
      <xdr:row>736</xdr:row>
      <xdr:rowOff>0</xdr:rowOff>
    </xdr:to>
    <xdr:sp macro="" textlink="">
      <xdr:nvSpPr>
        <xdr:cNvPr id="9" name="AutoShape 25">
          <a:extLst>
            <a:ext uri="{FF2B5EF4-FFF2-40B4-BE49-F238E27FC236}">
              <a16:creationId xmlns:a16="http://schemas.microsoft.com/office/drawing/2014/main" id="{00000000-0008-0000-0600-000009000000}"/>
            </a:ext>
          </a:extLst>
        </xdr:cNvPr>
        <xdr:cNvSpPr>
          <a:spLocks/>
        </xdr:cNvSpPr>
      </xdr:nvSpPr>
      <xdr:spPr bwMode="auto">
        <a:xfrm>
          <a:off x="8077200" y="189233175"/>
          <a:ext cx="7620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6</xdr:col>
      <xdr:colOff>57150</xdr:colOff>
      <xdr:row>736</xdr:row>
      <xdr:rowOff>0</xdr:rowOff>
    </xdr:from>
    <xdr:to>
      <xdr:col>6</xdr:col>
      <xdr:colOff>133350</xdr:colOff>
      <xdr:row>736</xdr:row>
      <xdr:rowOff>0</xdr:rowOff>
    </xdr:to>
    <xdr:sp macro="" textlink="">
      <xdr:nvSpPr>
        <xdr:cNvPr id="10" name="AutoShape 26">
          <a:extLst>
            <a:ext uri="{FF2B5EF4-FFF2-40B4-BE49-F238E27FC236}">
              <a16:creationId xmlns:a16="http://schemas.microsoft.com/office/drawing/2014/main" id="{00000000-0008-0000-0600-00000A000000}"/>
            </a:ext>
          </a:extLst>
        </xdr:cNvPr>
        <xdr:cNvSpPr>
          <a:spLocks/>
        </xdr:cNvSpPr>
      </xdr:nvSpPr>
      <xdr:spPr bwMode="auto">
        <a:xfrm>
          <a:off x="8058150" y="189233175"/>
          <a:ext cx="7620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6</xdr:col>
      <xdr:colOff>57150</xdr:colOff>
      <xdr:row>742</xdr:row>
      <xdr:rowOff>0</xdr:rowOff>
    </xdr:from>
    <xdr:to>
      <xdr:col>6</xdr:col>
      <xdr:colOff>133350</xdr:colOff>
      <xdr:row>742</xdr:row>
      <xdr:rowOff>0</xdr:rowOff>
    </xdr:to>
    <xdr:sp macro="" textlink="">
      <xdr:nvSpPr>
        <xdr:cNvPr id="11" name="AutoShape 27">
          <a:extLst>
            <a:ext uri="{FF2B5EF4-FFF2-40B4-BE49-F238E27FC236}">
              <a16:creationId xmlns:a16="http://schemas.microsoft.com/office/drawing/2014/main" id="{00000000-0008-0000-0600-00000B000000}"/>
            </a:ext>
          </a:extLst>
        </xdr:cNvPr>
        <xdr:cNvSpPr>
          <a:spLocks/>
        </xdr:cNvSpPr>
      </xdr:nvSpPr>
      <xdr:spPr bwMode="auto">
        <a:xfrm>
          <a:off x="8058150" y="189233175"/>
          <a:ext cx="7620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6</xdr:col>
      <xdr:colOff>76200</xdr:colOff>
      <xdr:row>742</xdr:row>
      <xdr:rowOff>0</xdr:rowOff>
    </xdr:from>
    <xdr:to>
      <xdr:col>6</xdr:col>
      <xdr:colOff>152400</xdr:colOff>
      <xdr:row>742</xdr:row>
      <xdr:rowOff>0</xdr:rowOff>
    </xdr:to>
    <xdr:sp macro="" textlink="">
      <xdr:nvSpPr>
        <xdr:cNvPr id="12" name="AutoShape 28">
          <a:extLst>
            <a:ext uri="{FF2B5EF4-FFF2-40B4-BE49-F238E27FC236}">
              <a16:creationId xmlns:a16="http://schemas.microsoft.com/office/drawing/2014/main" id="{00000000-0008-0000-0600-00000C000000}"/>
            </a:ext>
          </a:extLst>
        </xdr:cNvPr>
        <xdr:cNvSpPr>
          <a:spLocks/>
        </xdr:cNvSpPr>
      </xdr:nvSpPr>
      <xdr:spPr bwMode="auto">
        <a:xfrm>
          <a:off x="8077200" y="189233175"/>
          <a:ext cx="7620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6</xdr:col>
      <xdr:colOff>57150</xdr:colOff>
      <xdr:row>742</xdr:row>
      <xdr:rowOff>0</xdr:rowOff>
    </xdr:from>
    <xdr:to>
      <xdr:col>6</xdr:col>
      <xdr:colOff>133350</xdr:colOff>
      <xdr:row>742</xdr:row>
      <xdr:rowOff>0</xdr:rowOff>
    </xdr:to>
    <xdr:sp macro="" textlink="">
      <xdr:nvSpPr>
        <xdr:cNvPr id="13" name="AutoShape 29">
          <a:extLst>
            <a:ext uri="{FF2B5EF4-FFF2-40B4-BE49-F238E27FC236}">
              <a16:creationId xmlns:a16="http://schemas.microsoft.com/office/drawing/2014/main" id="{00000000-0008-0000-0600-00000D000000}"/>
            </a:ext>
          </a:extLst>
        </xdr:cNvPr>
        <xdr:cNvSpPr>
          <a:spLocks/>
        </xdr:cNvSpPr>
      </xdr:nvSpPr>
      <xdr:spPr bwMode="auto">
        <a:xfrm>
          <a:off x="8058150" y="189233175"/>
          <a:ext cx="7620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6</xdr:col>
      <xdr:colOff>57150</xdr:colOff>
      <xdr:row>742</xdr:row>
      <xdr:rowOff>0</xdr:rowOff>
    </xdr:from>
    <xdr:to>
      <xdr:col>6</xdr:col>
      <xdr:colOff>133350</xdr:colOff>
      <xdr:row>742</xdr:row>
      <xdr:rowOff>0</xdr:rowOff>
    </xdr:to>
    <xdr:sp macro="" textlink="">
      <xdr:nvSpPr>
        <xdr:cNvPr id="14" name="AutoShape 4">
          <a:extLst>
            <a:ext uri="{FF2B5EF4-FFF2-40B4-BE49-F238E27FC236}">
              <a16:creationId xmlns:a16="http://schemas.microsoft.com/office/drawing/2014/main" id="{00000000-0008-0000-0600-00000E000000}"/>
            </a:ext>
          </a:extLst>
        </xdr:cNvPr>
        <xdr:cNvSpPr>
          <a:spLocks/>
        </xdr:cNvSpPr>
      </xdr:nvSpPr>
      <xdr:spPr bwMode="auto">
        <a:xfrm>
          <a:off x="8058150" y="189233175"/>
          <a:ext cx="7620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6</xdr:col>
      <xdr:colOff>76200</xdr:colOff>
      <xdr:row>742</xdr:row>
      <xdr:rowOff>0</xdr:rowOff>
    </xdr:from>
    <xdr:to>
      <xdr:col>6</xdr:col>
      <xdr:colOff>152400</xdr:colOff>
      <xdr:row>742</xdr:row>
      <xdr:rowOff>0</xdr:rowOff>
    </xdr:to>
    <xdr:sp macro="" textlink="">
      <xdr:nvSpPr>
        <xdr:cNvPr id="15" name="AutoShape 5">
          <a:extLst>
            <a:ext uri="{FF2B5EF4-FFF2-40B4-BE49-F238E27FC236}">
              <a16:creationId xmlns:a16="http://schemas.microsoft.com/office/drawing/2014/main" id="{00000000-0008-0000-0600-00000F000000}"/>
            </a:ext>
          </a:extLst>
        </xdr:cNvPr>
        <xdr:cNvSpPr>
          <a:spLocks/>
        </xdr:cNvSpPr>
      </xdr:nvSpPr>
      <xdr:spPr bwMode="auto">
        <a:xfrm>
          <a:off x="8077200" y="189233175"/>
          <a:ext cx="7620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6</xdr:col>
      <xdr:colOff>57150</xdr:colOff>
      <xdr:row>742</xdr:row>
      <xdr:rowOff>0</xdr:rowOff>
    </xdr:from>
    <xdr:to>
      <xdr:col>6</xdr:col>
      <xdr:colOff>133350</xdr:colOff>
      <xdr:row>742</xdr:row>
      <xdr:rowOff>0</xdr:rowOff>
    </xdr:to>
    <xdr:sp macro="" textlink="">
      <xdr:nvSpPr>
        <xdr:cNvPr id="16" name="AutoShape 6">
          <a:extLst>
            <a:ext uri="{FF2B5EF4-FFF2-40B4-BE49-F238E27FC236}">
              <a16:creationId xmlns:a16="http://schemas.microsoft.com/office/drawing/2014/main" id="{00000000-0008-0000-0600-000010000000}"/>
            </a:ext>
          </a:extLst>
        </xdr:cNvPr>
        <xdr:cNvSpPr>
          <a:spLocks/>
        </xdr:cNvSpPr>
      </xdr:nvSpPr>
      <xdr:spPr bwMode="auto">
        <a:xfrm>
          <a:off x="8058150" y="189233175"/>
          <a:ext cx="7620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6</xdr:col>
      <xdr:colOff>57150</xdr:colOff>
      <xdr:row>742</xdr:row>
      <xdr:rowOff>0</xdr:rowOff>
    </xdr:from>
    <xdr:to>
      <xdr:col>6</xdr:col>
      <xdr:colOff>133350</xdr:colOff>
      <xdr:row>742</xdr:row>
      <xdr:rowOff>0</xdr:rowOff>
    </xdr:to>
    <xdr:sp macro="" textlink="">
      <xdr:nvSpPr>
        <xdr:cNvPr id="17" name="AutoShape 27">
          <a:extLst>
            <a:ext uri="{FF2B5EF4-FFF2-40B4-BE49-F238E27FC236}">
              <a16:creationId xmlns:a16="http://schemas.microsoft.com/office/drawing/2014/main" id="{00000000-0008-0000-0600-000011000000}"/>
            </a:ext>
          </a:extLst>
        </xdr:cNvPr>
        <xdr:cNvSpPr>
          <a:spLocks/>
        </xdr:cNvSpPr>
      </xdr:nvSpPr>
      <xdr:spPr bwMode="auto">
        <a:xfrm>
          <a:off x="8058150" y="189233175"/>
          <a:ext cx="7620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6</xdr:col>
      <xdr:colOff>76200</xdr:colOff>
      <xdr:row>742</xdr:row>
      <xdr:rowOff>0</xdr:rowOff>
    </xdr:from>
    <xdr:to>
      <xdr:col>6</xdr:col>
      <xdr:colOff>152400</xdr:colOff>
      <xdr:row>742</xdr:row>
      <xdr:rowOff>0</xdr:rowOff>
    </xdr:to>
    <xdr:sp macro="" textlink="">
      <xdr:nvSpPr>
        <xdr:cNvPr id="18" name="AutoShape 28">
          <a:extLst>
            <a:ext uri="{FF2B5EF4-FFF2-40B4-BE49-F238E27FC236}">
              <a16:creationId xmlns:a16="http://schemas.microsoft.com/office/drawing/2014/main" id="{00000000-0008-0000-0600-000012000000}"/>
            </a:ext>
          </a:extLst>
        </xdr:cNvPr>
        <xdr:cNvSpPr>
          <a:spLocks/>
        </xdr:cNvSpPr>
      </xdr:nvSpPr>
      <xdr:spPr bwMode="auto">
        <a:xfrm>
          <a:off x="8077200" y="189233175"/>
          <a:ext cx="7620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6</xdr:col>
      <xdr:colOff>57150</xdr:colOff>
      <xdr:row>742</xdr:row>
      <xdr:rowOff>0</xdr:rowOff>
    </xdr:from>
    <xdr:to>
      <xdr:col>6</xdr:col>
      <xdr:colOff>133350</xdr:colOff>
      <xdr:row>742</xdr:row>
      <xdr:rowOff>0</xdr:rowOff>
    </xdr:to>
    <xdr:sp macro="" textlink="">
      <xdr:nvSpPr>
        <xdr:cNvPr id="19" name="AutoShape 29">
          <a:extLst>
            <a:ext uri="{FF2B5EF4-FFF2-40B4-BE49-F238E27FC236}">
              <a16:creationId xmlns:a16="http://schemas.microsoft.com/office/drawing/2014/main" id="{00000000-0008-0000-0600-000013000000}"/>
            </a:ext>
          </a:extLst>
        </xdr:cNvPr>
        <xdr:cNvSpPr>
          <a:spLocks/>
        </xdr:cNvSpPr>
      </xdr:nvSpPr>
      <xdr:spPr bwMode="auto">
        <a:xfrm>
          <a:off x="8058150" y="189233175"/>
          <a:ext cx="7620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6</xdr:col>
      <xdr:colOff>57150</xdr:colOff>
      <xdr:row>790</xdr:row>
      <xdr:rowOff>0</xdr:rowOff>
    </xdr:from>
    <xdr:to>
      <xdr:col>6</xdr:col>
      <xdr:colOff>133350</xdr:colOff>
      <xdr:row>790</xdr:row>
      <xdr:rowOff>0</xdr:rowOff>
    </xdr:to>
    <xdr:sp macro="" textlink="">
      <xdr:nvSpPr>
        <xdr:cNvPr id="20" name="AutoShape 1">
          <a:extLst>
            <a:ext uri="{FF2B5EF4-FFF2-40B4-BE49-F238E27FC236}">
              <a16:creationId xmlns:a16="http://schemas.microsoft.com/office/drawing/2014/main" id="{00000000-0008-0000-0600-000014000000}"/>
            </a:ext>
          </a:extLst>
        </xdr:cNvPr>
        <xdr:cNvSpPr>
          <a:spLocks/>
        </xdr:cNvSpPr>
      </xdr:nvSpPr>
      <xdr:spPr bwMode="auto">
        <a:xfrm>
          <a:off x="8058150" y="189233175"/>
          <a:ext cx="7620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6</xdr:col>
      <xdr:colOff>76200</xdr:colOff>
      <xdr:row>790</xdr:row>
      <xdr:rowOff>0</xdr:rowOff>
    </xdr:from>
    <xdr:to>
      <xdr:col>6</xdr:col>
      <xdr:colOff>152400</xdr:colOff>
      <xdr:row>790</xdr:row>
      <xdr:rowOff>0</xdr:rowOff>
    </xdr:to>
    <xdr:sp macro="" textlink="">
      <xdr:nvSpPr>
        <xdr:cNvPr id="21" name="AutoShape 2">
          <a:extLst>
            <a:ext uri="{FF2B5EF4-FFF2-40B4-BE49-F238E27FC236}">
              <a16:creationId xmlns:a16="http://schemas.microsoft.com/office/drawing/2014/main" id="{00000000-0008-0000-0600-000015000000}"/>
            </a:ext>
          </a:extLst>
        </xdr:cNvPr>
        <xdr:cNvSpPr>
          <a:spLocks/>
        </xdr:cNvSpPr>
      </xdr:nvSpPr>
      <xdr:spPr bwMode="auto">
        <a:xfrm>
          <a:off x="8077200" y="189233175"/>
          <a:ext cx="7620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6</xdr:col>
      <xdr:colOff>57150</xdr:colOff>
      <xdr:row>790</xdr:row>
      <xdr:rowOff>0</xdr:rowOff>
    </xdr:from>
    <xdr:to>
      <xdr:col>6</xdr:col>
      <xdr:colOff>133350</xdr:colOff>
      <xdr:row>790</xdr:row>
      <xdr:rowOff>0</xdr:rowOff>
    </xdr:to>
    <xdr:sp macro="" textlink="">
      <xdr:nvSpPr>
        <xdr:cNvPr id="22" name="AutoShape 3">
          <a:extLst>
            <a:ext uri="{FF2B5EF4-FFF2-40B4-BE49-F238E27FC236}">
              <a16:creationId xmlns:a16="http://schemas.microsoft.com/office/drawing/2014/main" id="{00000000-0008-0000-0600-000016000000}"/>
            </a:ext>
          </a:extLst>
        </xdr:cNvPr>
        <xdr:cNvSpPr>
          <a:spLocks/>
        </xdr:cNvSpPr>
      </xdr:nvSpPr>
      <xdr:spPr bwMode="auto">
        <a:xfrm>
          <a:off x="8058150" y="189233175"/>
          <a:ext cx="7620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6</xdr:col>
      <xdr:colOff>57150</xdr:colOff>
      <xdr:row>785</xdr:row>
      <xdr:rowOff>0</xdr:rowOff>
    </xdr:from>
    <xdr:to>
      <xdr:col>6</xdr:col>
      <xdr:colOff>133350</xdr:colOff>
      <xdr:row>785</xdr:row>
      <xdr:rowOff>0</xdr:rowOff>
    </xdr:to>
    <xdr:sp macro="" textlink="">
      <xdr:nvSpPr>
        <xdr:cNvPr id="23" name="AutoShape 4">
          <a:extLst>
            <a:ext uri="{FF2B5EF4-FFF2-40B4-BE49-F238E27FC236}">
              <a16:creationId xmlns:a16="http://schemas.microsoft.com/office/drawing/2014/main" id="{00000000-0008-0000-0600-000017000000}"/>
            </a:ext>
          </a:extLst>
        </xdr:cNvPr>
        <xdr:cNvSpPr>
          <a:spLocks/>
        </xdr:cNvSpPr>
      </xdr:nvSpPr>
      <xdr:spPr bwMode="auto">
        <a:xfrm>
          <a:off x="8058150" y="189233175"/>
          <a:ext cx="7620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6</xdr:col>
      <xdr:colOff>76200</xdr:colOff>
      <xdr:row>785</xdr:row>
      <xdr:rowOff>0</xdr:rowOff>
    </xdr:from>
    <xdr:to>
      <xdr:col>6</xdr:col>
      <xdr:colOff>152400</xdr:colOff>
      <xdr:row>785</xdr:row>
      <xdr:rowOff>0</xdr:rowOff>
    </xdr:to>
    <xdr:sp macro="" textlink="">
      <xdr:nvSpPr>
        <xdr:cNvPr id="24" name="AutoShape 5">
          <a:extLst>
            <a:ext uri="{FF2B5EF4-FFF2-40B4-BE49-F238E27FC236}">
              <a16:creationId xmlns:a16="http://schemas.microsoft.com/office/drawing/2014/main" id="{00000000-0008-0000-0600-000018000000}"/>
            </a:ext>
          </a:extLst>
        </xdr:cNvPr>
        <xdr:cNvSpPr>
          <a:spLocks/>
        </xdr:cNvSpPr>
      </xdr:nvSpPr>
      <xdr:spPr bwMode="auto">
        <a:xfrm>
          <a:off x="8077200" y="189233175"/>
          <a:ext cx="7620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6</xdr:col>
      <xdr:colOff>57150</xdr:colOff>
      <xdr:row>785</xdr:row>
      <xdr:rowOff>0</xdr:rowOff>
    </xdr:from>
    <xdr:to>
      <xdr:col>6</xdr:col>
      <xdr:colOff>133350</xdr:colOff>
      <xdr:row>785</xdr:row>
      <xdr:rowOff>0</xdr:rowOff>
    </xdr:to>
    <xdr:sp macro="" textlink="">
      <xdr:nvSpPr>
        <xdr:cNvPr id="25" name="AutoShape 6">
          <a:extLst>
            <a:ext uri="{FF2B5EF4-FFF2-40B4-BE49-F238E27FC236}">
              <a16:creationId xmlns:a16="http://schemas.microsoft.com/office/drawing/2014/main" id="{00000000-0008-0000-0600-000019000000}"/>
            </a:ext>
          </a:extLst>
        </xdr:cNvPr>
        <xdr:cNvSpPr>
          <a:spLocks/>
        </xdr:cNvSpPr>
      </xdr:nvSpPr>
      <xdr:spPr bwMode="auto">
        <a:xfrm>
          <a:off x="8058150" y="189233175"/>
          <a:ext cx="7620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6</xdr:col>
      <xdr:colOff>57150</xdr:colOff>
      <xdr:row>784</xdr:row>
      <xdr:rowOff>0</xdr:rowOff>
    </xdr:from>
    <xdr:to>
      <xdr:col>6</xdr:col>
      <xdr:colOff>133350</xdr:colOff>
      <xdr:row>784</xdr:row>
      <xdr:rowOff>0</xdr:rowOff>
    </xdr:to>
    <xdr:sp macro="" textlink="">
      <xdr:nvSpPr>
        <xdr:cNvPr id="26" name="AutoShape 19">
          <a:extLst>
            <a:ext uri="{FF2B5EF4-FFF2-40B4-BE49-F238E27FC236}">
              <a16:creationId xmlns:a16="http://schemas.microsoft.com/office/drawing/2014/main" id="{00000000-0008-0000-0600-00001A000000}"/>
            </a:ext>
          </a:extLst>
        </xdr:cNvPr>
        <xdr:cNvSpPr>
          <a:spLocks/>
        </xdr:cNvSpPr>
      </xdr:nvSpPr>
      <xdr:spPr bwMode="auto">
        <a:xfrm>
          <a:off x="8058150" y="189233175"/>
          <a:ext cx="7620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6</xdr:col>
      <xdr:colOff>76200</xdr:colOff>
      <xdr:row>784</xdr:row>
      <xdr:rowOff>0</xdr:rowOff>
    </xdr:from>
    <xdr:to>
      <xdr:col>6</xdr:col>
      <xdr:colOff>152400</xdr:colOff>
      <xdr:row>784</xdr:row>
      <xdr:rowOff>0</xdr:rowOff>
    </xdr:to>
    <xdr:sp macro="" textlink="">
      <xdr:nvSpPr>
        <xdr:cNvPr id="27" name="AutoShape 20">
          <a:extLst>
            <a:ext uri="{FF2B5EF4-FFF2-40B4-BE49-F238E27FC236}">
              <a16:creationId xmlns:a16="http://schemas.microsoft.com/office/drawing/2014/main" id="{00000000-0008-0000-0600-00001B000000}"/>
            </a:ext>
          </a:extLst>
        </xdr:cNvPr>
        <xdr:cNvSpPr>
          <a:spLocks/>
        </xdr:cNvSpPr>
      </xdr:nvSpPr>
      <xdr:spPr bwMode="auto">
        <a:xfrm>
          <a:off x="8077200" y="189233175"/>
          <a:ext cx="7620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6</xdr:col>
      <xdr:colOff>57150</xdr:colOff>
      <xdr:row>784</xdr:row>
      <xdr:rowOff>0</xdr:rowOff>
    </xdr:from>
    <xdr:to>
      <xdr:col>6</xdr:col>
      <xdr:colOff>133350</xdr:colOff>
      <xdr:row>784</xdr:row>
      <xdr:rowOff>0</xdr:rowOff>
    </xdr:to>
    <xdr:sp macro="" textlink="">
      <xdr:nvSpPr>
        <xdr:cNvPr id="28" name="AutoShape 21">
          <a:extLst>
            <a:ext uri="{FF2B5EF4-FFF2-40B4-BE49-F238E27FC236}">
              <a16:creationId xmlns:a16="http://schemas.microsoft.com/office/drawing/2014/main" id="{00000000-0008-0000-0600-00001C000000}"/>
            </a:ext>
          </a:extLst>
        </xdr:cNvPr>
        <xdr:cNvSpPr>
          <a:spLocks/>
        </xdr:cNvSpPr>
      </xdr:nvSpPr>
      <xdr:spPr bwMode="auto">
        <a:xfrm>
          <a:off x="8058150" y="189233175"/>
          <a:ext cx="7620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6</xdr:col>
      <xdr:colOff>57150</xdr:colOff>
      <xdr:row>784</xdr:row>
      <xdr:rowOff>0</xdr:rowOff>
    </xdr:from>
    <xdr:to>
      <xdr:col>6</xdr:col>
      <xdr:colOff>133350</xdr:colOff>
      <xdr:row>784</xdr:row>
      <xdr:rowOff>0</xdr:rowOff>
    </xdr:to>
    <xdr:sp macro="" textlink="">
      <xdr:nvSpPr>
        <xdr:cNvPr id="29" name="AutoShape 49">
          <a:extLst>
            <a:ext uri="{FF2B5EF4-FFF2-40B4-BE49-F238E27FC236}">
              <a16:creationId xmlns:a16="http://schemas.microsoft.com/office/drawing/2014/main" id="{00000000-0008-0000-0600-00001D000000}"/>
            </a:ext>
          </a:extLst>
        </xdr:cNvPr>
        <xdr:cNvSpPr>
          <a:spLocks/>
        </xdr:cNvSpPr>
      </xdr:nvSpPr>
      <xdr:spPr bwMode="auto">
        <a:xfrm>
          <a:off x="8058150" y="189233175"/>
          <a:ext cx="7620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6</xdr:col>
      <xdr:colOff>76200</xdr:colOff>
      <xdr:row>784</xdr:row>
      <xdr:rowOff>0</xdr:rowOff>
    </xdr:from>
    <xdr:to>
      <xdr:col>6</xdr:col>
      <xdr:colOff>152400</xdr:colOff>
      <xdr:row>784</xdr:row>
      <xdr:rowOff>0</xdr:rowOff>
    </xdr:to>
    <xdr:sp macro="" textlink="">
      <xdr:nvSpPr>
        <xdr:cNvPr id="30" name="AutoShape 50">
          <a:extLst>
            <a:ext uri="{FF2B5EF4-FFF2-40B4-BE49-F238E27FC236}">
              <a16:creationId xmlns:a16="http://schemas.microsoft.com/office/drawing/2014/main" id="{00000000-0008-0000-0600-00001E000000}"/>
            </a:ext>
          </a:extLst>
        </xdr:cNvPr>
        <xdr:cNvSpPr>
          <a:spLocks/>
        </xdr:cNvSpPr>
      </xdr:nvSpPr>
      <xdr:spPr bwMode="auto">
        <a:xfrm>
          <a:off x="8077200" y="189233175"/>
          <a:ext cx="7620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6</xdr:col>
      <xdr:colOff>57150</xdr:colOff>
      <xdr:row>784</xdr:row>
      <xdr:rowOff>0</xdr:rowOff>
    </xdr:from>
    <xdr:to>
      <xdr:col>6</xdr:col>
      <xdr:colOff>133350</xdr:colOff>
      <xdr:row>784</xdr:row>
      <xdr:rowOff>0</xdr:rowOff>
    </xdr:to>
    <xdr:sp macro="" textlink="">
      <xdr:nvSpPr>
        <xdr:cNvPr id="31" name="AutoShape 51">
          <a:extLst>
            <a:ext uri="{FF2B5EF4-FFF2-40B4-BE49-F238E27FC236}">
              <a16:creationId xmlns:a16="http://schemas.microsoft.com/office/drawing/2014/main" id="{00000000-0008-0000-0600-00001F000000}"/>
            </a:ext>
          </a:extLst>
        </xdr:cNvPr>
        <xdr:cNvSpPr>
          <a:spLocks/>
        </xdr:cNvSpPr>
      </xdr:nvSpPr>
      <xdr:spPr bwMode="auto">
        <a:xfrm>
          <a:off x="8058150" y="189233175"/>
          <a:ext cx="7620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6</xdr:col>
      <xdr:colOff>57150</xdr:colOff>
      <xdr:row>1508</xdr:row>
      <xdr:rowOff>0</xdr:rowOff>
    </xdr:from>
    <xdr:to>
      <xdr:col>6</xdr:col>
      <xdr:colOff>133350</xdr:colOff>
      <xdr:row>1508</xdr:row>
      <xdr:rowOff>0</xdr:rowOff>
    </xdr:to>
    <xdr:sp macro="" textlink="">
      <xdr:nvSpPr>
        <xdr:cNvPr id="32" name="AutoShape 1">
          <a:extLst>
            <a:ext uri="{FF2B5EF4-FFF2-40B4-BE49-F238E27FC236}">
              <a16:creationId xmlns:a16="http://schemas.microsoft.com/office/drawing/2014/main" id="{00000000-0008-0000-0600-000020000000}"/>
            </a:ext>
          </a:extLst>
        </xdr:cNvPr>
        <xdr:cNvSpPr>
          <a:spLocks/>
        </xdr:cNvSpPr>
      </xdr:nvSpPr>
      <xdr:spPr bwMode="auto">
        <a:xfrm>
          <a:off x="8058150" y="189490350"/>
          <a:ext cx="7620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6</xdr:col>
      <xdr:colOff>76200</xdr:colOff>
      <xdr:row>1508</xdr:row>
      <xdr:rowOff>0</xdr:rowOff>
    </xdr:from>
    <xdr:to>
      <xdr:col>6</xdr:col>
      <xdr:colOff>152400</xdr:colOff>
      <xdr:row>1508</xdr:row>
      <xdr:rowOff>0</xdr:rowOff>
    </xdr:to>
    <xdr:sp macro="" textlink="">
      <xdr:nvSpPr>
        <xdr:cNvPr id="33" name="AutoShape 2">
          <a:extLst>
            <a:ext uri="{FF2B5EF4-FFF2-40B4-BE49-F238E27FC236}">
              <a16:creationId xmlns:a16="http://schemas.microsoft.com/office/drawing/2014/main" id="{00000000-0008-0000-0600-000021000000}"/>
            </a:ext>
          </a:extLst>
        </xdr:cNvPr>
        <xdr:cNvSpPr>
          <a:spLocks/>
        </xdr:cNvSpPr>
      </xdr:nvSpPr>
      <xdr:spPr bwMode="auto">
        <a:xfrm>
          <a:off x="8077200" y="189490350"/>
          <a:ext cx="7620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6</xdr:col>
      <xdr:colOff>57150</xdr:colOff>
      <xdr:row>1508</xdr:row>
      <xdr:rowOff>0</xdr:rowOff>
    </xdr:from>
    <xdr:to>
      <xdr:col>6</xdr:col>
      <xdr:colOff>133350</xdr:colOff>
      <xdr:row>1508</xdr:row>
      <xdr:rowOff>0</xdr:rowOff>
    </xdr:to>
    <xdr:sp macro="" textlink="">
      <xdr:nvSpPr>
        <xdr:cNvPr id="34" name="AutoShape 3">
          <a:extLst>
            <a:ext uri="{FF2B5EF4-FFF2-40B4-BE49-F238E27FC236}">
              <a16:creationId xmlns:a16="http://schemas.microsoft.com/office/drawing/2014/main" id="{00000000-0008-0000-0600-000022000000}"/>
            </a:ext>
          </a:extLst>
        </xdr:cNvPr>
        <xdr:cNvSpPr>
          <a:spLocks/>
        </xdr:cNvSpPr>
      </xdr:nvSpPr>
      <xdr:spPr bwMode="auto">
        <a:xfrm>
          <a:off x="8058150" y="189490350"/>
          <a:ext cx="7620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6</xdr:col>
      <xdr:colOff>57150</xdr:colOff>
      <xdr:row>1508</xdr:row>
      <xdr:rowOff>0</xdr:rowOff>
    </xdr:from>
    <xdr:to>
      <xdr:col>6</xdr:col>
      <xdr:colOff>133350</xdr:colOff>
      <xdr:row>1508</xdr:row>
      <xdr:rowOff>0</xdr:rowOff>
    </xdr:to>
    <xdr:sp macro="" textlink="">
      <xdr:nvSpPr>
        <xdr:cNvPr id="35" name="AutoShape 4">
          <a:extLst>
            <a:ext uri="{FF2B5EF4-FFF2-40B4-BE49-F238E27FC236}">
              <a16:creationId xmlns:a16="http://schemas.microsoft.com/office/drawing/2014/main" id="{00000000-0008-0000-0600-000023000000}"/>
            </a:ext>
          </a:extLst>
        </xdr:cNvPr>
        <xdr:cNvSpPr>
          <a:spLocks/>
        </xdr:cNvSpPr>
      </xdr:nvSpPr>
      <xdr:spPr bwMode="auto">
        <a:xfrm>
          <a:off x="8058150" y="189490350"/>
          <a:ext cx="7620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6</xdr:col>
      <xdr:colOff>76200</xdr:colOff>
      <xdr:row>1508</xdr:row>
      <xdr:rowOff>0</xdr:rowOff>
    </xdr:from>
    <xdr:to>
      <xdr:col>6</xdr:col>
      <xdr:colOff>152400</xdr:colOff>
      <xdr:row>1508</xdr:row>
      <xdr:rowOff>0</xdr:rowOff>
    </xdr:to>
    <xdr:sp macro="" textlink="">
      <xdr:nvSpPr>
        <xdr:cNvPr id="36" name="AutoShape 5">
          <a:extLst>
            <a:ext uri="{FF2B5EF4-FFF2-40B4-BE49-F238E27FC236}">
              <a16:creationId xmlns:a16="http://schemas.microsoft.com/office/drawing/2014/main" id="{00000000-0008-0000-0600-000024000000}"/>
            </a:ext>
          </a:extLst>
        </xdr:cNvPr>
        <xdr:cNvSpPr>
          <a:spLocks/>
        </xdr:cNvSpPr>
      </xdr:nvSpPr>
      <xdr:spPr bwMode="auto">
        <a:xfrm>
          <a:off x="8077200" y="189490350"/>
          <a:ext cx="7620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6</xdr:col>
      <xdr:colOff>57150</xdr:colOff>
      <xdr:row>1508</xdr:row>
      <xdr:rowOff>0</xdr:rowOff>
    </xdr:from>
    <xdr:to>
      <xdr:col>6</xdr:col>
      <xdr:colOff>133350</xdr:colOff>
      <xdr:row>1508</xdr:row>
      <xdr:rowOff>0</xdr:rowOff>
    </xdr:to>
    <xdr:sp macro="" textlink="">
      <xdr:nvSpPr>
        <xdr:cNvPr id="37" name="AutoShape 6">
          <a:extLst>
            <a:ext uri="{FF2B5EF4-FFF2-40B4-BE49-F238E27FC236}">
              <a16:creationId xmlns:a16="http://schemas.microsoft.com/office/drawing/2014/main" id="{00000000-0008-0000-0600-000025000000}"/>
            </a:ext>
          </a:extLst>
        </xdr:cNvPr>
        <xdr:cNvSpPr>
          <a:spLocks/>
        </xdr:cNvSpPr>
      </xdr:nvSpPr>
      <xdr:spPr bwMode="auto">
        <a:xfrm>
          <a:off x="8058150" y="189490350"/>
          <a:ext cx="7620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6</xdr:col>
      <xdr:colOff>57150</xdr:colOff>
      <xdr:row>1508</xdr:row>
      <xdr:rowOff>0</xdr:rowOff>
    </xdr:from>
    <xdr:to>
      <xdr:col>6</xdr:col>
      <xdr:colOff>133350</xdr:colOff>
      <xdr:row>1508</xdr:row>
      <xdr:rowOff>0</xdr:rowOff>
    </xdr:to>
    <xdr:sp macro="" textlink="">
      <xdr:nvSpPr>
        <xdr:cNvPr id="38" name="AutoShape 19">
          <a:extLst>
            <a:ext uri="{FF2B5EF4-FFF2-40B4-BE49-F238E27FC236}">
              <a16:creationId xmlns:a16="http://schemas.microsoft.com/office/drawing/2014/main" id="{00000000-0008-0000-0600-000026000000}"/>
            </a:ext>
          </a:extLst>
        </xdr:cNvPr>
        <xdr:cNvSpPr>
          <a:spLocks/>
        </xdr:cNvSpPr>
      </xdr:nvSpPr>
      <xdr:spPr bwMode="auto">
        <a:xfrm>
          <a:off x="8058150" y="189490350"/>
          <a:ext cx="7620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6</xdr:col>
      <xdr:colOff>76200</xdr:colOff>
      <xdr:row>1508</xdr:row>
      <xdr:rowOff>0</xdr:rowOff>
    </xdr:from>
    <xdr:to>
      <xdr:col>6</xdr:col>
      <xdr:colOff>152400</xdr:colOff>
      <xdr:row>1508</xdr:row>
      <xdr:rowOff>0</xdr:rowOff>
    </xdr:to>
    <xdr:sp macro="" textlink="">
      <xdr:nvSpPr>
        <xdr:cNvPr id="39" name="AutoShape 20">
          <a:extLst>
            <a:ext uri="{FF2B5EF4-FFF2-40B4-BE49-F238E27FC236}">
              <a16:creationId xmlns:a16="http://schemas.microsoft.com/office/drawing/2014/main" id="{00000000-0008-0000-0600-000027000000}"/>
            </a:ext>
          </a:extLst>
        </xdr:cNvPr>
        <xdr:cNvSpPr>
          <a:spLocks/>
        </xdr:cNvSpPr>
      </xdr:nvSpPr>
      <xdr:spPr bwMode="auto">
        <a:xfrm>
          <a:off x="8077200" y="189490350"/>
          <a:ext cx="7620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6</xdr:col>
      <xdr:colOff>57150</xdr:colOff>
      <xdr:row>1508</xdr:row>
      <xdr:rowOff>0</xdr:rowOff>
    </xdr:from>
    <xdr:to>
      <xdr:col>6</xdr:col>
      <xdr:colOff>133350</xdr:colOff>
      <xdr:row>1508</xdr:row>
      <xdr:rowOff>0</xdr:rowOff>
    </xdr:to>
    <xdr:sp macro="" textlink="">
      <xdr:nvSpPr>
        <xdr:cNvPr id="40" name="AutoShape 21">
          <a:extLst>
            <a:ext uri="{FF2B5EF4-FFF2-40B4-BE49-F238E27FC236}">
              <a16:creationId xmlns:a16="http://schemas.microsoft.com/office/drawing/2014/main" id="{00000000-0008-0000-0600-000028000000}"/>
            </a:ext>
          </a:extLst>
        </xdr:cNvPr>
        <xdr:cNvSpPr>
          <a:spLocks/>
        </xdr:cNvSpPr>
      </xdr:nvSpPr>
      <xdr:spPr bwMode="auto">
        <a:xfrm>
          <a:off x="8058150" y="189490350"/>
          <a:ext cx="7620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6</xdr:col>
      <xdr:colOff>57150</xdr:colOff>
      <xdr:row>1508</xdr:row>
      <xdr:rowOff>0</xdr:rowOff>
    </xdr:from>
    <xdr:to>
      <xdr:col>6</xdr:col>
      <xdr:colOff>133350</xdr:colOff>
      <xdr:row>1508</xdr:row>
      <xdr:rowOff>0</xdr:rowOff>
    </xdr:to>
    <xdr:sp macro="" textlink="">
      <xdr:nvSpPr>
        <xdr:cNvPr id="41" name="AutoShape 22">
          <a:extLst>
            <a:ext uri="{FF2B5EF4-FFF2-40B4-BE49-F238E27FC236}">
              <a16:creationId xmlns:a16="http://schemas.microsoft.com/office/drawing/2014/main" id="{00000000-0008-0000-0600-000029000000}"/>
            </a:ext>
          </a:extLst>
        </xdr:cNvPr>
        <xdr:cNvSpPr>
          <a:spLocks/>
        </xdr:cNvSpPr>
      </xdr:nvSpPr>
      <xdr:spPr bwMode="auto">
        <a:xfrm>
          <a:off x="8058150" y="189490350"/>
          <a:ext cx="7620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6</xdr:col>
      <xdr:colOff>76200</xdr:colOff>
      <xdr:row>1508</xdr:row>
      <xdr:rowOff>0</xdr:rowOff>
    </xdr:from>
    <xdr:to>
      <xdr:col>6</xdr:col>
      <xdr:colOff>152400</xdr:colOff>
      <xdr:row>1508</xdr:row>
      <xdr:rowOff>0</xdr:rowOff>
    </xdr:to>
    <xdr:sp macro="" textlink="">
      <xdr:nvSpPr>
        <xdr:cNvPr id="42" name="AutoShape 23">
          <a:extLst>
            <a:ext uri="{FF2B5EF4-FFF2-40B4-BE49-F238E27FC236}">
              <a16:creationId xmlns:a16="http://schemas.microsoft.com/office/drawing/2014/main" id="{00000000-0008-0000-0600-00002A000000}"/>
            </a:ext>
          </a:extLst>
        </xdr:cNvPr>
        <xdr:cNvSpPr>
          <a:spLocks/>
        </xdr:cNvSpPr>
      </xdr:nvSpPr>
      <xdr:spPr bwMode="auto">
        <a:xfrm>
          <a:off x="8077200" y="189490350"/>
          <a:ext cx="7620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6</xdr:col>
      <xdr:colOff>57150</xdr:colOff>
      <xdr:row>1508</xdr:row>
      <xdr:rowOff>0</xdr:rowOff>
    </xdr:from>
    <xdr:to>
      <xdr:col>6</xdr:col>
      <xdr:colOff>133350</xdr:colOff>
      <xdr:row>1508</xdr:row>
      <xdr:rowOff>0</xdr:rowOff>
    </xdr:to>
    <xdr:sp macro="" textlink="">
      <xdr:nvSpPr>
        <xdr:cNvPr id="43" name="AutoShape 24">
          <a:extLst>
            <a:ext uri="{FF2B5EF4-FFF2-40B4-BE49-F238E27FC236}">
              <a16:creationId xmlns:a16="http://schemas.microsoft.com/office/drawing/2014/main" id="{00000000-0008-0000-0600-00002B000000}"/>
            </a:ext>
          </a:extLst>
        </xdr:cNvPr>
        <xdr:cNvSpPr>
          <a:spLocks/>
        </xdr:cNvSpPr>
      </xdr:nvSpPr>
      <xdr:spPr bwMode="auto">
        <a:xfrm>
          <a:off x="8058150" y="189490350"/>
          <a:ext cx="76200" cy="0"/>
        </a:xfrm>
        <a:prstGeom prst="rightBrace">
          <a:avLst>
            <a:gd name="adj1" fmla="val -2147483648"/>
            <a:gd name="adj2" fmla="val 50000"/>
          </a:avLst>
        </a:prstGeom>
        <a:noFill/>
        <a:ln w="9525">
          <a:solidFill>
            <a:srgbClr val="000000"/>
          </a:solidFill>
          <a:round/>
          <a:headEnd/>
          <a:tailEnd/>
        </a:ln>
      </xdr:spPr>
    </xdr:sp>
    <xdr:clientData/>
  </xdr:twoCellAnchor>
  <mc:AlternateContent xmlns:mc="http://schemas.openxmlformats.org/markup-compatibility/2006">
    <mc:Choice xmlns:a14="http://schemas.microsoft.com/office/drawing/2010/main" Requires="a14">
      <xdr:twoCellAnchor>
        <xdr:from>
          <xdr:col>5</xdr:col>
          <xdr:colOff>1038225</xdr:colOff>
          <xdr:row>1147</xdr:row>
          <xdr:rowOff>66675</xdr:rowOff>
        </xdr:from>
        <xdr:to>
          <xdr:col>6</xdr:col>
          <xdr:colOff>933450</xdr:colOff>
          <xdr:row>1147</xdr:row>
          <xdr:rowOff>76200</xdr:rowOff>
        </xdr:to>
        <xdr:sp macro="" textlink="">
          <xdr:nvSpPr>
            <xdr:cNvPr id="63489" name="Object 1" hidden="1">
              <a:extLst>
                <a:ext uri="{63B3BB69-23CF-44E3-9099-C40C66FF867C}">
                  <a14:compatExt spid="_x0000_s63489"/>
                </a:ext>
                <a:ext uri="{FF2B5EF4-FFF2-40B4-BE49-F238E27FC236}">
                  <a16:creationId xmlns:a16="http://schemas.microsoft.com/office/drawing/2014/main" id="{00000000-0008-0000-0100-000001F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6</xdr:col>
      <xdr:colOff>57150</xdr:colOff>
      <xdr:row>749</xdr:row>
      <xdr:rowOff>0</xdr:rowOff>
    </xdr:from>
    <xdr:to>
      <xdr:col>6</xdr:col>
      <xdr:colOff>133350</xdr:colOff>
      <xdr:row>749</xdr:row>
      <xdr:rowOff>0</xdr:rowOff>
    </xdr:to>
    <xdr:sp macro="" textlink="">
      <xdr:nvSpPr>
        <xdr:cNvPr id="2" name="AutoShape 4">
          <a:extLst>
            <a:ext uri="{FF2B5EF4-FFF2-40B4-BE49-F238E27FC236}">
              <a16:creationId xmlns:a16="http://schemas.microsoft.com/office/drawing/2014/main" id="{06B851C8-1B5C-4155-9922-006BF32F460D}"/>
            </a:ext>
          </a:extLst>
        </xdr:cNvPr>
        <xdr:cNvSpPr>
          <a:spLocks/>
        </xdr:cNvSpPr>
      </xdr:nvSpPr>
      <xdr:spPr bwMode="auto">
        <a:xfrm>
          <a:off x="8058150" y="188461650"/>
          <a:ext cx="7620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6</xdr:col>
      <xdr:colOff>76200</xdr:colOff>
      <xdr:row>749</xdr:row>
      <xdr:rowOff>0</xdr:rowOff>
    </xdr:from>
    <xdr:to>
      <xdr:col>6</xdr:col>
      <xdr:colOff>152400</xdr:colOff>
      <xdr:row>749</xdr:row>
      <xdr:rowOff>0</xdr:rowOff>
    </xdr:to>
    <xdr:sp macro="" textlink="">
      <xdr:nvSpPr>
        <xdr:cNvPr id="3" name="AutoShape 5">
          <a:extLst>
            <a:ext uri="{FF2B5EF4-FFF2-40B4-BE49-F238E27FC236}">
              <a16:creationId xmlns:a16="http://schemas.microsoft.com/office/drawing/2014/main" id="{F564862C-11DC-479D-BCE3-B1608359D074}"/>
            </a:ext>
          </a:extLst>
        </xdr:cNvPr>
        <xdr:cNvSpPr>
          <a:spLocks/>
        </xdr:cNvSpPr>
      </xdr:nvSpPr>
      <xdr:spPr bwMode="auto">
        <a:xfrm>
          <a:off x="8077200" y="188461650"/>
          <a:ext cx="7620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6</xdr:col>
      <xdr:colOff>57150</xdr:colOff>
      <xdr:row>749</xdr:row>
      <xdr:rowOff>0</xdr:rowOff>
    </xdr:from>
    <xdr:to>
      <xdr:col>6</xdr:col>
      <xdr:colOff>133350</xdr:colOff>
      <xdr:row>749</xdr:row>
      <xdr:rowOff>0</xdr:rowOff>
    </xdr:to>
    <xdr:sp macro="" textlink="">
      <xdr:nvSpPr>
        <xdr:cNvPr id="4" name="AutoShape 6">
          <a:extLst>
            <a:ext uri="{FF2B5EF4-FFF2-40B4-BE49-F238E27FC236}">
              <a16:creationId xmlns:a16="http://schemas.microsoft.com/office/drawing/2014/main" id="{9EA33390-8A55-4C54-97CA-514CCEBF3EDC}"/>
            </a:ext>
          </a:extLst>
        </xdr:cNvPr>
        <xdr:cNvSpPr>
          <a:spLocks/>
        </xdr:cNvSpPr>
      </xdr:nvSpPr>
      <xdr:spPr bwMode="auto">
        <a:xfrm>
          <a:off x="8058150" y="188461650"/>
          <a:ext cx="7620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6</xdr:col>
      <xdr:colOff>57150</xdr:colOff>
      <xdr:row>743</xdr:row>
      <xdr:rowOff>0</xdr:rowOff>
    </xdr:from>
    <xdr:to>
      <xdr:col>6</xdr:col>
      <xdr:colOff>133350</xdr:colOff>
      <xdr:row>743</xdr:row>
      <xdr:rowOff>0</xdr:rowOff>
    </xdr:to>
    <xdr:sp macro="" textlink="">
      <xdr:nvSpPr>
        <xdr:cNvPr id="5" name="AutoShape 9">
          <a:extLst>
            <a:ext uri="{FF2B5EF4-FFF2-40B4-BE49-F238E27FC236}">
              <a16:creationId xmlns:a16="http://schemas.microsoft.com/office/drawing/2014/main" id="{4B8D9DE6-4EF9-4AA1-B8F3-75060ADB4FB8}"/>
            </a:ext>
          </a:extLst>
        </xdr:cNvPr>
        <xdr:cNvSpPr>
          <a:spLocks/>
        </xdr:cNvSpPr>
      </xdr:nvSpPr>
      <xdr:spPr bwMode="auto">
        <a:xfrm>
          <a:off x="8058150" y="188461650"/>
          <a:ext cx="7620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6</xdr:col>
      <xdr:colOff>76200</xdr:colOff>
      <xdr:row>743</xdr:row>
      <xdr:rowOff>0</xdr:rowOff>
    </xdr:from>
    <xdr:to>
      <xdr:col>6</xdr:col>
      <xdr:colOff>152400</xdr:colOff>
      <xdr:row>743</xdr:row>
      <xdr:rowOff>0</xdr:rowOff>
    </xdr:to>
    <xdr:sp macro="" textlink="">
      <xdr:nvSpPr>
        <xdr:cNvPr id="6" name="AutoShape 10">
          <a:extLst>
            <a:ext uri="{FF2B5EF4-FFF2-40B4-BE49-F238E27FC236}">
              <a16:creationId xmlns:a16="http://schemas.microsoft.com/office/drawing/2014/main" id="{D3A4FB36-9D02-43DA-B18B-5A7B42E47908}"/>
            </a:ext>
          </a:extLst>
        </xdr:cNvPr>
        <xdr:cNvSpPr>
          <a:spLocks/>
        </xdr:cNvSpPr>
      </xdr:nvSpPr>
      <xdr:spPr bwMode="auto">
        <a:xfrm>
          <a:off x="8077200" y="188461650"/>
          <a:ext cx="7620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6</xdr:col>
      <xdr:colOff>57150</xdr:colOff>
      <xdr:row>743</xdr:row>
      <xdr:rowOff>0</xdr:rowOff>
    </xdr:from>
    <xdr:to>
      <xdr:col>6</xdr:col>
      <xdr:colOff>133350</xdr:colOff>
      <xdr:row>743</xdr:row>
      <xdr:rowOff>0</xdr:rowOff>
    </xdr:to>
    <xdr:sp macro="" textlink="">
      <xdr:nvSpPr>
        <xdr:cNvPr id="7" name="AutoShape 11">
          <a:extLst>
            <a:ext uri="{FF2B5EF4-FFF2-40B4-BE49-F238E27FC236}">
              <a16:creationId xmlns:a16="http://schemas.microsoft.com/office/drawing/2014/main" id="{7ED4149C-210D-4F75-85C5-D273A48F997A}"/>
            </a:ext>
          </a:extLst>
        </xdr:cNvPr>
        <xdr:cNvSpPr>
          <a:spLocks/>
        </xdr:cNvSpPr>
      </xdr:nvSpPr>
      <xdr:spPr bwMode="auto">
        <a:xfrm>
          <a:off x="8058150" y="188461650"/>
          <a:ext cx="7620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6</xdr:col>
      <xdr:colOff>57150</xdr:colOff>
      <xdr:row>743</xdr:row>
      <xdr:rowOff>0</xdr:rowOff>
    </xdr:from>
    <xdr:to>
      <xdr:col>6</xdr:col>
      <xdr:colOff>133350</xdr:colOff>
      <xdr:row>743</xdr:row>
      <xdr:rowOff>0</xdr:rowOff>
    </xdr:to>
    <xdr:sp macro="" textlink="">
      <xdr:nvSpPr>
        <xdr:cNvPr id="8" name="AutoShape 24">
          <a:extLst>
            <a:ext uri="{FF2B5EF4-FFF2-40B4-BE49-F238E27FC236}">
              <a16:creationId xmlns:a16="http://schemas.microsoft.com/office/drawing/2014/main" id="{0A5C1610-0BA7-42FE-BF66-7F675B7A723F}"/>
            </a:ext>
          </a:extLst>
        </xdr:cNvPr>
        <xdr:cNvSpPr>
          <a:spLocks/>
        </xdr:cNvSpPr>
      </xdr:nvSpPr>
      <xdr:spPr bwMode="auto">
        <a:xfrm>
          <a:off x="8058150" y="188461650"/>
          <a:ext cx="7620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6</xdr:col>
      <xdr:colOff>76200</xdr:colOff>
      <xdr:row>743</xdr:row>
      <xdr:rowOff>0</xdr:rowOff>
    </xdr:from>
    <xdr:to>
      <xdr:col>6</xdr:col>
      <xdr:colOff>152400</xdr:colOff>
      <xdr:row>743</xdr:row>
      <xdr:rowOff>0</xdr:rowOff>
    </xdr:to>
    <xdr:sp macro="" textlink="">
      <xdr:nvSpPr>
        <xdr:cNvPr id="9" name="AutoShape 25">
          <a:extLst>
            <a:ext uri="{FF2B5EF4-FFF2-40B4-BE49-F238E27FC236}">
              <a16:creationId xmlns:a16="http://schemas.microsoft.com/office/drawing/2014/main" id="{47FFD314-AC44-4D92-998F-3C2B036F4E75}"/>
            </a:ext>
          </a:extLst>
        </xdr:cNvPr>
        <xdr:cNvSpPr>
          <a:spLocks/>
        </xdr:cNvSpPr>
      </xdr:nvSpPr>
      <xdr:spPr bwMode="auto">
        <a:xfrm>
          <a:off x="8077200" y="188461650"/>
          <a:ext cx="7620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6</xdr:col>
      <xdr:colOff>57150</xdr:colOff>
      <xdr:row>743</xdr:row>
      <xdr:rowOff>0</xdr:rowOff>
    </xdr:from>
    <xdr:to>
      <xdr:col>6</xdr:col>
      <xdr:colOff>133350</xdr:colOff>
      <xdr:row>743</xdr:row>
      <xdr:rowOff>0</xdr:rowOff>
    </xdr:to>
    <xdr:sp macro="" textlink="">
      <xdr:nvSpPr>
        <xdr:cNvPr id="10" name="AutoShape 26">
          <a:extLst>
            <a:ext uri="{FF2B5EF4-FFF2-40B4-BE49-F238E27FC236}">
              <a16:creationId xmlns:a16="http://schemas.microsoft.com/office/drawing/2014/main" id="{965136A7-0A95-4B56-BBF7-3DB82ED6B775}"/>
            </a:ext>
          </a:extLst>
        </xdr:cNvPr>
        <xdr:cNvSpPr>
          <a:spLocks/>
        </xdr:cNvSpPr>
      </xdr:nvSpPr>
      <xdr:spPr bwMode="auto">
        <a:xfrm>
          <a:off x="8058150" y="188461650"/>
          <a:ext cx="7620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6</xdr:col>
      <xdr:colOff>57150</xdr:colOff>
      <xdr:row>749</xdr:row>
      <xdr:rowOff>0</xdr:rowOff>
    </xdr:from>
    <xdr:to>
      <xdr:col>6</xdr:col>
      <xdr:colOff>133350</xdr:colOff>
      <xdr:row>749</xdr:row>
      <xdr:rowOff>0</xdr:rowOff>
    </xdr:to>
    <xdr:sp macro="" textlink="">
      <xdr:nvSpPr>
        <xdr:cNvPr id="11" name="AutoShape 27">
          <a:extLst>
            <a:ext uri="{FF2B5EF4-FFF2-40B4-BE49-F238E27FC236}">
              <a16:creationId xmlns:a16="http://schemas.microsoft.com/office/drawing/2014/main" id="{3AC9C43A-3536-4D1D-A233-24F1525B2062}"/>
            </a:ext>
          </a:extLst>
        </xdr:cNvPr>
        <xdr:cNvSpPr>
          <a:spLocks/>
        </xdr:cNvSpPr>
      </xdr:nvSpPr>
      <xdr:spPr bwMode="auto">
        <a:xfrm>
          <a:off x="8058150" y="188461650"/>
          <a:ext cx="7620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6</xdr:col>
      <xdr:colOff>76200</xdr:colOff>
      <xdr:row>749</xdr:row>
      <xdr:rowOff>0</xdr:rowOff>
    </xdr:from>
    <xdr:to>
      <xdr:col>6</xdr:col>
      <xdr:colOff>152400</xdr:colOff>
      <xdr:row>749</xdr:row>
      <xdr:rowOff>0</xdr:rowOff>
    </xdr:to>
    <xdr:sp macro="" textlink="">
      <xdr:nvSpPr>
        <xdr:cNvPr id="12" name="AutoShape 28">
          <a:extLst>
            <a:ext uri="{FF2B5EF4-FFF2-40B4-BE49-F238E27FC236}">
              <a16:creationId xmlns:a16="http://schemas.microsoft.com/office/drawing/2014/main" id="{3C493800-B2BF-4DD0-AFC3-CFB9ADE3AD8B}"/>
            </a:ext>
          </a:extLst>
        </xdr:cNvPr>
        <xdr:cNvSpPr>
          <a:spLocks/>
        </xdr:cNvSpPr>
      </xdr:nvSpPr>
      <xdr:spPr bwMode="auto">
        <a:xfrm>
          <a:off x="8077200" y="188461650"/>
          <a:ext cx="7620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6</xdr:col>
      <xdr:colOff>57150</xdr:colOff>
      <xdr:row>749</xdr:row>
      <xdr:rowOff>0</xdr:rowOff>
    </xdr:from>
    <xdr:to>
      <xdr:col>6</xdr:col>
      <xdr:colOff>133350</xdr:colOff>
      <xdr:row>749</xdr:row>
      <xdr:rowOff>0</xdr:rowOff>
    </xdr:to>
    <xdr:sp macro="" textlink="">
      <xdr:nvSpPr>
        <xdr:cNvPr id="13" name="AutoShape 29">
          <a:extLst>
            <a:ext uri="{FF2B5EF4-FFF2-40B4-BE49-F238E27FC236}">
              <a16:creationId xmlns:a16="http://schemas.microsoft.com/office/drawing/2014/main" id="{BE9B74AF-7DB6-4962-883F-A2D6EF2C0A04}"/>
            </a:ext>
          </a:extLst>
        </xdr:cNvPr>
        <xdr:cNvSpPr>
          <a:spLocks/>
        </xdr:cNvSpPr>
      </xdr:nvSpPr>
      <xdr:spPr bwMode="auto">
        <a:xfrm>
          <a:off x="8058150" y="188461650"/>
          <a:ext cx="7620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6</xdr:col>
      <xdr:colOff>57150</xdr:colOff>
      <xdr:row>749</xdr:row>
      <xdr:rowOff>0</xdr:rowOff>
    </xdr:from>
    <xdr:to>
      <xdr:col>6</xdr:col>
      <xdr:colOff>133350</xdr:colOff>
      <xdr:row>749</xdr:row>
      <xdr:rowOff>0</xdr:rowOff>
    </xdr:to>
    <xdr:sp macro="" textlink="">
      <xdr:nvSpPr>
        <xdr:cNvPr id="14" name="AutoShape 4">
          <a:extLst>
            <a:ext uri="{FF2B5EF4-FFF2-40B4-BE49-F238E27FC236}">
              <a16:creationId xmlns:a16="http://schemas.microsoft.com/office/drawing/2014/main" id="{EECA6499-3008-4A49-B144-521A66FE79CC}"/>
            </a:ext>
          </a:extLst>
        </xdr:cNvPr>
        <xdr:cNvSpPr>
          <a:spLocks/>
        </xdr:cNvSpPr>
      </xdr:nvSpPr>
      <xdr:spPr bwMode="auto">
        <a:xfrm>
          <a:off x="8058150" y="188461650"/>
          <a:ext cx="7620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6</xdr:col>
      <xdr:colOff>76200</xdr:colOff>
      <xdr:row>749</xdr:row>
      <xdr:rowOff>0</xdr:rowOff>
    </xdr:from>
    <xdr:to>
      <xdr:col>6</xdr:col>
      <xdr:colOff>152400</xdr:colOff>
      <xdr:row>749</xdr:row>
      <xdr:rowOff>0</xdr:rowOff>
    </xdr:to>
    <xdr:sp macro="" textlink="">
      <xdr:nvSpPr>
        <xdr:cNvPr id="15" name="AutoShape 5">
          <a:extLst>
            <a:ext uri="{FF2B5EF4-FFF2-40B4-BE49-F238E27FC236}">
              <a16:creationId xmlns:a16="http://schemas.microsoft.com/office/drawing/2014/main" id="{246151B2-C732-4234-99CF-156DAA470E87}"/>
            </a:ext>
          </a:extLst>
        </xdr:cNvPr>
        <xdr:cNvSpPr>
          <a:spLocks/>
        </xdr:cNvSpPr>
      </xdr:nvSpPr>
      <xdr:spPr bwMode="auto">
        <a:xfrm>
          <a:off x="8077200" y="188461650"/>
          <a:ext cx="7620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6</xdr:col>
      <xdr:colOff>57150</xdr:colOff>
      <xdr:row>749</xdr:row>
      <xdr:rowOff>0</xdr:rowOff>
    </xdr:from>
    <xdr:to>
      <xdr:col>6</xdr:col>
      <xdr:colOff>133350</xdr:colOff>
      <xdr:row>749</xdr:row>
      <xdr:rowOff>0</xdr:rowOff>
    </xdr:to>
    <xdr:sp macro="" textlink="">
      <xdr:nvSpPr>
        <xdr:cNvPr id="16" name="AutoShape 6">
          <a:extLst>
            <a:ext uri="{FF2B5EF4-FFF2-40B4-BE49-F238E27FC236}">
              <a16:creationId xmlns:a16="http://schemas.microsoft.com/office/drawing/2014/main" id="{F3393F2A-DF67-4B68-AABD-B067BFAF7331}"/>
            </a:ext>
          </a:extLst>
        </xdr:cNvPr>
        <xdr:cNvSpPr>
          <a:spLocks/>
        </xdr:cNvSpPr>
      </xdr:nvSpPr>
      <xdr:spPr bwMode="auto">
        <a:xfrm>
          <a:off x="8058150" y="188461650"/>
          <a:ext cx="7620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6</xdr:col>
      <xdr:colOff>57150</xdr:colOff>
      <xdr:row>749</xdr:row>
      <xdr:rowOff>0</xdr:rowOff>
    </xdr:from>
    <xdr:to>
      <xdr:col>6</xdr:col>
      <xdr:colOff>133350</xdr:colOff>
      <xdr:row>749</xdr:row>
      <xdr:rowOff>0</xdr:rowOff>
    </xdr:to>
    <xdr:sp macro="" textlink="">
      <xdr:nvSpPr>
        <xdr:cNvPr id="17" name="AutoShape 27">
          <a:extLst>
            <a:ext uri="{FF2B5EF4-FFF2-40B4-BE49-F238E27FC236}">
              <a16:creationId xmlns:a16="http://schemas.microsoft.com/office/drawing/2014/main" id="{D788230D-D8A4-4D34-8183-56987107D07F}"/>
            </a:ext>
          </a:extLst>
        </xdr:cNvPr>
        <xdr:cNvSpPr>
          <a:spLocks/>
        </xdr:cNvSpPr>
      </xdr:nvSpPr>
      <xdr:spPr bwMode="auto">
        <a:xfrm>
          <a:off x="8058150" y="188461650"/>
          <a:ext cx="7620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6</xdr:col>
      <xdr:colOff>76200</xdr:colOff>
      <xdr:row>749</xdr:row>
      <xdr:rowOff>0</xdr:rowOff>
    </xdr:from>
    <xdr:to>
      <xdr:col>6</xdr:col>
      <xdr:colOff>152400</xdr:colOff>
      <xdr:row>749</xdr:row>
      <xdr:rowOff>0</xdr:rowOff>
    </xdr:to>
    <xdr:sp macro="" textlink="">
      <xdr:nvSpPr>
        <xdr:cNvPr id="18" name="AutoShape 28">
          <a:extLst>
            <a:ext uri="{FF2B5EF4-FFF2-40B4-BE49-F238E27FC236}">
              <a16:creationId xmlns:a16="http://schemas.microsoft.com/office/drawing/2014/main" id="{F4A554F2-51BE-48DB-B3C5-7DB510E5F50E}"/>
            </a:ext>
          </a:extLst>
        </xdr:cNvPr>
        <xdr:cNvSpPr>
          <a:spLocks/>
        </xdr:cNvSpPr>
      </xdr:nvSpPr>
      <xdr:spPr bwMode="auto">
        <a:xfrm>
          <a:off x="8077200" y="188461650"/>
          <a:ext cx="7620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6</xdr:col>
      <xdr:colOff>57150</xdr:colOff>
      <xdr:row>749</xdr:row>
      <xdr:rowOff>0</xdr:rowOff>
    </xdr:from>
    <xdr:to>
      <xdr:col>6</xdr:col>
      <xdr:colOff>133350</xdr:colOff>
      <xdr:row>749</xdr:row>
      <xdr:rowOff>0</xdr:rowOff>
    </xdr:to>
    <xdr:sp macro="" textlink="">
      <xdr:nvSpPr>
        <xdr:cNvPr id="19" name="AutoShape 29">
          <a:extLst>
            <a:ext uri="{FF2B5EF4-FFF2-40B4-BE49-F238E27FC236}">
              <a16:creationId xmlns:a16="http://schemas.microsoft.com/office/drawing/2014/main" id="{64F280DB-EB47-479A-B243-3B8D624C55A5}"/>
            </a:ext>
          </a:extLst>
        </xdr:cNvPr>
        <xdr:cNvSpPr>
          <a:spLocks/>
        </xdr:cNvSpPr>
      </xdr:nvSpPr>
      <xdr:spPr bwMode="auto">
        <a:xfrm>
          <a:off x="8058150" y="188461650"/>
          <a:ext cx="7620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6</xdr:col>
      <xdr:colOff>57150</xdr:colOff>
      <xdr:row>797</xdr:row>
      <xdr:rowOff>0</xdr:rowOff>
    </xdr:from>
    <xdr:to>
      <xdr:col>6</xdr:col>
      <xdr:colOff>133350</xdr:colOff>
      <xdr:row>797</xdr:row>
      <xdr:rowOff>0</xdr:rowOff>
    </xdr:to>
    <xdr:sp macro="" textlink="">
      <xdr:nvSpPr>
        <xdr:cNvPr id="20" name="AutoShape 1">
          <a:extLst>
            <a:ext uri="{FF2B5EF4-FFF2-40B4-BE49-F238E27FC236}">
              <a16:creationId xmlns:a16="http://schemas.microsoft.com/office/drawing/2014/main" id="{7E37BD10-12CC-4E63-BA2C-7EBFFCA37BBB}"/>
            </a:ext>
          </a:extLst>
        </xdr:cNvPr>
        <xdr:cNvSpPr>
          <a:spLocks/>
        </xdr:cNvSpPr>
      </xdr:nvSpPr>
      <xdr:spPr bwMode="auto">
        <a:xfrm>
          <a:off x="8058150" y="188461650"/>
          <a:ext cx="7620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6</xdr:col>
      <xdr:colOff>76200</xdr:colOff>
      <xdr:row>797</xdr:row>
      <xdr:rowOff>0</xdr:rowOff>
    </xdr:from>
    <xdr:to>
      <xdr:col>6</xdr:col>
      <xdr:colOff>152400</xdr:colOff>
      <xdr:row>797</xdr:row>
      <xdr:rowOff>0</xdr:rowOff>
    </xdr:to>
    <xdr:sp macro="" textlink="">
      <xdr:nvSpPr>
        <xdr:cNvPr id="21" name="AutoShape 2">
          <a:extLst>
            <a:ext uri="{FF2B5EF4-FFF2-40B4-BE49-F238E27FC236}">
              <a16:creationId xmlns:a16="http://schemas.microsoft.com/office/drawing/2014/main" id="{27ED572E-ECCD-47F6-8C31-8F46D6CF4DC0}"/>
            </a:ext>
          </a:extLst>
        </xdr:cNvPr>
        <xdr:cNvSpPr>
          <a:spLocks/>
        </xdr:cNvSpPr>
      </xdr:nvSpPr>
      <xdr:spPr bwMode="auto">
        <a:xfrm>
          <a:off x="8077200" y="188461650"/>
          <a:ext cx="7620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6</xdr:col>
      <xdr:colOff>57150</xdr:colOff>
      <xdr:row>797</xdr:row>
      <xdr:rowOff>0</xdr:rowOff>
    </xdr:from>
    <xdr:to>
      <xdr:col>6</xdr:col>
      <xdr:colOff>133350</xdr:colOff>
      <xdr:row>797</xdr:row>
      <xdr:rowOff>0</xdr:rowOff>
    </xdr:to>
    <xdr:sp macro="" textlink="">
      <xdr:nvSpPr>
        <xdr:cNvPr id="22" name="AutoShape 3">
          <a:extLst>
            <a:ext uri="{FF2B5EF4-FFF2-40B4-BE49-F238E27FC236}">
              <a16:creationId xmlns:a16="http://schemas.microsoft.com/office/drawing/2014/main" id="{59C53139-1FD5-45DF-8EF7-5EA0BD75FCBB}"/>
            </a:ext>
          </a:extLst>
        </xdr:cNvPr>
        <xdr:cNvSpPr>
          <a:spLocks/>
        </xdr:cNvSpPr>
      </xdr:nvSpPr>
      <xdr:spPr bwMode="auto">
        <a:xfrm>
          <a:off x="8058150" y="188461650"/>
          <a:ext cx="7620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6</xdr:col>
      <xdr:colOff>57150</xdr:colOff>
      <xdr:row>792</xdr:row>
      <xdr:rowOff>0</xdr:rowOff>
    </xdr:from>
    <xdr:to>
      <xdr:col>6</xdr:col>
      <xdr:colOff>133350</xdr:colOff>
      <xdr:row>792</xdr:row>
      <xdr:rowOff>0</xdr:rowOff>
    </xdr:to>
    <xdr:sp macro="" textlink="">
      <xdr:nvSpPr>
        <xdr:cNvPr id="23" name="AutoShape 4">
          <a:extLst>
            <a:ext uri="{FF2B5EF4-FFF2-40B4-BE49-F238E27FC236}">
              <a16:creationId xmlns:a16="http://schemas.microsoft.com/office/drawing/2014/main" id="{BB1DEAA3-96BF-474C-8430-804B17957E3D}"/>
            </a:ext>
          </a:extLst>
        </xdr:cNvPr>
        <xdr:cNvSpPr>
          <a:spLocks/>
        </xdr:cNvSpPr>
      </xdr:nvSpPr>
      <xdr:spPr bwMode="auto">
        <a:xfrm>
          <a:off x="8058150" y="188461650"/>
          <a:ext cx="7620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6</xdr:col>
      <xdr:colOff>76200</xdr:colOff>
      <xdr:row>792</xdr:row>
      <xdr:rowOff>0</xdr:rowOff>
    </xdr:from>
    <xdr:to>
      <xdr:col>6</xdr:col>
      <xdr:colOff>152400</xdr:colOff>
      <xdr:row>792</xdr:row>
      <xdr:rowOff>0</xdr:rowOff>
    </xdr:to>
    <xdr:sp macro="" textlink="">
      <xdr:nvSpPr>
        <xdr:cNvPr id="24" name="AutoShape 5">
          <a:extLst>
            <a:ext uri="{FF2B5EF4-FFF2-40B4-BE49-F238E27FC236}">
              <a16:creationId xmlns:a16="http://schemas.microsoft.com/office/drawing/2014/main" id="{8C00EBB6-E6C3-4EAD-A2A1-F81E947F414D}"/>
            </a:ext>
          </a:extLst>
        </xdr:cNvPr>
        <xdr:cNvSpPr>
          <a:spLocks/>
        </xdr:cNvSpPr>
      </xdr:nvSpPr>
      <xdr:spPr bwMode="auto">
        <a:xfrm>
          <a:off x="8077200" y="188461650"/>
          <a:ext cx="7620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6</xdr:col>
      <xdr:colOff>57150</xdr:colOff>
      <xdr:row>792</xdr:row>
      <xdr:rowOff>0</xdr:rowOff>
    </xdr:from>
    <xdr:to>
      <xdr:col>6</xdr:col>
      <xdr:colOff>133350</xdr:colOff>
      <xdr:row>792</xdr:row>
      <xdr:rowOff>0</xdr:rowOff>
    </xdr:to>
    <xdr:sp macro="" textlink="">
      <xdr:nvSpPr>
        <xdr:cNvPr id="25" name="AutoShape 6">
          <a:extLst>
            <a:ext uri="{FF2B5EF4-FFF2-40B4-BE49-F238E27FC236}">
              <a16:creationId xmlns:a16="http://schemas.microsoft.com/office/drawing/2014/main" id="{E7F136D6-0AFA-465C-BE22-F6C2BC3DC0D9}"/>
            </a:ext>
          </a:extLst>
        </xdr:cNvPr>
        <xdr:cNvSpPr>
          <a:spLocks/>
        </xdr:cNvSpPr>
      </xdr:nvSpPr>
      <xdr:spPr bwMode="auto">
        <a:xfrm>
          <a:off x="8058150" y="188461650"/>
          <a:ext cx="7620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6</xdr:col>
      <xdr:colOff>57150</xdr:colOff>
      <xdr:row>791</xdr:row>
      <xdr:rowOff>0</xdr:rowOff>
    </xdr:from>
    <xdr:to>
      <xdr:col>6</xdr:col>
      <xdr:colOff>133350</xdr:colOff>
      <xdr:row>791</xdr:row>
      <xdr:rowOff>0</xdr:rowOff>
    </xdr:to>
    <xdr:sp macro="" textlink="">
      <xdr:nvSpPr>
        <xdr:cNvPr id="26" name="AutoShape 19">
          <a:extLst>
            <a:ext uri="{FF2B5EF4-FFF2-40B4-BE49-F238E27FC236}">
              <a16:creationId xmlns:a16="http://schemas.microsoft.com/office/drawing/2014/main" id="{94D391DF-4D80-4B50-8F56-F95CDAF04969}"/>
            </a:ext>
          </a:extLst>
        </xdr:cNvPr>
        <xdr:cNvSpPr>
          <a:spLocks/>
        </xdr:cNvSpPr>
      </xdr:nvSpPr>
      <xdr:spPr bwMode="auto">
        <a:xfrm>
          <a:off x="8058150" y="188461650"/>
          <a:ext cx="7620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6</xdr:col>
      <xdr:colOff>76200</xdr:colOff>
      <xdr:row>791</xdr:row>
      <xdr:rowOff>0</xdr:rowOff>
    </xdr:from>
    <xdr:to>
      <xdr:col>6</xdr:col>
      <xdr:colOff>152400</xdr:colOff>
      <xdr:row>791</xdr:row>
      <xdr:rowOff>0</xdr:rowOff>
    </xdr:to>
    <xdr:sp macro="" textlink="">
      <xdr:nvSpPr>
        <xdr:cNvPr id="27" name="AutoShape 20">
          <a:extLst>
            <a:ext uri="{FF2B5EF4-FFF2-40B4-BE49-F238E27FC236}">
              <a16:creationId xmlns:a16="http://schemas.microsoft.com/office/drawing/2014/main" id="{C031075F-7D5D-4996-8D1D-930C999A67BA}"/>
            </a:ext>
          </a:extLst>
        </xdr:cNvPr>
        <xdr:cNvSpPr>
          <a:spLocks/>
        </xdr:cNvSpPr>
      </xdr:nvSpPr>
      <xdr:spPr bwMode="auto">
        <a:xfrm>
          <a:off x="8077200" y="188461650"/>
          <a:ext cx="7620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6</xdr:col>
      <xdr:colOff>57150</xdr:colOff>
      <xdr:row>791</xdr:row>
      <xdr:rowOff>0</xdr:rowOff>
    </xdr:from>
    <xdr:to>
      <xdr:col>6</xdr:col>
      <xdr:colOff>133350</xdr:colOff>
      <xdr:row>791</xdr:row>
      <xdr:rowOff>0</xdr:rowOff>
    </xdr:to>
    <xdr:sp macro="" textlink="">
      <xdr:nvSpPr>
        <xdr:cNvPr id="28" name="AutoShape 21">
          <a:extLst>
            <a:ext uri="{FF2B5EF4-FFF2-40B4-BE49-F238E27FC236}">
              <a16:creationId xmlns:a16="http://schemas.microsoft.com/office/drawing/2014/main" id="{01D5E0AD-0D58-4146-AFDF-23FCC9DC9146}"/>
            </a:ext>
          </a:extLst>
        </xdr:cNvPr>
        <xdr:cNvSpPr>
          <a:spLocks/>
        </xdr:cNvSpPr>
      </xdr:nvSpPr>
      <xdr:spPr bwMode="auto">
        <a:xfrm>
          <a:off x="8058150" y="188461650"/>
          <a:ext cx="7620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6</xdr:col>
      <xdr:colOff>57150</xdr:colOff>
      <xdr:row>791</xdr:row>
      <xdr:rowOff>0</xdr:rowOff>
    </xdr:from>
    <xdr:to>
      <xdr:col>6</xdr:col>
      <xdr:colOff>133350</xdr:colOff>
      <xdr:row>791</xdr:row>
      <xdr:rowOff>0</xdr:rowOff>
    </xdr:to>
    <xdr:sp macro="" textlink="">
      <xdr:nvSpPr>
        <xdr:cNvPr id="29" name="AutoShape 49">
          <a:extLst>
            <a:ext uri="{FF2B5EF4-FFF2-40B4-BE49-F238E27FC236}">
              <a16:creationId xmlns:a16="http://schemas.microsoft.com/office/drawing/2014/main" id="{C2AD4D21-7006-4D1B-8C6C-22CDFA836C27}"/>
            </a:ext>
          </a:extLst>
        </xdr:cNvPr>
        <xdr:cNvSpPr>
          <a:spLocks/>
        </xdr:cNvSpPr>
      </xdr:nvSpPr>
      <xdr:spPr bwMode="auto">
        <a:xfrm>
          <a:off x="8058150" y="188461650"/>
          <a:ext cx="7620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6</xdr:col>
      <xdr:colOff>76200</xdr:colOff>
      <xdr:row>791</xdr:row>
      <xdr:rowOff>0</xdr:rowOff>
    </xdr:from>
    <xdr:to>
      <xdr:col>6</xdr:col>
      <xdr:colOff>152400</xdr:colOff>
      <xdr:row>791</xdr:row>
      <xdr:rowOff>0</xdr:rowOff>
    </xdr:to>
    <xdr:sp macro="" textlink="">
      <xdr:nvSpPr>
        <xdr:cNvPr id="30" name="AutoShape 50">
          <a:extLst>
            <a:ext uri="{FF2B5EF4-FFF2-40B4-BE49-F238E27FC236}">
              <a16:creationId xmlns:a16="http://schemas.microsoft.com/office/drawing/2014/main" id="{D38B903C-2CD9-4325-967A-0F63A8E790B9}"/>
            </a:ext>
          </a:extLst>
        </xdr:cNvPr>
        <xdr:cNvSpPr>
          <a:spLocks/>
        </xdr:cNvSpPr>
      </xdr:nvSpPr>
      <xdr:spPr bwMode="auto">
        <a:xfrm>
          <a:off x="8077200" y="188461650"/>
          <a:ext cx="7620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6</xdr:col>
      <xdr:colOff>57150</xdr:colOff>
      <xdr:row>791</xdr:row>
      <xdr:rowOff>0</xdr:rowOff>
    </xdr:from>
    <xdr:to>
      <xdr:col>6</xdr:col>
      <xdr:colOff>133350</xdr:colOff>
      <xdr:row>791</xdr:row>
      <xdr:rowOff>0</xdr:rowOff>
    </xdr:to>
    <xdr:sp macro="" textlink="">
      <xdr:nvSpPr>
        <xdr:cNvPr id="31" name="AutoShape 51">
          <a:extLst>
            <a:ext uri="{FF2B5EF4-FFF2-40B4-BE49-F238E27FC236}">
              <a16:creationId xmlns:a16="http://schemas.microsoft.com/office/drawing/2014/main" id="{00D9F46B-AE49-4858-8F73-9A471F3DE323}"/>
            </a:ext>
          </a:extLst>
        </xdr:cNvPr>
        <xdr:cNvSpPr>
          <a:spLocks/>
        </xdr:cNvSpPr>
      </xdr:nvSpPr>
      <xdr:spPr bwMode="auto">
        <a:xfrm>
          <a:off x="8058150" y="188461650"/>
          <a:ext cx="7620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6</xdr:col>
      <xdr:colOff>57150</xdr:colOff>
      <xdr:row>1515</xdr:row>
      <xdr:rowOff>0</xdr:rowOff>
    </xdr:from>
    <xdr:to>
      <xdr:col>6</xdr:col>
      <xdr:colOff>133350</xdr:colOff>
      <xdr:row>1515</xdr:row>
      <xdr:rowOff>0</xdr:rowOff>
    </xdr:to>
    <xdr:sp macro="" textlink="">
      <xdr:nvSpPr>
        <xdr:cNvPr id="32" name="AutoShape 1">
          <a:extLst>
            <a:ext uri="{FF2B5EF4-FFF2-40B4-BE49-F238E27FC236}">
              <a16:creationId xmlns:a16="http://schemas.microsoft.com/office/drawing/2014/main" id="{4B1976A2-C9CD-49F7-A0F7-B4CFAC1671F6}"/>
            </a:ext>
          </a:extLst>
        </xdr:cNvPr>
        <xdr:cNvSpPr>
          <a:spLocks/>
        </xdr:cNvSpPr>
      </xdr:nvSpPr>
      <xdr:spPr bwMode="auto">
        <a:xfrm>
          <a:off x="8058150" y="188718825"/>
          <a:ext cx="7620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6</xdr:col>
      <xdr:colOff>76200</xdr:colOff>
      <xdr:row>1515</xdr:row>
      <xdr:rowOff>0</xdr:rowOff>
    </xdr:from>
    <xdr:to>
      <xdr:col>6</xdr:col>
      <xdr:colOff>152400</xdr:colOff>
      <xdr:row>1515</xdr:row>
      <xdr:rowOff>0</xdr:rowOff>
    </xdr:to>
    <xdr:sp macro="" textlink="">
      <xdr:nvSpPr>
        <xdr:cNvPr id="33" name="AutoShape 2">
          <a:extLst>
            <a:ext uri="{FF2B5EF4-FFF2-40B4-BE49-F238E27FC236}">
              <a16:creationId xmlns:a16="http://schemas.microsoft.com/office/drawing/2014/main" id="{782EA902-CEE8-4740-BE1F-213219621B8C}"/>
            </a:ext>
          </a:extLst>
        </xdr:cNvPr>
        <xdr:cNvSpPr>
          <a:spLocks/>
        </xdr:cNvSpPr>
      </xdr:nvSpPr>
      <xdr:spPr bwMode="auto">
        <a:xfrm>
          <a:off x="8077200" y="188718825"/>
          <a:ext cx="7620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6</xdr:col>
      <xdr:colOff>57150</xdr:colOff>
      <xdr:row>1515</xdr:row>
      <xdr:rowOff>0</xdr:rowOff>
    </xdr:from>
    <xdr:to>
      <xdr:col>6</xdr:col>
      <xdr:colOff>133350</xdr:colOff>
      <xdr:row>1515</xdr:row>
      <xdr:rowOff>0</xdr:rowOff>
    </xdr:to>
    <xdr:sp macro="" textlink="">
      <xdr:nvSpPr>
        <xdr:cNvPr id="34" name="AutoShape 3">
          <a:extLst>
            <a:ext uri="{FF2B5EF4-FFF2-40B4-BE49-F238E27FC236}">
              <a16:creationId xmlns:a16="http://schemas.microsoft.com/office/drawing/2014/main" id="{7D3EA2AD-7033-435E-8200-A1978C164C3F}"/>
            </a:ext>
          </a:extLst>
        </xdr:cNvPr>
        <xdr:cNvSpPr>
          <a:spLocks/>
        </xdr:cNvSpPr>
      </xdr:nvSpPr>
      <xdr:spPr bwMode="auto">
        <a:xfrm>
          <a:off x="8058150" y="188718825"/>
          <a:ext cx="7620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6</xdr:col>
      <xdr:colOff>57150</xdr:colOff>
      <xdr:row>1515</xdr:row>
      <xdr:rowOff>0</xdr:rowOff>
    </xdr:from>
    <xdr:to>
      <xdr:col>6</xdr:col>
      <xdr:colOff>133350</xdr:colOff>
      <xdr:row>1515</xdr:row>
      <xdr:rowOff>0</xdr:rowOff>
    </xdr:to>
    <xdr:sp macro="" textlink="">
      <xdr:nvSpPr>
        <xdr:cNvPr id="35" name="AutoShape 4">
          <a:extLst>
            <a:ext uri="{FF2B5EF4-FFF2-40B4-BE49-F238E27FC236}">
              <a16:creationId xmlns:a16="http://schemas.microsoft.com/office/drawing/2014/main" id="{2BF386F8-9906-475A-8797-163E751455B0}"/>
            </a:ext>
          </a:extLst>
        </xdr:cNvPr>
        <xdr:cNvSpPr>
          <a:spLocks/>
        </xdr:cNvSpPr>
      </xdr:nvSpPr>
      <xdr:spPr bwMode="auto">
        <a:xfrm>
          <a:off x="8058150" y="188718825"/>
          <a:ext cx="7620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6</xdr:col>
      <xdr:colOff>76200</xdr:colOff>
      <xdr:row>1515</xdr:row>
      <xdr:rowOff>0</xdr:rowOff>
    </xdr:from>
    <xdr:to>
      <xdr:col>6</xdr:col>
      <xdr:colOff>152400</xdr:colOff>
      <xdr:row>1515</xdr:row>
      <xdr:rowOff>0</xdr:rowOff>
    </xdr:to>
    <xdr:sp macro="" textlink="">
      <xdr:nvSpPr>
        <xdr:cNvPr id="36" name="AutoShape 5">
          <a:extLst>
            <a:ext uri="{FF2B5EF4-FFF2-40B4-BE49-F238E27FC236}">
              <a16:creationId xmlns:a16="http://schemas.microsoft.com/office/drawing/2014/main" id="{6CE40705-34EE-4702-B2AC-1CC4ECBDCD45}"/>
            </a:ext>
          </a:extLst>
        </xdr:cNvPr>
        <xdr:cNvSpPr>
          <a:spLocks/>
        </xdr:cNvSpPr>
      </xdr:nvSpPr>
      <xdr:spPr bwMode="auto">
        <a:xfrm>
          <a:off x="8077200" y="188718825"/>
          <a:ext cx="7620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6</xdr:col>
      <xdr:colOff>57150</xdr:colOff>
      <xdr:row>1515</xdr:row>
      <xdr:rowOff>0</xdr:rowOff>
    </xdr:from>
    <xdr:to>
      <xdr:col>6</xdr:col>
      <xdr:colOff>133350</xdr:colOff>
      <xdr:row>1515</xdr:row>
      <xdr:rowOff>0</xdr:rowOff>
    </xdr:to>
    <xdr:sp macro="" textlink="">
      <xdr:nvSpPr>
        <xdr:cNvPr id="37" name="AutoShape 6">
          <a:extLst>
            <a:ext uri="{FF2B5EF4-FFF2-40B4-BE49-F238E27FC236}">
              <a16:creationId xmlns:a16="http://schemas.microsoft.com/office/drawing/2014/main" id="{A9FE517A-B315-40D7-B66C-7A5DCCDC756E}"/>
            </a:ext>
          </a:extLst>
        </xdr:cNvPr>
        <xdr:cNvSpPr>
          <a:spLocks/>
        </xdr:cNvSpPr>
      </xdr:nvSpPr>
      <xdr:spPr bwMode="auto">
        <a:xfrm>
          <a:off x="8058150" y="188718825"/>
          <a:ext cx="7620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6</xdr:col>
      <xdr:colOff>57150</xdr:colOff>
      <xdr:row>1515</xdr:row>
      <xdr:rowOff>0</xdr:rowOff>
    </xdr:from>
    <xdr:to>
      <xdr:col>6</xdr:col>
      <xdr:colOff>133350</xdr:colOff>
      <xdr:row>1515</xdr:row>
      <xdr:rowOff>0</xdr:rowOff>
    </xdr:to>
    <xdr:sp macro="" textlink="">
      <xdr:nvSpPr>
        <xdr:cNvPr id="38" name="AutoShape 19">
          <a:extLst>
            <a:ext uri="{FF2B5EF4-FFF2-40B4-BE49-F238E27FC236}">
              <a16:creationId xmlns:a16="http://schemas.microsoft.com/office/drawing/2014/main" id="{B6AE1F55-1899-409F-A2CC-C2512ECBF40C}"/>
            </a:ext>
          </a:extLst>
        </xdr:cNvPr>
        <xdr:cNvSpPr>
          <a:spLocks/>
        </xdr:cNvSpPr>
      </xdr:nvSpPr>
      <xdr:spPr bwMode="auto">
        <a:xfrm>
          <a:off x="8058150" y="188718825"/>
          <a:ext cx="7620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6</xdr:col>
      <xdr:colOff>76200</xdr:colOff>
      <xdr:row>1515</xdr:row>
      <xdr:rowOff>0</xdr:rowOff>
    </xdr:from>
    <xdr:to>
      <xdr:col>6</xdr:col>
      <xdr:colOff>152400</xdr:colOff>
      <xdr:row>1515</xdr:row>
      <xdr:rowOff>0</xdr:rowOff>
    </xdr:to>
    <xdr:sp macro="" textlink="">
      <xdr:nvSpPr>
        <xdr:cNvPr id="39" name="AutoShape 20">
          <a:extLst>
            <a:ext uri="{FF2B5EF4-FFF2-40B4-BE49-F238E27FC236}">
              <a16:creationId xmlns:a16="http://schemas.microsoft.com/office/drawing/2014/main" id="{4FD6D406-315D-4A38-B0E5-81D43B41D983}"/>
            </a:ext>
          </a:extLst>
        </xdr:cNvPr>
        <xdr:cNvSpPr>
          <a:spLocks/>
        </xdr:cNvSpPr>
      </xdr:nvSpPr>
      <xdr:spPr bwMode="auto">
        <a:xfrm>
          <a:off x="8077200" y="188718825"/>
          <a:ext cx="7620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6</xdr:col>
      <xdr:colOff>57150</xdr:colOff>
      <xdr:row>1515</xdr:row>
      <xdr:rowOff>0</xdr:rowOff>
    </xdr:from>
    <xdr:to>
      <xdr:col>6</xdr:col>
      <xdr:colOff>133350</xdr:colOff>
      <xdr:row>1515</xdr:row>
      <xdr:rowOff>0</xdr:rowOff>
    </xdr:to>
    <xdr:sp macro="" textlink="">
      <xdr:nvSpPr>
        <xdr:cNvPr id="40" name="AutoShape 21">
          <a:extLst>
            <a:ext uri="{FF2B5EF4-FFF2-40B4-BE49-F238E27FC236}">
              <a16:creationId xmlns:a16="http://schemas.microsoft.com/office/drawing/2014/main" id="{BDC2240A-8703-4782-8152-F173826026DA}"/>
            </a:ext>
          </a:extLst>
        </xdr:cNvPr>
        <xdr:cNvSpPr>
          <a:spLocks/>
        </xdr:cNvSpPr>
      </xdr:nvSpPr>
      <xdr:spPr bwMode="auto">
        <a:xfrm>
          <a:off x="8058150" y="188718825"/>
          <a:ext cx="7620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6</xdr:col>
      <xdr:colOff>57150</xdr:colOff>
      <xdr:row>1515</xdr:row>
      <xdr:rowOff>0</xdr:rowOff>
    </xdr:from>
    <xdr:to>
      <xdr:col>6</xdr:col>
      <xdr:colOff>133350</xdr:colOff>
      <xdr:row>1515</xdr:row>
      <xdr:rowOff>0</xdr:rowOff>
    </xdr:to>
    <xdr:sp macro="" textlink="">
      <xdr:nvSpPr>
        <xdr:cNvPr id="41" name="AutoShape 22">
          <a:extLst>
            <a:ext uri="{FF2B5EF4-FFF2-40B4-BE49-F238E27FC236}">
              <a16:creationId xmlns:a16="http://schemas.microsoft.com/office/drawing/2014/main" id="{B62CC645-113C-4E67-B1F0-8EFFCD4E2E02}"/>
            </a:ext>
          </a:extLst>
        </xdr:cNvPr>
        <xdr:cNvSpPr>
          <a:spLocks/>
        </xdr:cNvSpPr>
      </xdr:nvSpPr>
      <xdr:spPr bwMode="auto">
        <a:xfrm>
          <a:off x="8058150" y="188718825"/>
          <a:ext cx="7620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6</xdr:col>
      <xdr:colOff>76200</xdr:colOff>
      <xdr:row>1515</xdr:row>
      <xdr:rowOff>0</xdr:rowOff>
    </xdr:from>
    <xdr:to>
      <xdr:col>6</xdr:col>
      <xdr:colOff>152400</xdr:colOff>
      <xdr:row>1515</xdr:row>
      <xdr:rowOff>0</xdr:rowOff>
    </xdr:to>
    <xdr:sp macro="" textlink="">
      <xdr:nvSpPr>
        <xdr:cNvPr id="42" name="AutoShape 23">
          <a:extLst>
            <a:ext uri="{FF2B5EF4-FFF2-40B4-BE49-F238E27FC236}">
              <a16:creationId xmlns:a16="http://schemas.microsoft.com/office/drawing/2014/main" id="{AE113AC9-200B-4B16-9C13-003E65D157AB}"/>
            </a:ext>
          </a:extLst>
        </xdr:cNvPr>
        <xdr:cNvSpPr>
          <a:spLocks/>
        </xdr:cNvSpPr>
      </xdr:nvSpPr>
      <xdr:spPr bwMode="auto">
        <a:xfrm>
          <a:off x="8077200" y="188718825"/>
          <a:ext cx="7620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6</xdr:col>
      <xdr:colOff>57150</xdr:colOff>
      <xdr:row>1515</xdr:row>
      <xdr:rowOff>0</xdr:rowOff>
    </xdr:from>
    <xdr:to>
      <xdr:col>6</xdr:col>
      <xdr:colOff>133350</xdr:colOff>
      <xdr:row>1515</xdr:row>
      <xdr:rowOff>0</xdr:rowOff>
    </xdr:to>
    <xdr:sp macro="" textlink="">
      <xdr:nvSpPr>
        <xdr:cNvPr id="43" name="AutoShape 24">
          <a:extLst>
            <a:ext uri="{FF2B5EF4-FFF2-40B4-BE49-F238E27FC236}">
              <a16:creationId xmlns:a16="http://schemas.microsoft.com/office/drawing/2014/main" id="{031DE790-8FC6-4C4D-988A-E8F43736731A}"/>
            </a:ext>
          </a:extLst>
        </xdr:cNvPr>
        <xdr:cNvSpPr>
          <a:spLocks/>
        </xdr:cNvSpPr>
      </xdr:nvSpPr>
      <xdr:spPr bwMode="auto">
        <a:xfrm>
          <a:off x="8058150" y="188718825"/>
          <a:ext cx="76200" cy="0"/>
        </a:xfrm>
        <a:prstGeom prst="rightBrace">
          <a:avLst>
            <a:gd name="adj1" fmla="val -2147483648"/>
            <a:gd name="adj2" fmla="val 50000"/>
          </a:avLst>
        </a:prstGeom>
        <a:noFill/>
        <a:ln w="9525">
          <a:solidFill>
            <a:srgbClr val="000000"/>
          </a:solidFill>
          <a:round/>
          <a:headEnd/>
          <a:tailEnd/>
        </a:ln>
      </xdr:spPr>
    </xdr:sp>
    <xdr:clientData/>
  </xdr:twoCellAnchor>
  <mc:AlternateContent xmlns:mc="http://schemas.openxmlformats.org/markup-compatibility/2006">
    <mc:Choice xmlns:a14="http://schemas.microsoft.com/office/drawing/2010/main" Requires="a14">
      <xdr:twoCellAnchor>
        <xdr:from>
          <xdr:col>5</xdr:col>
          <xdr:colOff>1038225</xdr:colOff>
          <xdr:row>1154</xdr:row>
          <xdr:rowOff>66675</xdr:rowOff>
        </xdr:from>
        <xdr:to>
          <xdr:col>6</xdr:col>
          <xdr:colOff>933450</xdr:colOff>
          <xdr:row>1154</xdr:row>
          <xdr:rowOff>76200</xdr:rowOff>
        </xdr:to>
        <xdr:sp macro="" textlink="">
          <xdr:nvSpPr>
            <xdr:cNvPr id="66561" name="Object 1" hidden="1">
              <a:extLst>
                <a:ext uri="{63B3BB69-23CF-44E3-9099-C40C66FF867C}">
                  <a14:compatExt spid="_x0000_s66561"/>
                </a:ext>
                <a:ext uri="{FF2B5EF4-FFF2-40B4-BE49-F238E27FC236}">
                  <a16:creationId xmlns:a16="http://schemas.microsoft.com/office/drawing/2014/main" id="{00000000-0008-0000-0200-0000010401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image" Target="../media/image1.emf"/><Relationship Id="rId4" Type="http://schemas.openxmlformats.org/officeDocument/2006/relationships/oleObject" Target="../embeddings/oleObject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openxmlformats.org/officeDocument/2006/relationships/image" Target="../media/image1.emf"/><Relationship Id="rId4" Type="http://schemas.openxmlformats.org/officeDocument/2006/relationships/oleObject" Target="../embeddings/oleObject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375E6E-F82F-4D93-92BD-4457F66CE579}">
  <sheetPr>
    <tabColor rgb="FFFFFF00"/>
    <pageSetUpPr fitToPage="1"/>
  </sheetPr>
  <dimension ref="A1:V1911"/>
  <sheetViews>
    <sheetView topLeftCell="A1688" zoomScale="70" zoomScaleNormal="70" zoomScaleSheetLayoutView="70" zoomScalePageLayoutView="55" workbookViewId="0">
      <selection activeCell="L81" sqref="L81:M81"/>
    </sheetView>
  </sheetViews>
  <sheetFormatPr defaultColWidth="9.140625" defaultRowHeight="20.25"/>
  <cols>
    <col min="1" max="1" width="40.28515625" style="134" customWidth="1"/>
    <col min="2" max="2" width="28.5703125" style="49" hidden="1" customWidth="1"/>
    <col min="3" max="3" width="7.28515625" style="49" hidden="1" customWidth="1"/>
    <col min="4" max="4" width="9" style="49" hidden="1" customWidth="1"/>
    <col min="5" max="5" width="62.140625" style="93" customWidth="1"/>
    <col min="6" max="6" width="17.5703125" style="135" customWidth="1"/>
    <col min="7" max="7" width="17.5703125" style="1" customWidth="1"/>
    <col min="8" max="13" width="17.5703125" style="35" customWidth="1"/>
    <col min="14" max="14" width="15" style="35" customWidth="1"/>
    <col min="15" max="15" width="13.140625" style="36" customWidth="1"/>
    <col min="16" max="16" width="13.42578125" style="35" bestFit="1" customWidth="1"/>
    <col min="17" max="17" width="16.140625" style="35" bestFit="1" customWidth="1"/>
    <col min="18" max="18" width="14.42578125" style="35" bestFit="1" customWidth="1"/>
    <col min="19" max="19" width="16.28515625" style="35" bestFit="1" customWidth="1"/>
    <col min="20" max="20" width="9.140625" style="35"/>
    <col min="21" max="21" width="16.7109375" style="35" customWidth="1"/>
    <col min="22" max="16384" width="9.140625" style="35"/>
  </cols>
  <sheetData>
    <row r="1" spans="1:20" ht="23.25">
      <c r="A1" s="658" t="s">
        <v>0</v>
      </c>
      <c r="B1" s="658"/>
      <c r="C1" s="658"/>
      <c r="D1" s="658"/>
      <c r="E1" s="658"/>
      <c r="F1" s="658"/>
      <c r="G1" s="658"/>
      <c r="H1" s="658"/>
      <c r="I1" s="658"/>
      <c r="J1" s="658"/>
      <c r="K1" s="658"/>
      <c r="L1" s="658"/>
      <c r="M1" s="658"/>
      <c r="Q1" s="342" t="s">
        <v>1</v>
      </c>
      <c r="R1" s="333" t="s">
        <v>2</v>
      </c>
      <c r="S1" s="333" t="s">
        <v>3</v>
      </c>
      <c r="T1" s="334"/>
    </row>
    <row r="2" spans="1:20" ht="23.25">
      <c r="A2" s="658" t="s">
        <v>4</v>
      </c>
      <c r="B2" s="658"/>
      <c r="C2" s="658"/>
      <c r="D2" s="658"/>
      <c r="E2" s="658"/>
      <c r="F2" s="658"/>
      <c r="G2" s="658"/>
      <c r="H2" s="658"/>
      <c r="I2" s="658"/>
      <c r="J2" s="658"/>
      <c r="K2" s="658"/>
      <c r="L2" s="658"/>
      <c r="M2" s="658"/>
      <c r="Q2" s="342" t="s">
        <v>5</v>
      </c>
      <c r="R2" s="335">
        <v>45747</v>
      </c>
      <c r="S2" s="336"/>
      <c r="T2" s="335" t="s">
        <v>6</v>
      </c>
    </row>
    <row r="3" spans="1:20" ht="23.25">
      <c r="A3" s="659" t="s">
        <v>7</v>
      </c>
      <c r="B3" s="659"/>
      <c r="C3" s="659"/>
      <c r="D3" s="659"/>
      <c r="E3" s="659"/>
      <c r="F3" s="659"/>
      <c r="G3" s="659"/>
      <c r="H3" s="659"/>
      <c r="I3" s="659"/>
      <c r="J3" s="659"/>
      <c r="K3" s="659"/>
      <c r="L3" s="659"/>
      <c r="M3" s="659"/>
      <c r="R3" s="337">
        <v>45748</v>
      </c>
      <c r="S3" s="337">
        <v>45769</v>
      </c>
      <c r="T3" s="335" t="s">
        <v>8</v>
      </c>
    </row>
    <row r="4" spans="1:20" ht="23.25">
      <c r="A4" s="34"/>
      <c r="B4" s="34"/>
      <c r="C4" s="34"/>
      <c r="D4" s="34"/>
      <c r="E4" s="34"/>
      <c r="F4" s="34"/>
      <c r="G4" s="34"/>
      <c r="R4" s="337">
        <v>45749</v>
      </c>
      <c r="S4" s="337">
        <v>45770</v>
      </c>
      <c r="T4" s="335" t="s">
        <v>9</v>
      </c>
    </row>
    <row r="5" spans="1:20" ht="21.2" customHeight="1">
      <c r="A5" s="660" t="s">
        <v>10</v>
      </c>
      <c r="B5" s="375"/>
      <c r="C5" s="375"/>
      <c r="D5" s="375"/>
      <c r="E5" s="660" t="s">
        <v>11</v>
      </c>
      <c r="F5" s="661" t="s">
        <v>12</v>
      </c>
      <c r="G5" s="662"/>
      <c r="H5" s="661" t="s">
        <v>13</v>
      </c>
      <c r="I5" s="662"/>
      <c r="J5" s="663" t="s">
        <v>14</v>
      </c>
      <c r="K5" s="664"/>
      <c r="L5" s="663" t="s">
        <v>15</v>
      </c>
      <c r="M5" s="664"/>
      <c r="R5" s="337">
        <v>45750</v>
      </c>
      <c r="S5" s="337">
        <v>45771</v>
      </c>
      <c r="T5" s="335" t="s">
        <v>16</v>
      </c>
    </row>
    <row r="6" spans="1:20" s="36" customFormat="1" ht="21">
      <c r="A6" s="660"/>
      <c r="B6" s="374"/>
      <c r="C6" s="376"/>
      <c r="D6" s="376"/>
      <c r="E6" s="660"/>
      <c r="F6" s="377" t="s">
        <v>17</v>
      </c>
      <c r="G6" s="377" t="s">
        <v>18</v>
      </c>
      <c r="H6" s="377" t="s">
        <v>17</v>
      </c>
      <c r="I6" s="377" t="s">
        <v>18</v>
      </c>
      <c r="J6" s="377" t="s">
        <v>17</v>
      </c>
      <c r="K6" s="377" t="s">
        <v>18</v>
      </c>
      <c r="L6" s="377" t="s">
        <v>17</v>
      </c>
      <c r="M6" s="377" t="s">
        <v>18</v>
      </c>
      <c r="O6" s="36" t="s">
        <v>19</v>
      </c>
      <c r="P6" s="36" t="s">
        <v>20</v>
      </c>
      <c r="R6" s="337">
        <v>45751</v>
      </c>
      <c r="S6" s="339"/>
      <c r="T6" s="335" t="s">
        <v>21</v>
      </c>
    </row>
    <row r="7" spans="1:20">
      <c r="A7" s="270" t="s">
        <v>22</v>
      </c>
      <c r="B7" s="378" t="s">
        <v>23</v>
      </c>
      <c r="C7" s="325"/>
      <c r="D7" s="325"/>
      <c r="E7" s="379" t="s">
        <v>24</v>
      </c>
      <c r="F7" s="280">
        <v>45665</v>
      </c>
      <c r="G7" s="380" t="s">
        <v>25</v>
      </c>
      <c r="H7" s="280">
        <v>45686</v>
      </c>
      <c r="I7" s="380" t="s">
        <v>25</v>
      </c>
      <c r="J7" s="280">
        <v>45748</v>
      </c>
      <c r="K7" s="351">
        <v>0.375</v>
      </c>
      <c r="L7" s="280">
        <v>45769</v>
      </c>
      <c r="M7" s="351">
        <v>0.375</v>
      </c>
      <c r="N7" s="246"/>
      <c r="O7" s="261">
        <f>H7-F7</f>
        <v>21</v>
      </c>
      <c r="P7" s="332">
        <f>L7-J7</f>
        <v>21</v>
      </c>
      <c r="R7" s="338"/>
      <c r="S7" s="339"/>
      <c r="T7" s="340" t="s">
        <v>26</v>
      </c>
    </row>
    <row r="8" spans="1:20">
      <c r="A8" s="270" t="s">
        <v>27</v>
      </c>
      <c r="B8" s="378"/>
      <c r="C8" s="325"/>
      <c r="D8" s="325"/>
      <c r="E8" s="309" t="s">
        <v>28</v>
      </c>
      <c r="F8" s="280">
        <v>45672</v>
      </c>
      <c r="G8" s="380">
        <v>0.625</v>
      </c>
      <c r="H8" s="280">
        <v>45695</v>
      </c>
      <c r="I8" s="380">
        <v>0.625</v>
      </c>
      <c r="J8" s="280">
        <v>45748</v>
      </c>
      <c r="K8" s="380">
        <v>0.625</v>
      </c>
      <c r="L8" s="280">
        <v>45770</v>
      </c>
      <c r="M8" s="380">
        <v>0.625</v>
      </c>
      <c r="N8" s="246"/>
      <c r="O8" s="261">
        <f t="shared" ref="O8:O57" si="0">H8-F8</f>
        <v>23</v>
      </c>
      <c r="P8" s="332">
        <f t="shared" ref="P8:P72" si="1">L8-J8</f>
        <v>22</v>
      </c>
      <c r="Q8" s="246"/>
      <c r="R8" s="338"/>
      <c r="S8" s="339"/>
      <c r="T8" s="340" t="s">
        <v>29</v>
      </c>
    </row>
    <row r="9" spans="1:20">
      <c r="A9" s="270" t="s">
        <v>27</v>
      </c>
      <c r="B9" s="378"/>
      <c r="C9" s="325"/>
      <c r="D9" s="325"/>
      <c r="E9" s="309" t="s">
        <v>30</v>
      </c>
      <c r="F9" s="280">
        <v>45665</v>
      </c>
      <c r="G9" s="380">
        <v>0.375</v>
      </c>
      <c r="H9" s="280">
        <v>45695</v>
      </c>
      <c r="I9" s="380">
        <v>0.625</v>
      </c>
      <c r="J9" s="280">
        <v>45748</v>
      </c>
      <c r="K9" s="351">
        <v>0.625</v>
      </c>
      <c r="L9" s="280">
        <v>45770</v>
      </c>
      <c r="M9" s="351">
        <v>0.625</v>
      </c>
      <c r="N9" s="246"/>
      <c r="O9" s="261">
        <f t="shared" si="0"/>
        <v>30</v>
      </c>
      <c r="P9" s="332">
        <f t="shared" si="1"/>
        <v>22</v>
      </c>
      <c r="Q9" s="246"/>
      <c r="R9" s="341"/>
      <c r="S9" s="335">
        <v>45775</v>
      </c>
      <c r="T9" s="340" t="s">
        <v>6</v>
      </c>
    </row>
    <row r="10" spans="1:20">
      <c r="A10" s="270" t="s">
        <v>31</v>
      </c>
      <c r="B10" s="378"/>
      <c r="C10" s="325"/>
      <c r="D10" s="325"/>
      <c r="E10" s="309" t="s">
        <v>24</v>
      </c>
      <c r="F10" s="280">
        <v>45674</v>
      </c>
      <c r="G10" s="380">
        <v>0.625</v>
      </c>
      <c r="H10" s="280">
        <v>45695</v>
      </c>
      <c r="I10" s="380" t="s">
        <v>25</v>
      </c>
      <c r="J10" s="280">
        <v>45751</v>
      </c>
      <c r="K10" s="380">
        <v>0.625</v>
      </c>
      <c r="L10" s="280">
        <v>45775</v>
      </c>
      <c r="M10" s="380">
        <v>0.625</v>
      </c>
      <c r="N10" s="246"/>
      <c r="O10" s="261">
        <f t="shared" si="0"/>
        <v>21</v>
      </c>
      <c r="P10" s="332">
        <f t="shared" si="1"/>
        <v>24</v>
      </c>
      <c r="Q10" s="246"/>
      <c r="R10" s="339"/>
      <c r="S10" s="335">
        <v>45776</v>
      </c>
      <c r="T10" s="340" t="s">
        <v>8</v>
      </c>
    </row>
    <row r="11" spans="1:20">
      <c r="A11" s="270" t="s">
        <v>32</v>
      </c>
      <c r="B11" s="378" t="s">
        <v>23</v>
      </c>
      <c r="C11" s="325"/>
      <c r="D11" s="325"/>
      <c r="E11" s="309" t="s">
        <v>24</v>
      </c>
      <c r="F11" s="280">
        <v>45670</v>
      </c>
      <c r="G11" s="380" t="s">
        <v>33</v>
      </c>
      <c r="H11" s="280">
        <v>45698</v>
      </c>
      <c r="I11" s="380">
        <v>0.625</v>
      </c>
      <c r="J11" s="280">
        <v>45751</v>
      </c>
      <c r="K11" s="380" t="s">
        <v>33</v>
      </c>
      <c r="L11" s="280">
        <v>45777</v>
      </c>
      <c r="M11" s="351">
        <v>0.375</v>
      </c>
      <c r="N11" s="246"/>
      <c r="O11" s="261">
        <f t="shared" si="0"/>
        <v>28</v>
      </c>
      <c r="P11" s="332">
        <f t="shared" si="1"/>
        <v>26</v>
      </c>
      <c r="Q11" s="246"/>
      <c r="S11" s="335">
        <v>45777</v>
      </c>
      <c r="T11" s="340" t="s">
        <v>9</v>
      </c>
    </row>
    <row r="12" spans="1:20">
      <c r="A12" s="270" t="s">
        <v>34</v>
      </c>
      <c r="B12" s="378"/>
      <c r="C12" s="325"/>
      <c r="D12" s="325"/>
      <c r="E12" s="309" t="s">
        <v>24</v>
      </c>
      <c r="F12" s="280">
        <v>45674</v>
      </c>
      <c r="G12" s="380" t="s">
        <v>35</v>
      </c>
      <c r="H12" s="280">
        <v>45695</v>
      </c>
      <c r="I12" s="380" t="s">
        <v>35</v>
      </c>
      <c r="J12" s="280">
        <v>45751</v>
      </c>
      <c r="K12" s="281">
        <v>0.375</v>
      </c>
      <c r="L12" s="280">
        <v>45777</v>
      </c>
      <c r="M12" s="351">
        <v>0.375</v>
      </c>
      <c r="N12" s="246"/>
      <c r="O12" s="261">
        <f t="shared" si="0"/>
        <v>21</v>
      </c>
      <c r="P12" s="332">
        <f t="shared" si="1"/>
        <v>26</v>
      </c>
      <c r="Q12" s="246"/>
      <c r="S12" s="262"/>
      <c r="T12" s="262"/>
    </row>
    <row r="13" spans="1:20">
      <c r="A13" s="270" t="s">
        <v>36</v>
      </c>
      <c r="B13" s="378"/>
      <c r="C13" s="325"/>
      <c r="D13" s="325"/>
      <c r="E13" s="309" t="s">
        <v>24</v>
      </c>
      <c r="F13" s="280">
        <v>45670</v>
      </c>
      <c r="G13" s="380" t="s">
        <v>25</v>
      </c>
      <c r="H13" s="280">
        <v>45691</v>
      </c>
      <c r="I13" s="380" t="s">
        <v>25</v>
      </c>
      <c r="J13" s="280">
        <v>45750</v>
      </c>
      <c r="K13" s="351">
        <v>0.6875</v>
      </c>
      <c r="L13" s="280">
        <v>45777</v>
      </c>
      <c r="M13" s="351">
        <v>0.6875</v>
      </c>
      <c r="N13" s="246"/>
      <c r="O13" s="261">
        <f t="shared" si="0"/>
        <v>21</v>
      </c>
      <c r="P13" s="332">
        <f t="shared" si="1"/>
        <v>27</v>
      </c>
      <c r="Q13" s="246"/>
      <c r="S13" s="262"/>
      <c r="T13" s="262"/>
    </row>
    <row r="14" spans="1:20">
      <c r="A14" s="270" t="s">
        <v>37</v>
      </c>
      <c r="B14" s="378" t="s">
        <v>23</v>
      </c>
      <c r="C14" s="325"/>
      <c r="D14" s="325"/>
      <c r="E14" s="309" t="s">
        <v>24</v>
      </c>
      <c r="F14" s="280">
        <v>45667</v>
      </c>
      <c r="G14" s="380" t="s">
        <v>25</v>
      </c>
      <c r="H14" s="280">
        <v>45688</v>
      </c>
      <c r="I14" s="380" t="s">
        <v>25</v>
      </c>
      <c r="J14" s="280">
        <v>45751</v>
      </c>
      <c r="K14" s="351">
        <v>0.375</v>
      </c>
      <c r="L14" s="280">
        <v>45775</v>
      </c>
      <c r="M14" s="380">
        <v>0.375</v>
      </c>
      <c r="N14" s="246"/>
      <c r="O14" s="261">
        <f t="shared" si="0"/>
        <v>21</v>
      </c>
      <c r="P14" s="332">
        <f t="shared" si="1"/>
        <v>24</v>
      </c>
      <c r="Q14" s="246"/>
      <c r="S14" s="262"/>
    </row>
    <row r="15" spans="1:20">
      <c r="A15" s="270" t="s">
        <v>38</v>
      </c>
      <c r="B15" s="378" t="s">
        <v>23</v>
      </c>
      <c r="C15" s="325"/>
      <c r="D15" s="325"/>
      <c r="E15" s="309" t="s">
        <v>24</v>
      </c>
      <c r="F15" s="280">
        <v>45678</v>
      </c>
      <c r="G15" s="380">
        <v>0.35416666666666669</v>
      </c>
      <c r="H15" s="280">
        <v>45698</v>
      </c>
      <c r="I15" s="380">
        <v>0.35416666666666669</v>
      </c>
      <c r="J15" s="280">
        <v>45749</v>
      </c>
      <c r="K15" s="380">
        <v>0.35416666666666669</v>
      </c>
      <c r="L15" s="280">
        <v>45776</v>
      </c>
      <c r="M15" s="380">
        <v>0.35416666666666669</v>
      </c>
      <c r="N15" s="246"/>
      <c r="O15" s="261">
        <f t="shared" si="0"/>
        <v>20</v>
      </c>
      <c r="P15" s="332">
        <f t="shared" si="1"/>
        <v>27</v>
      </c>
      <c r="Q15" s="246"/>
      <c r="S15" s="262"/>
    </row>
    <row r="16" spans="1:20">
      <c r="A16" s="270" t="s">
        <v>39</v>
      </c>
      <c r="B16" s="325"/>
      <c r="C16" s="325"/>
      <c r="D16" s="325"/>
      <c r="E16" s="309" t="s">
        <v>24</v>
      </c>
      <c r="F16" s="280">
        <v>45670</v>
      </c>
      <c r="G16" s="380" t="s">
        <v>35</v>
      </c>
      <c r="H16" s="280">
        <v>45691</v>
      </c>
      <c r="I16" s="380" t="s">
        <v>35</v>
      </c>
      <c r="J16" s="280">
        <v>45750</v>
      </c>
      <c r="K16" s="351">
        <v>0.41666666666666669</v>
      </c>
      <c r="L16" s="280">
        <v>45771</v>
      </c>
      <c r="M16" s="351">
        <v>0.41666666666666669</v>
      </c>
      <c r="N16" s="246"/>
      <c r="O16" s="261">
        <f t="shared" si="0"/>
        <v>21</v>
      </c>
      <c r="P16" s="332">
        <f t="shared" si="1"/>
        <v>21</v>
      </c>
      <c r="Q16" s="246"/>
      <c r="S16" s="262"/>
    </row>
    <row r="17" spans="1:22">
      <c r="A17" s="270" t="s">
        <v>40</v>
      </c>
      <c r="B17" s="378" t="s">
        <v>23</v>
      </c>
      <c r="C17" s="325"/>
      <c r="D17" s="325"/>
      <c r="E17" s="309" t="s">
        <v>24</v>
      </c>
      <c r="F17" s="280">
        <v>45671</v>
      </c>
      <c r="G17" s="381">
        <v>0.35416666666666669</v>
      </c>
      <c r="H17" s="280">
        <v>45692</v>
      </c>
      <c r="I17" s="380">
        <v>0.625</v>
      </c>
      <c r="J17" s="280">
        <v>45747</v>
      </c>
      <c r="K17" s="381">
        <v>0.375</v>
      </c>
      <c r="L17" s="280">
        <v>45777</v>
      </c>
      <c r="M17" s="381">
        <v>0.375</v>
      </c>
      <c r="N17" s="246"/>
      <c r="O17" s="261">
        <f t="shared" si="0"/>
        <v>21</v>
      </c>
      <c r="P17" s="332">
        <f t="shared" si="1"/>
        <v>30</v>
      </c>
      <c r="Q17" s="246"/>
      <c r="R17" s="294">
        <v>45664</v>
      </c>
      <c r="S17" s="240">
        <f>COUNTIF(F7:F128,"07/1/2025")</f>
        <v>4</v>
      </c>
      <c r="U17" s="294">
        <v>45684</v>
      </c>
      <c r="V17" s="240">
        <f>COUNTIF(H7:H128,"27/1/2025")</f>
        <v>1</v>
      </c>
    </row>
    <row r="18" spans="1:22">
      <c r="A18" s="270" t="s">
        <v>41</v>
      </c>
      <c r="B18" s="378"/>
      <c r="C18" s="325"/>
      <c r="D18" s="325"/>
      <c r="E18" s="309" t="s">
        <v>24</v>
      </c>
      <c r="F18" s="280">
        <v>45666</v>
      </c>
      <c r="G18" s="381">
        <v>0.625</v>
      </c>
      <c r="H18" s="280">
        <v>45687</v>
      </c>
      <c r="I18" s="381">
        <v>0.625</v>
      </c>
      <c r="J18" s="280">
        <v>45747</v>
      </c>
      <c r="K18" s="381">
        <v>0.625</v>
      </c>
      <c r="L18" s="280">
        <v>45770</v>
      </c>
      <c r="M18" s="381">
        <v>0.625</v>
      </c>
      <c r="N18" s="246"/>
      <c r="O18" s="261">
        <f t="shared" si="0"/>
        <v>21</v>
      </c>
      <c r="P18" s="332">
        <f t="shared" si="1"/>
        <v>23</v>
      </c>
      <c r="Q18" s="246"/>
      <c r="R18" s="294">
        <v>45665</v>
      </c>
      <c r="S18" s="240">
        <f>COUNTIF(F7:F128,"08/1/2025")</f>
        <v>12</v>
      </c>
      <c r="U18" s="294">
        <v>45685</v>
      </c>
      <c r="V18" s="240">
        <f>COUNTIF(H7:H128,"28/1/2025")</f>
        <v>4</v>
      </c>
    </row>
    <row r="19" spans="1:22">
      <c r="A19" s="271" t="s">
        <v>42</v>
      </c>
      <c r="B19" s="253"/>
      <c r="C19" s="276"/>
      <c r="D19" s="276"/>
      <c r="E19" s="309" t="s">
        <v>24</v>
      </c>
      <c r="F19" s="397"/>
      <c r="G19" s="397"/>
      <c r="H19" s="397"/>
      <c r="I19" s="397"/>
      <c r="J19" s="397"/>
      <c r="K19" s="397"/>
      <c r="L19" s="397"/>
      <c r="M19" s="397"/>
      <c r="N19" s="246"/>
      <c r="O19" s="261">
        <f>H19-F19</f>
        <v>0</v>
      </c>
      <c r="P19" s="332">
        <f>L19-J19</f>
        <v>0</v>
      </c>
      <c r="Q19" s="246"/>
    </row>
    <row r="20" spans="1:22">
      <c r="A20" s="270" t="s">
        <v>43</v>
      </c>
      <c r="B20" s="378" t="s">
        <v>23</v>
      </c>
      <c r="C20" s="325"/>
      <c r="D20" s="325"/>
      <c r="E20" s="382" t="s">
        <v>44</v>
      </c>
      <c r="F20" s="280">
        <v>45672</v>
      </c>
      <c r="G20" s="380" t="s">
        <v>25</v>
      </c>
      <c r="H20" s="280">
        <v>45692</v>
      </c>
      <c r="I20" s="380" t="s">
        <v>25</v>
      </c>
      <c r="J20" s="280">
        <v>45750</v>
      </c>
      <c r="K20" s="351">
        <v>0.625</v>
      </c>
      <c r="L20" s="280">
        <v>45776</v>
      </c>
      <c r="M20" s="351">
        <v>0.375</v>
      </c>
      <c r="N20" s="246"/>
      <c r="O20" s="261">
        <f t="shared" si="0"/>
        <v>20</v>
      </c>
      <c r="P20" s="332">
        <f t="shared" si="1"/>
        <v>26</v>
      </c>
      <c r="Q20" s="246"/>
      <c r="R20" s="294">
        <v>45666</v>
      </c>
      <c r="S20" s="240">
        <f>COUNTIF(F7:F128,"09/1/2025")</f>
        <v>13</v>
      </c>
      <c r="U20" s="294">
        <v>45686</v>
      </c>
      <c r="V20" s="240">
        <f>COUNTIF(H9:H130,"29/1/2025")</f>
        <v>8</v>
      </c>
    </row>
    <row r="21" spans="1:22">
      <c r="A21" s="270" t="s">
        <v>43</v>
      </c>
      <c r="B21" s="378" t="s">
        <v>23</v>
      </c>
      <c r="C21" s="325"/>
      <c r="D21" s="325"/>
      <c r="E21" s="309" t="s">
        <v>45</v>
      </c>
      <c r="F21" s="280">
        <v>45670</v>
      </c>
      <c r="G21" s="380" t="s">
        <v>25</v>
      </c>
      <c r="H21" s="280">
        <v>45691</v>
      </c>
      <c r="I21" s="380">
        <v>0.45833333333333331</v>
      </c>
      <c r="J21" s="280">
        <v>45747</v>
      </c>
      <c r="K21" s="351">
        <v>0.375</v>
      </c>
      <c r="L21" s="280">
        <v>45775</v>
      </c>
      <c r="M21" s="351">
        <v>0.375</v>
      </c>
      <c r="N21" s="246"/>
      <c r="O21" s="261">
        <f t="shared" si="0"/>
        <v>21</v>
      </c>
      <c r="P21" s="332">
        <f t="shared" si="1"/>
        <v>28</v>
      </c>
      <c r="Q21" s="246"/>
      <c r="R21" s="294">
        <v>45667</v>
      </c>
      <c r="S21" s="240">
        <f>COUNTIF(F7:F128,"10/1/2025")</f>
        <v>9</v>
      </c>
      <c r="U21" s="294">
        <v>45687</v>
      </c>
      <c r="V21" s="240">
        <f>COUNTIF(H10:H131,"30/1/2025")</f>
        <v>10</v>
      </c>
    </row>
    <row r="22" spans="1:22">
      <c r="A22" s="270" t="s">
        <v>46</v>
      </c>
      <c r="B22" s="378" t="s">
        <v>47</v>
      </c>
      <c r="C22" s="325"/>
      <c r="D22" s="325"/>
      <c r="E22" s="309" t="s">
        <v>45</v>
      </c>
      <c r="F22" s="280">
        <v>45673</v>
      </c>
      <c r="G22" s="380">
        <v>0.625</v>
      </c>
      <c r="H22" s="280">
        <v>45694</v>
      </c>
      <c r="I22" s="380">
        <v>0.375</v>
      </c>
      <c r="J22" s="280">
        <v>45747</v>
      </c>
      <c r="K22" s="380" t="s">
        <v>25</v>
      </c>
      <c r="L22" s="280">
        <v>45769</v>
      </c>
      <c r="M22" s="380" t="s">
        <v>25</v>
      </c>
      <c r="N22" s="246"/>
      <c r="O22" s="261">
        <f t="shared" si="0"/>
        <v>21</v>
      </c>
      <c r="P22" s="332">
        <f t="shared" si="1"/>
        <v>22</v>
      </c>
      <c r="Q22" s="246"/>
      <c r="R22" s="294">
        <v>45670</v>
      </c>
      <c r="S22" s="240">
        <f>COUNTIF(F7:F128,"13/1/2025")</f>
        <v>15</v>
      </c>
      <c r="U22" s="294">
        <v>45688</v>
      </c>
      <c r="V22" s="240">
        <f>COUNTIF(H11:H132,"31/1/2025")</f>
        <v>10</v>
      </c>
    </row>
    <row r="23" spans="1:22">
      <c r="A23" s="270" t="s">
        <v>46</v>
      </c>
      <c r="B23" s="378"/>
      <c r="C23" s="325"/>
      <c r="D23" s="325"/>
      <c r="E23" s="309" t="s">
        <v>48</v>
      </c>
      <c r="F23" s="280">
        <v>45674</v>
      </c>
      <c r="G23" s="380">
        <v>0.375</v>
      </c>
      <c r="H23" s="280">
        <v>45695</v>
      </c>
      <c r="I23" s="380">
        <v>0.375</v>
      </c>
      <c r="J23" s="280">
        <v>45747</v>
      </c>
      <c r="K23" s="380" t="s">
        <v>25</v>
      </c>
      <c r="L23" s="280">
        <v>45769</v>
      </c>
      <c r="M23" s="380" t="s">
        <v>25</v>
      </c>
      <c r="N23" s="246"/>
      <c r="O23" s="261">
        <f t="shared" si="0"/>
        <v>21</v>
      </c>
      <c r="P23" s="332">
        <f t="shared" si="1"/>
        <v>22</v>
      </c>
      <c r="Q23" s="246"/>
      <c r="R23" s="294"/>
      <c r="S23" s="240"/>
      <c r="U23" s="294"/>
      <c r="V23" s="240"/>
    </row>
    <row r="24" spans="1:22">
      <c r="A24" s="270" t="s">
        <v>49</v>
      </c>
      <c r="B24" s="378"/>
      <c r="C24" s="325"/>
      <c r="D24" s="325"/>
      <c r="E24" s="309" t="s">
        <v>24</v>
      </c>
      <c r="F24" s="280">
        <v>45670</v>
      </c>
      <c r="G24" s="380" t="s">
        <v>25</v>
      </c>
      <c r="H24" s="264">
        <v>45694</v>
      </c>
      <c r="I24" s="380" t="s">
        <v>25</v>
      </c>
      <c r="J24" s="280">
        <v>45749</v>
      </c>
      <c r="K24" s="380">
        <v>0.41666666666666669</v>
      </c>
      <c r="L24" s="280">
        <v>45771</v>
      </c>
      <c r="M24" s="380" t="s">
        <v>25</v>
      </c>
      <c r="N24" s="246"/>
      <c r="O24" s="261">
        <f t="shared" si="0"/>
        <v>24</v>
      </c>
      <c r="P24" s="332">
        <f t="shared" si="1"/>
        <v>22</v>
      </c>
      <c r="Q24" s="246"/>
      <c r="R24" s="294">
        <v>45671</v>
      </c>
      <c r="S24" s="240">
        <f>COUNTIF(F7:F128,"14/1/2025")</f>
        <v>12</v>
      </c>
      <c r="U24" s="294">
        <v>45691</v>
      </c>
      <c r="V24" s="240">
        <f>COUNTIF(H12:H133,"03/2/2025")</f>
        <v>14</v>
      </c>
    </row>
    <row r="25" spans="1:22">
      <c r="A25" s="270" t="s">
        <v>50</v>
      </c>
      <c r="B25" s="378" t="s">
        <v>23</v>
      </c>
      <c r="C25" s="325"/>
      <c r="D25" s="325"/>
      <c r="E25" s="309" t="s">
        <v>24</v>
      </c>
      <c r="F25" s="280">
        <v>45664</v>
      </c>
      <c r="G25" s="380" t="s">
        <v>25</v>
      </c>
      <c r="H25" s="280">
        <v>45685</v>
      </c>
      <c r="I25" s="380" t="s">
        <v>25</v>
      </c>
      <c r="J25" s="280">
        <v>45749</v>
      </c>
      <c r="K25" s="351">
        <v>0.375</v>
      </c>
      <c r="L25" s="280">
        <v>45770</v>
      </c>
      <c r="M25" s="351">
        <v>0.375</v>
      </c>
      <c r="N25" s="246"/>
      <c r="O25" s="261">
        <f t="shared" si="0"/>
        <v>21</v>
      </c>
      <c r="P25" s="332">
        <f t="shared" si="1"/>
        <v>21</v>
      </c>
      <c r="Q25" s="246"/>
      <c r="R25" s="294">
        <v>45672</v>
      </c>
      <c r="S25" s="240">
        <f>COUNTIF(F7:F128,"15/1/2025")</f>
        <v>12</v>
      </c>
      <c r="U25" s="294">
        <v>45692</v>
      </c>
      <c r="V25" s="240">
        <f>COUNTIF(H13:H134,"4/2/2025")</f>
        <v>14</v>
      </c>
    </row>
    <row r="26" spans="1:22">
      <c r="A26" s="270" t="s">
        <v>51</v>
      </c>
      <c r="B26" s="325"/>
      <c r="C26" s="325"/>
      <c r="D26" s="325"/>
      <c r="E26" s="309" t="s">
        <v>24</v>
      </c>
      <c r="F26" s="280">
        <v>45678</v>
      </c>
      <c r="G26" s="380">
        <v>0.41666666666666669</v>
      </c>
      <c r="H26" s="280">
        <v>45698</v>
      </c>
      <c r="I26" s="380">
        <v>0.41666666666666669</v>
      </c>
      <c r="J26" s="280">
        <v>45748</v>
      </c>
      <c r="K26" s="380">
        <v>0.41666666666666669</v>
      </c>
      <c r="L26" s="280">
        <v>45775</v>
      </c>
      <c r="M26" s="351">
        <v>0.375</v>
      </c>
      <c r="N26" s="246"/>
      <c r="O26" s="261">
        <f t="shared" si="0"/>
        <v>20</v>
      </c>
      <c r="P26" s="332">
        <f t="shared" si="1"/>
        <v>27</v>
      </c>
      <c r="Q26" s="246"/>
      <c r="R26" s="294">
        <v>45673</v>
      </c>
      <c r="S26" s="240">
        <f>COUNTIF(F7:F128,"16/1/2025")</f>
        <v>9</v>
      </c>
      <c r="U26" s="294">
        <v>45694</v>
      </c>
      <c r="V26" s="240">
        <f>COUNTIF(H14:H135,"06/2/2025")</f>
        <v>14</v>
      </c>
    </row>
    <row r="27" spans="1:22">
      <c r="A27" s="270" t="s">
        <v>52</v>
      </c>
      <c r="B27" s="378" t="s">
        <v>23</v>
      </c>
      <c r="C27" s="325"/>
      <c r="D27" s="325"/>
      <c r="E27" s="309" t="s">
        <v>53</v>
      </c>
      <c r="F27" s="280">
        <v>45665</v>
      </c>
      <c r="G27" s="380" t="s">
        <v>25</v>
      </c>
      <c r="H27" s="280">
        <v>45686</v>
      </c>
      <c r="I27" s="381">
        <v>0.625</v>
      </c>
      <c r="J27" s="280">
        <v>45748</v>
      </c>
      <c r="K27" s="351">
        <v>0.375</v>
      </c>
      <c r="L27" s="280">
        <v>45771</v>
      </c>
      <c r="M27" s="351">
        <v>0.375</v>
      </c>
      <c r="N27" s="246"/>
      <c r="O27" s="261">
        <f t="shared" si="0"/>
        <v>21</v>
      </c>
      <c r="P27" s="332">
        <f t="shared" si="1"/>
        <v>23</v>
      </c>
      <c r="Q27" s="246"/>
      <c r="R27" s="294">
        <v>45674</v>
      </c>
      <c r="S27" s="240">
        <f>COUNTIF(F7:F128,"17/1/2025")</f>
        <v>14</v>
      </c>
      <c r="U27" s="294">
        <v>45695</v>
      </c>
      <c r="V27" s="240">
        <f>COUNTIF(H15:H136,"07/2/2025")</f>
        <v>16</v>
      </c>
    </row>
    <row r="28" spans="1:22">
      <c r="A28" s="270" t="s">
        <v>52</v>
      </c>
      <c r="B28" s="378" t="s">
        <v>23</v>
      </c>
      <c r="C28" s="325"/>
      <c r="D28" s="325"/>
      <c r="E28" s="309" t="s">
        <v>54</v>
      </c>
      <c r="F28" s="280">
        <v>45664</v>
      </c>
      <c r="G28" s="380" t="s">
        <v>25</v>
      </c>
      <c r="H28" s="280">
        <v>45685</v>
      </c>
      <c r="I28" s="380" t="s">
        <v>25</v>
      </c>
      <c r="J28" s="280">
        <v>45748</v>
      </c>
      <c r="K28" s="351">
        <v>0.375</v>
      </c>
      <c r="L28" s="280">
        <v>45770</v>
      </c>
      <c r="M28" s="351">
        <v>0.375</v>
      </c>
      <c r="N28" s="246"/>
      <c r="O28" s="261">
        <f t="shared" si="0"/>
        <v>21</v>
      </c>
      <c r="P28" s="332">
        <f t="shared" si="1"/>
        <v>22</v>
      </c>
      <c r="Q28" s="246"/>
      <c r="R28" s="294">
        <v>45677</v>
      </c>
      <c r="S28" s="240">
        <f>COUNTIF(F7:F128,"20/1/2025")</f>
        <v>8</v>
      </c>
      <c r="U28" s="294">
        <v>45698</v>
      </c>
      <c r="V28" s="240">
        <f>COUNTIF(H16:H137,"10/2/2025")</f>
        <v>19</v>
      </c>
    </row>
    <row r="29" spans="1:22">
      <c r="A29" s="270" t="s">
        <v>55</v>
      </c>
      <c r="B29" s="325"/>
      <c r="C29" s="325"/>
      <c r="D29" s="325"/>
      <c r="E29" s="309" t="s">
        <v>56</v>
      </c>
      <c r="F29" s="280">
        <v>45666</v>
      </c>
      <c r="G29" s="380" t="s">
        <v>35</v>
      </c>
      <c r="H29" s="280">
        <v>45687</v>
      </c>
      <c r="I29" s="380" t="s">
        <v>35</v>
      </c>
      <c r="J29" s="280">
        <v>45747</v>
      </c>
      <c r="K29" s="351">
        <v>0.625</v>
      </c>
      <c r="L29" s="280">
        <v>45776</v>
      </c>
      <c r="M29" s="351">
        <v>0.41666666666666669</v>
      </c>
      <c r="N29" s="246"/>
      <c r="O29" s="261">
        <f t="shared" si="0"/>
        <v>21</v>
      </c>
      <c r="P29" s="332">
        <f t="shared" si="1"/>
        <v>29</v>
      </c>
      <c r="Q29" s="246"/>
      <c r="R29" s="294">
        <v>45678</v>
      </c>
      <c r="S29" s="240">
        <f>COUNTIF(F7:F128,"21/1/2025")</f>
        <v>9</v>
      </c>
    </row>
    <row r="30" spans="1:22">
      <c r="A30" s="270" t="s">
        <v>57</v>
      </c>
      <c r="B30" s="325"/>
      <c r="C30" s="325"/>
      <c r="D30" s="325"/>
      <c r="E30" s="309" t="s">
        <v>24</v>
      </c>
      <c r="F30" s="280">
        <v>45666</v>
      </c>
      <c r="G30" s="380" t="s">
        <v>58</v>
      </c>
      <c r="H30" s="280">
        <v>45694</v>
      </c>
      <c r="I30" s="380" t="s">
        <v>58</v>
      </c>
      <c r="J30" s="280">
        <v>45747</v>
      </c>
      <c r="K30" s="351">
        <v>0.625</v>
      </c>
      <c r="L30" s="264">
        <v>45775</v>
      </c>
      <c r="M30" s="351">
        <v>0.625</v>
      </c>
      <c r="N30" s="246"/>
      <c r="O30" s="261">
        <f t="shared" si="0"/>
        <v>28</v>
      </c>
      <c r="P30" s="332">
        <f t="shared" si="1"/>
        <v>28</v>
      </c>
      <c r="Q30" s="246"/>
    </row>
    <row r="31" spans="1:22">
      <c r="A31" s="270" t="s">
        <v>59</v>
      </c>
      <c r="B31" s="378" t="s">
        <v>23</v>
      </c>
      <c r="C31" s="325"/>
      <c r="D31" s="325"/>
      <c r="E31" s="309" t="s">
        <v>28</v>
      </c>
      <c r="F31" s="280">
        <v>45677</v>
      </c>
      <c r="G31" s="381">
        <v>0.41666666666666669</v>
      </c>
      <c r="H31" s="280">
        <v>45698</v>
      </c>
      <c r="I31" s="381">
        <v>0.41666666666666669</v>
      </c>
      <c r="J31" s="280">
        <v>45749</v>
      </c>
      <c r="K31" s="419">
        <v>0.45833333333333331</v>
      </c>
      <c r="L31" s="280">
        <v>45777</v>
      </c>
      <c r="M31" s="381">
        <v>0.375</v>
      </c>
      <c r="N31" s="246"/>
      <c r="O31" s="261">
        <f t="shared" si="0"/>
        <v>21</v>
      </c>
      <c r="P31" s="332">
        <f t="shared" si="1"/>
        <v>28</v>
      </c>
      <c r="Q31" s="246"/>
      <c r="R31" s="294">
        <v>45747</v>
      </c>
      <c r="S31" s="240">
        <f>COUNTIF(J7:J128,"31/3/2025")</f>
        <v>24</v>
      </c>
      <c r="U31" s="294">
        <v>45769</v>
      </c>
      <c r="V31" s="240">
        <f>COUNTIF(L7:L128,"22/04/2025")</f>
        <v>12</v>
      </c>
    </row>
    <row r="32" spans="1:22">
      <c r="A32" s="270" t="s">
        <v>59</v>
      </c>
      <c r="B32" s="378" t="s">
        <v>23</v>
      </c>
      <c r="C32" s="325"/>
      <c r="D32" s="325"/>
      <c r="E32" s="309" t="s">
        <v>60</v>
      </c>
      <c r="F32" s="280">
        <v>45665</v>
      </c>
      <c r="G32" s="381">
        <v>0.41666666666666669</v>
      </c>
      <c r="H32" s="280">
        <v>45686</v>
      </c>
      <c r="I32" s="381">
        <v>0.41666666666666669</v>
      </c>
      <c r="J32" s="280">
        <v>45749</v>
      </c>
      <c r="K32" s="419">
        <v>0.45833333333333331</v>
      </c>
      <c r="L32" s="280">
        <v>45771</v>
      </c>
      <c r="M32" s="381">
        <v>0.41666666666666669</v>
      </c>
      <c r="N32" s="246"/>
      <c r="O32" s="261">
        <f t="shared" si="0"/>
        <v>21</v>
      </c>
      <c r="P32" s="332">
        <f t="shared" si="1"/>
        <v>22</v>
      </c>
      <c r="Q32" s="246"/>
      <c r="R32" s="294">
        <v>45748</v>
      </c>
      <c r="S32" s="240">
        <f>COUNTIF(J7:J128,"01/4/2025")</f>
        <v>28</v>
      </c>
      <c r="U32" s="294">
        <v>45770</v>
      </c>
      <c r="V32" s="240">
        <f>COUNTIF(L7:L128,"23/04/2025")</f>
        <v>17</v>
      </c>
    </row>
    <row r="33" spans="1:22">
      <c r="A33" s="270" t="s">
        <v>61</v>
      </c>
      <c r="B33" s="378" t="s">
        <v>23</v>
      </c>
      <c r="C33" s="325"/>
      <c r="D33" s="325"/>
      <c r="E33" s="309" t="s">
        <v>62</v>
      </c>
      <c r="F33" s="280">
        <v>45674</v>
      </c>
      <c r="G33" s="380" t="s">
        <v>25</v>
      </c>
      <c r="H33" s="280">
        <v>45695</v>
      </c>
      <c r="I33" s="380" t="s">
        <v>25</v>
      </c>
      <c r="J33" s="280">
        <v>45748</v>
      </c>
      <c r="K33" s="380" t="s">
        <v>25</v>
      </c>
      <c r="L33" s="280">
        <v>45770</v>
      </c>
      <c r="M33" s="380" t="s">
        <v>25</v>
      </c>
      <c r="N33" s="246"/>
      <c r="O33" s="261">
        <f t="shared" si="0"/>
        <v>21</v>
      </c>
      <c r="P33" s="332">
        <f t="shared" si="1"/>
        <v>22</v>
      </c>
      <c r="Q33" s="246"/>
      <c r="R33" s="294">
        <v>45749</v>
      </c>
      <c r="S33" s="240">
        <f>COUNTIF(J7:J128,"02/4/2025")</f>
        <v>23</v>
      </c>
      <c r="U33" s="294">
        <v>45771</v>
      </c>
      <c r="V33" s="240">
        <f>COUNTIF(L7:L128,"24/04/2025")</f>
        <v>23</v>
      </c>
    </row>
    <row r="34" spans="1:22">
      <c r="A34" s="270" t="s">
        <v>61</v>
      </c>
      <c r="B34" s="378"/>
      <c r="C34" s="325"/>
      <c r="D34" s="325"/>
      <c r="E34" s="309" t="s">
        <v>63</v>
      </c>
      <c r="F34" s="280">
        <v>45672</v>
      </c>
      <c r="G34" s="380" t="s">
        <v>25</v>
      </c>
      <c r="H34" s="280">
        <v>45694</v>
      </c>
      <c r="I34" s="380" t="s">
        <v>25</v>
      </c>
      <c r="J34" s="280">
        <v>45748</v>
      </c>
      <c r="K34" s="351">
        <v>0.625</v>
      </c>
      <c r="L34" s="280">
        <v>45771</v>
      </c>
      <c r="M34" s="380" t="s">
        <v>25</v>
      </c>
      <c r="N34" s="246"/>
      <c r="O34" s="261">
        <f t="shared" si="0"/>
        <v>22</v>
      </c>
      <c r="P34" s="332">
        <f t="shared" si="1"/>
        <v>23</v>
      </c>
      <c r="Q34" s="246"/>
      <c r="R34" s="294">
        <v>45750</v>
      </c>
      <c r="S34" s="240">
        <f>COUNTIF(J7:J128,"03/4/2025")</f>
        <v>27</v>
      </c>
      <c r="U34" s="294">
        <v>45775</v>
      </c>
      <c r="V34" s="240">
        <f>COUNTIF(L6:L127,"28/04/2025")</f>
        <v>25</v>
      </c>
    </row>
    <row r="35" spans="1:22">
      <c r="A35" s="270" t="s">
        <v>64</v>
      </c>
      <c r="B35" s="378" t="s">
        <v>23</v>
      </c>
      <c r="C35" s="325"/>
      <c r="D35" s="325"/>
      <c r="E35" s="309" t="s">
        <v>24</v>
      </c>
      <c r="F35" s="280">
        <v>45672</v>
      </c>
      <c r="G35" s="380">
        <v>0.41666666666666669</v>
      </c>
      <c r="H35" s="280">
        <v>45694</v>
      </c>
      <c r="I35" s="380">
        <v>0.41666666666666669</v>
      </c>
      <c r="J35" s="280">
        <v>45749</v>
      </c>
      <c r="K35" s="351">
        <v>0.625</v>
      </c>
      <c r="L35" s="280">
        <v>45777</v>
      </c>
      <c r="M35" s="351">
        <v>0.58333333333333337</v>
      </c>
      <c r="N35" s="246"/>
      <c r="O35" s="261">
        <f t="shared" si="0"/>
        <v>22</v>
      </c>
      <c r="P35" s="332">
        <f t="shared" si="1"/>
        <v>28</v>
      </c>
      <c r="Q35" s="246"/>
      <c r="R35" s="294">
        <v>45751</v>
      </c>
      <c r="S35" s="240">
        <f>COUNTIF(J7:J128,"04/4/2025")</f>
        <v>17</v>
      </c>
      <c r="U35" s="294">
        <v>45776</v>
      </c>
      <c r="V35" s="240">
        <f>COUNTIF(L7:L128,"29/04/2025")</f>
        <v>21</v>
      </c>
    </row>
    <row r="36" spans="1:22">
      <c r="A36" s="270" t="s">
        <v>65</v>
      </c>
      <c r="B36" s="378" t="s">
        <v>23</v>
      </c>
      <c r="C36" s="325"/>
      <c r="D36" s="325"/>
      <c r="E36" s="309" t="s">
        <v>24</v>
      </c>
      <c r="F36" s="280">
        <v>45670</v>
      </c>
      <c r="G36" s="381">
        <v>0.375</v>
      </c>
      <c r="H36" s="280">
        <v>45691</v>
      </c>
      <c r="I36" s="381">
        <v>0.375</v>
      </c>
      <c r="J36" s="280">
        <v>45747</v>
      </c>
      <c r="K36" s="281">
        <v>0.375</v>
      </c>
      <c r="L36" s="280">
        <v>45775</v>
      </c>
      <c r="M36" s="281">
        <v>0.375</v>
      </c>
      <c r="N36" s="246"/>
      <c r="O36" s="261">
        <f t="shared" si="0"/>
        <v>21</v>
      </c>
      <c r="P36" s="332">
        <f t="shared" si="1"/>
        <v>28</v>
      </c>
      <c r="Q36" s="246"/>
      <c r="U36" s="294">
        <v>45777</v>
      </c>
      <c r="V36" s="240">
        <f>COUNTIF(L7:L128,"30/04/2025")</f>
        <v>21</v>
      </c>
    </row>
    <row r="37" spans="1:22">
      <c r="A37" s="270" t="s">
        <v>66</v>
      </c>
      <c r="B37" s="378" t="s">
        <v>23</v>
      </c>
      <c r="C37" s="325"/>
      <c r="D37" s="325"/>
      <c r="E37" s="309" t="s">
        <v>24</v>
      </c>
      <c r="F37" s="280">
        <v>45677</v>
      </c>
      <c r="G37" s="380" t="s">
        <v>67</v>
      </c>
      <c r="H37" s="280">
        <v>45698</v>
      </c>
      <c r="I37" s="380" t="s">
        <v>67</v>
      </c>
      <c r="J37" s="280">
        <v>45748</v>
      </c>
      <c r="K37" s="351">
        <v>0.375</v>
      </c>
      <c r="L37" s="280">
        <v>45770</v>
      </c>
      <c r="M37" s="351">
        <v>0.375</v>
      </c>
      <c r="N37" s="246"/>
      <c r="O37" s="261">
        <f t="shared" si="0"/>
        <v>21</v>
      </c>
      <c r="P37" s="332">
        <f t="shared" si="1"/>
        <v>22</v>
      </c>
      <c r="Q37" s="246"/>
    </row>
    <row r="38" spans="1:22">
      <c r="A38" s="270" t="s">
        <v>68</v>
      </c>
      <c r="B38" s="378"/>
      <c r="C38" s="325"/>
      <c r="D38" s="325"/>
      <c r="E38" s="309" t="s">
        <v>24</v>
      </c>
      <c r="F38" s="280">
        <v>45665</v>
      </c>
      <c r="G38" s="381">
        <v>0.41666666666666669</v>
      </c>
      <c r="H38" s="280">
        <v>45691</v>
      </c>
      <c r="I38" s="381">
        <v>0.41666666666666669</v>
      </c>
      <c r="J38" s="280">
        <v>45751</v>
      </c>
      <c r="K38" s="381">
        <v>0.41666666666666669</v>
      </c>
      <c r="L38" s="280">
        <v>45777</v>
      </c>
      <c r="M38" s="351">
        <v>0.375</v>
      </c>
      <c r="N38" s="246"/>
      <c r="O38" s="261">
        <f t="shared" si="0"/>
        <v>26</v>
      </c>
      <c r="P38" s="332">
        <f t="shared" si="1"/>
        <v>26</v>
      </c>
      <c r="Q38" s="246"/>
    </row>
    <row r="39" spans="1:22">
      <c r="A39" s="270" t="s">
        <v>69</v>
      </c>
      <c r="B39" s="378" t="s">
        <v>23</v>
      </c>
      <c r="C39" s="325"/>
      <c r="D39" s="325"/>
      <c r="E39" s="309" t="s">
        <v>70</v>
      </c>
      <c r="F39" s="280">
        <v>45665</v>
      </c>
      <c r="G39" s="380" t="s">
        <v>25</v>
      </c>
      <c r="H39" s="280">
        <v>45686</v>
      </c>
      <c r="I39" s="380" t="s">
        <v>25</v>
      </c>
      <c r="J39" s="280">
        <v>45750</v>
      </c>
      <c r="K39" s="281">
        <v>0.375</v>
      </c>
      <c r="L39" s="280">
        <v>45776</v>
      </c>
      <c r="M39" s="281">
        <v>0.41666666666666669</v>
      </c>
      <c r="N39" s="246"/>
      <c r="O39" s="261">
        <f t="shared" si="0"/>
        <v>21</v>
      </c>
      <c r="P39" s="332">
        <f t="shared" si="1"/>
        <v>26</v>
      </c>
      <c r="Q39" s="246"/>
    </row>
    <row r="40" spans="1:22">
      <c r="A40" s="270" t="s">
        <v>69</v>
      </c>
      <c r="B40" s="378" t="s">
        <v>23</v>
      </c>
      <c r="C40" s="325"/>
      <c r="D40" s="325"/>
      <c r="E40" s="309" t="s">
        <v>71</v>
      </c>
      <c r="F40" s="280">
        <v>45666</v>
      </c>
      <c r="G40" s="380" t="s">
        <v>25</v>
      </c>
      <c r="H40" s="280">
        <v>45687</v>
      </c>
      <c r="I40" s="380" t="s">
        <v>25</v>
      </c>
      <c r="J40" s="280">
        <v>45750</v>
      </c>
      <c r="K40" s="380" t="s">
        <v>25</v>
      </c>
      <c r="L40" s="280">
        <v>45771</v>
      </c>
      <c r="M40" s="281">
        <v>0.41666666666666669</v>
      </c>
      <c r="N40" s="246"/>
      <c r="O40" s="261">
        <f t="shared" si="0"/>
        <v>21</v>
      </c>
      <c r="P40" s="332">
        <f t="shared" si="1"/>
        <v>21</v>
      </c>
      <c r="Q40" s="246"/>
    </row>
    <row r="41" spans="1:22">
      <c r="A41" s="270" t="s">
        <v>72</v>
      </c>
      <c r="B41" s="378" t="s">
        <v>23</v>
      </c>
      <c r="C41" s="325"/>
      <c r="D41" s="325"/>
      <c r="E41" s="309" t="s">
        <v>24</v>
      </c>
      <c r="F41" s="280">
        <v>45678</v>
      </c>
      <c r="G41" s="380" t="s">
        <v>25</v>
      </c>
      <c r="H41" s="280">
        <v>45698</v>
      </c>
      <c r="I41" s="380" t="s">
        <v>25</v>
      </c>
      <c r="J41" s="280">
        <v>45750</v>
      </c>
      <c r="K41" s="351">
        <v>0.375</v>
      </c>
      <c r="L41" s="280">
        <v>45771</v>
      </c>
      <c r="M41" s="351">
        <v>0.375</v>
      </c>
      <c r="N41" s="246"/>
      <c r="O41" s="261">
        <f t="shared" si="0"/>
        <v>20</v>
      </c>
      <c r="P41" s="332">
        <f t="shared" si="1"/>
        <v>21</v>
      </c>
      <c r="Q41" s="246"/>
    </row>
    <row r="42" spans="1:22">
      <c r="A42" s="270" t="s">
        <v>73</v>
      </c>
      <c r="B42" s="378" t="s">
        <v>23</v>
      </c>
      <c r="C42" s="325"/>
      <c r="D42" s="325"/>
      <c r="E42" s="309" t="s">
        <v>24</v>
      </c>
      <c r="F42" s="280">
        <v>45670</v>
      </c>
      <c r="G42" s="381">
        <v>0.66666666666666663</v>
      </c>
      <c r="H42" s="280">
        <v>45691</v>
      </c>
      <c r="I42" s="381">
        <v>0.66666666666666663</v>
      </c>
      <c r="J42" s="280">
        <v>45747</v>
      </c>
      <c r="K42" s="381">
        <v>0.66666666666666663</v>
      </c>
      <c r="L42" s="280">
        <v>45769</v>
      </c>
      <c r="M42" s="381">
        <v>0.66666666666666663</v>
      </c>
      <c r="N42" s="246"/>
      <c r="O42" s="261">
        <f t="shared" si="0"/>
        <v>21</v>
      </c>
      <c r="P42" s="332">
        <f t="shared" si="1"/>
        <v>22</v>
      </c>
      <c r="Q42" s="246"/>
    </row>
    <row r="43" spans="1:22">
      <c r="A43" s="270" t="s">
        <v>74</v>
      </c>
      <c r="B43" s="378" t="s">
        <v>23</v>
      </c>
      <c r="C43" s="325"/>
      <c r="D43" s="325"/>
      <c r="E43" s="309" t="s">
        <v>75</v>
      </c>
      <c r="F43" s="280">
        <v>45673</v>
      </c>
      <c r="G43" s="381">
        <v>0.41666666666666669</v>
      </c>
      <c r="H43" s="280">
        <v>45694</v>
      </c>
      <c r="I43" s="381">
        <v>0.41666666666666669</v>
      </c>
      <c r="J43" s="280">
        <v>45750</v>
      </c>
      <c r="K43" s="281">
        <v>0.64583333333333337</v>
      </c>
      <c r="L43" s="280">
        <v>45777</v>
      </c>
      <c r="M43" s="281">
        <v>0.375</v>
      </c>
      <c r="N43" s="246"/>
      <c r="O43" s="261">
        <f t="shared" si="0"/>
        <v>21</v>
      </c>
      <c r="P43" s="332">
        <f t="shared" si="1"/>
        <v>27</v>
      </c>
      <c r="Q43" s="246"/>
    </row>
    <row r="44" spans="1:22">
      <c r="A44" s="270" t="s">
        <v>74</v>
      </c>
      <c r="B44" s="378" t="s">
        <v>23</v>
      </c>
      <c r="C44" s="325"/>
      <c r="D44" s="325"/>
      <c r="E44" s="309" t="s">
        <v>76</v>
      </c>
      <c r="F44" s="280">
        <v>45673</v>
      </c>
      <c r="G44" s="381">
        <v>0.625</v>
      </c>
      <c r="H44" s="280">
        <v>45694</v>
      </c>
      <c r="I44" s="381">
        <v>0.41666666666666669</v>
      </c>
      <c r="J44" s="280">
        <v>45750</v>
      </c>
      <c r="K44" s="281">
        <v>0.64583333333333337</v>
      </c>
      <c r="L44" s="280">
        <v>45776</v>
      </c>
      <c r="M44" s="281">
        <v>0.375</v>
      </c>
      <c r="N44" s="246"/>
      <c r="O44" s="261">
        <f t="shared" si="0"/>
        <v>21</v>
      </c>
      <c r="P44" s="332">
        <f t="shared" si="1"/>
        <v>26</v>
      </c>
      <c r="Q44" s="246"/>
    </row>
    <row r="45" spans="1:22">
      <c r="A45" s="270" t="s">
        <v>77</v>
      </c>
      <c r="B45" s="378" t="s">
        <v>23</v>
      </c>
      <c r="C45" s="325"/>
      <c r="D45" s="325"/>
      <c r="E45" s="309" t="s">
        <v>24</v>
      </c>
      <c r="F45" s="280">
        <v>45670</v>
      </c>
      <c r="G45" s="380" t="s">
        <v>58</v>
      </c>
      <c r="H45" s="280">
        <v>45691</v>
      </c>
      <c r="I45" s="380" t="s">
        <v>58</v>
      </c>
      <c r="J45" s="280">
        <v>45749</v>
      </c>
      <c r="K45" s="380" t="s">
        <v>58</v>
      </c>
      <c r="L45" s="280">
        <v>45776</v>
      </c>
      <c r="M45" s="380" t="s">
        <v>58</v>
      </c>
      <c r="N45" s="246"/>
      <c r="O45" s="261">
        <f t="shared" si="0"/>
        <v>21</v>
      </c>
      <c r="P45" s="332">
        <f t="shared" si="1"/>
        <v>27</v>
      </c>
      <c r="Q45" s="246"/>
    </row>
    <row r="46" spans="1:22">
      <c r="A46" s="270" t="s">
        <v>78</v>
      </c>
      <c r="B46" s="378" t="s">
        <v>23</v>
      </c>
      <c r="C46" s="325"/>
      <c r="D46" s="325"/>
      <c r="E46" s="309" t="s">
        <v>24</v>
      </c>
      <c r="F46" s="280">
        <v>45671</v>
      </c>
      <c r="G46" s="380">
        <v>0.375</v>
      </c>
      <c r="H46" s="280">
        <v>45695</v>
      </c>
      <c r="I46" s="380">
        <v>0.375</v>
      </c>
      <c r="J46" s="280">
        <v>45751</v>
      </c>
      <c r="K46" s="351">
        <v>0.375</v>
      </c>
      <c r="L46" s="280">
        <v>45776</v>
      </c>
      <c r="M46" s="351">
        <v>0.375</v>
      </c>
      <c r="N46" s="246"/>
      <c r="O46" s="261">
        <f t="shared" si="0"/>
        <v>24</v>
      </c>
      <c r="P46" s="332">
        <f t="shared" si="1"/>
        <v>25</v>
      </c>
      <c r="Q46" s="246"/>
    </row>
    <row r="47" spans="1:22">
      <c r="A47" s="270" t="s">
        <v>79</v>
      </c>
      <c r="B47" s="378"/>
      <c r="C47" s="325"/>
      <c r="D47" s="325"/>
      <c r="E47" s="309" t="s">
        <v>24</v>
      </c>
      <c r="F47" s="280">
        <v>45667</v>
      </c>
      <c r="G47" s="265">
        <v>0.375</v>
      </c>
      <c r="H47" s="280">
        <v>45688</v>
      </c>
      <c r="I47" s="265">
        <v>0.375</v>
      </c>
      <c r="J47" s="280">
        <v>45747</v>
      </c>
      <c r="K47" s="351">
        <v>0.375</v>
      </c>
      <c r="L47" s="280">
        <v>45769</v>
      </c>
      <c r="M47" s="265">
        <v>0.375</v>
      </c>
      <c r="N47" s="246"/>
      <c r="O47" s="261">
        <f t="shared" si="0"/>
        <v>21</v>
      </c>
      <c r="P47" s="332">
        <f t="shared" si="1"/>
        <v>22</v>
      </c>
      <c r="Q47" s="246"/>
    </row>
    <row r="48" spans="1:22">
      <c r="A48" s="270" t="s">
        <v>80</v>
      </c>
      <c r="B48" s="378" t="s">
        <v>23</v>
      </c>
      <c r="C48" s="325"/>
      <c r="D48" s="325"/>
      <c r="E48" s="309" t="s">
        <v>24</v>
      </c>
      <c r="F48" s="280">
        <v>45667</v>
      </c>
      <c r="G48" s="380">
        <v>0.375</v>
      </c>
      <c r="H48" s="280">
        <v>45688</v>
      </c>
      <c r="I48" s="380">
        <v>0.375</v>
      </c>
      <c r="J48" s="280">
        <v>45747</v>
      </c>
      <c r="K48" s="380">
        <v>0.375</v>
      </c>
      <c r="L48" s="264">
        <v>45777</v>
      </c>
      <c r="M48" s="265">
        <v>0.45833333333333331</v>
      </c>
      <c r="N48" s="246"/>
      <c r="O48" s="261">
        <f t="shared" si="0"/>
        <v>21</v>
      </c>
      <c r="P48" s="332">
        <f t="shared" si="1"/>
        <v>30</v>
      </c>
      <c r="Q48" s="246"/>
    </row>
    <row r="49" spans="1:17">
      <c r="A49" s="270" t="s">
        <v>81</v>
      </c>
      <c r="B49" s="378" t="s">
        <v>23</v>
      </c>
      <c r="C49" s="325"/>
      <c r="D49" s="325"/>
      <c r="E49" s="309" t="s">
        <v>82</v>
      </c>
      <c r="F49" s="280">
        <v>45671</v>
      </c>
      <c r="G49" s="381">
        <v>0.375</v>
      </c>
      <c r="H49" s="280">
        <v>45692</v>
      </c>
      <c r="I49" s="381">
        <v>0.375</v>
      </c>
      <c r="J49" s="280">
        <v>45748</v>
      </c>
      <c r="K49" s="281">
        <v>0.41666666666666669</v>
      </c>
      <c r="L49" s="280">
        <v>45771</v>
      </c>
      <c r="M49" s="351">
        <v>0.625</v>
      </c>
      <c r="N49" s="246"/>
      <c r="O49" s="261">
        <f t="shared" si="0"/>
        <v>21</v>
      </c>
      <c r="P49" s="332">
        <f t="shared" si="1"/>
        <v>23</v>
      </c>
      <c r="Q49" s="246"/>
    </row>
    <row r="50" spans="1:17">
      <c r="A50" s="270" t="s">
        <v>81</v>
      </c>
      <c r="B50" s="378"/>
      <c r="C50" s="325"/>
      <c r="D50" s="325"/>
      <c r="E50" s="309" t="s">
        <v>83</v>
      </c>
      <c r="F50" s="280">
        <v>45305</v>
      </c>
      <c r="G50" s="380">
        <v>0.375</v>
      </c>
      <c r="H50" s="280">
        <v>45326</v>
      </c>
      <c r="I50" s="380">
        <v>0.375</v>
      </c>
      <c r="J50" s="280">
        <v>45748</v>
      </c>
      <c r="K50" s="351">
        <v>0.41666666666666669</v>
      </c>
      <c r="L50" s="280">
        <v>45771</v>
      </c>
      <c r="M50" s="351">
        <v>0.625</v>
      </c>
      <c r="N50" s="246"/>
      <c r="O50" s="261">
        <f t="shared" si="0"/>
        <v>21</v>
      </c>
      <c r="P50" s="332">
        <f t="shared" si="1"/>
        <v>23</v>
      </c>
      <c r="Q50" s="246"/>
    </row>
    <row r="51" spans="1:17">
      <c r="A51" s="270" t="s">
        <v>84</v>
      </c>
      <c r="B51" s="325"/>
      <c r="C51" s="325"/>
      <c r="D51" s="325"/>
      <c r="E51" s="379" t="s">
        <v>85</v>
      </c>
      <c r="F51" s="280">
        <v>45673</v>
      </c>
      <c r="G51" s="380">
        <v>0.375</v>
      </c>
      <c r="H51" s="280">
        <v>45694</v>
      </c>
      <c r="I51" s="380">
        <v>0.375</v>
      </c>
      <c r="J51" s="280">
        <v>45747</v>
      </c>
      <c r="K51" s="381">
        <v>0.41666666666666669</v>
      </c>
      <c r="L51" s="280">
        <v>45769</v>
      </c>
      <c r="M51" s="381">
        <v>0.41666666666666669</v>
      </c>
      <c r="N51" s="246"/>
      <c r="O51" s="261">
        <f t="shared" si="0"/>
        <v>21</v>
      </c>
      <c r="P51" s="332">
        <f t="shared" si="1"/>
        <v>22</v>
      </c>
      <c r="Q51" s="246"/>
    </row>
    <row r="52" spans="1:17">
      <c r="A52" s="270" t="s">
        <v>84</v>
      </c>
      <c r="B52" s="325"/>
      <c r="C52" s="325"/>
      <c r="D52" s="325"/>
      <c r="E52" s="379" t="s">
        <v>86</v>
      </c>
      <c r="F52" s="280">
        <v>45672</v>
      </c>
      <c r="G52" s="380" t="s">
        <v>25</v>
      </c>
      <c r="H52" s="264">
        <v>45695</v>
      </c>
      <c r="I52" s="265">
        <v>0.625</v>
      </c>
      <c r="J52" s="280">
        <v>45747</v>
      </c>
      <c r="K52" s="381">
        <v>0.41666666666666669</v>
      </c>
      <c r="L52" s="280">
        <v>45769</v>
      </c>
      <c r="M52" s="381">
        <v>0.41666666666666669</v>
      </c>
      <c r="N52" s="246"/>
      <c r="O52" s="261">
        <f t="shared" si="0"/>
        <v>23</v>
      </c>
      <c r="P52" s="332">
        <f t="shared" si="1"/>
        <v>22</v>
      </c>
      <c r="Q52" s="246"/>
    </row>
    <row r="53" spans="1:17">
      <c r="A53" s="270" t="s">
        <v>87</v>
      </c>
      <c r="B53" s="325"/>
      <c r="C53" s="325"/>
      <c r="D53" s="325"/>
      <c r="E53" s="309" t="s">
        <v>24</v>
      </c>
      <c r="F53" s="280">
        <v>45672</v>
      </c>
      <c r="G53" s="380" t="s">
        <v>25</v>
      </c>
      <c r="H53" s="280">
        <v>45692</v>
      </c>
      <c r="I53" s="380" t="s">
        <v>25</v>
      </c>
      <c r="J53" s="280">
        <v>45751</v>
      </c>
      <c r="K53" s="351">
        <v>0.625</v>
      </c>
      <c r="L53" s="280">
        <v>45776</v>
      </c>
      <c r="M53" s="351">
        <v>0.625</v>
      </c>
      <c r="N53" s="246"/>
      <c r="O53" s="261">
        <f t="shared" si="0"/>
        <v>20</v>
      </c>
      <c r="P53" s="332">
        <f t="shared" si="1"/>
        <v>25</v>
      </c>
      <c r="Q53" s="246"/>
    </row>
    <row r="54" spans="1:17">
      <c r="A54" s="270" t="s">
        <v>88</v>
      </c>
      <c r="B54" s="378"/>
      <c r="C54" s="325"/>
      <c r="D54" s="325"/>
      <c r="E54" s="309" t="s">
        <v>24</v>
      </c>
      <c r="F54" s="280">
        <v>45672</v>
      </c>
      <c r="G54" s="380">
        <v>0.625</v>
      </c>
      <c r="H54" s="280">
        <v>45695</v>
      </c>
      <c r="I54" s="380">
        <v>0.625</v>
      </c>
      <c r="J54" s="280">
        <v>45748</v>
      </c>
      <c r="K54" s="380">
        <v>0.625</v>
      </c>
      <c r="L54" s="280">
        <v>45770</v>
      </c>
      <c r="M54" s="380">
        <v>0.625</v>
      </c>
      <c r="N54" s="246"/>
      <c r="O54" s="261">
        <f t="shared" si="0"/>
        <v>23</v>
      </c>
      <c r="P54" s="332">
        <f t="shared" si="1"/>
        <v>22</v>
      </c>
      <c r="Q54" s="246"/>
    </row>
    <row r="55" spans="1:17">
      <c r="A55" s="270" t="s">
        <v>89</v>
      </c>
      <c r="B55" s="378"/>
      <c r="C55" s="325"/>
      <c r="D55" s="325"/>
      <c r="E55" s="309" t="s">
        <v>24</v>
      </c>
      <c r="F55" s="280">
        <v>45671</v>
      </c>
      <c r="G55" s="380">
        <v>0.70833333333333337</v>
      </c>
      <c r="H55" s="280">
        <v>45692</v>
      </c>
      <c r="I55" s="380">
        <v>0.70833333333333337</v>
      </c>
      <c r="J55" s="280">
        <v>45747</v>
      </c>
      <c r="K55" s="380">
        <v>0.70833333333333337</v>
      </c>
      <c r="L55" s="280">
        <v>45776</v>
      </c>
      <c r="M55" s="380">
        <v>0.70833333333333337</v>
      </c>
      <c r="N55" s="246"/>
      <c r="O55" s="261">
        <f t="shared" si="0"/>
        <v>21</v>
      </c>
      <c r="P55" s="332">
        <f t="shared" si="1"/>
        <v>29</v>
      </c>
      <c r="Q55" s="246"/>
    </row>
    <row r="56" spans="1:17">
      <c r="A56" s="270" t="s">
        <v>90</v>
      </c>
      <c r="B56" s="378"/>
      <c r="C56" s="325"/>
      <c r="D56" s="325"/>
      <c r="E56" s="309" t="s">
        <v>24</v>
      </c>
      <c r="F56" s="280">
        <v>45665</v>
      </c>
      <c r="G56" s="381">
        <v>0.35416666666666669</v>
      </c>
      <c r="H56" s="280">
        <v>45686</v>
      </c>
      <c r="I56" s="381">
        <v>0.35416666666666669</v>
      </c>
      <c r="J56" s="280">
        <v>45749</v>
      </c>
      <c r="K56" s="281">
        <v>0.35416666666666669</v>
      </c>
      <c r="L56" s="280">
        <v>45775</v>
      </c>
      <c r="M56" s="281">
        <v>0.35416666666666669</v>
      </c>
      <c r="N56" s="246"/>
      <c r="O56" s="261">
        <f t="shared" si="0"/>
        <v>21</v>
      </c>
      <c r="P56" s="332">
        <f t="shared" si="1"/>
        <v>26</v>
      </c>
      <c r="Q56" s="246"/>
    </row>
    <row r="57" spans="1:17">
      <c r="A57" s="270" t="s">
        <v>91</v>
      </c>
      <c r="B57" s="378"/>
      <c r="C57" s="325"/>
      <c r="D57" s="325"/>
      <c r="E57" s="309" t="s">
        <v>24</v>
      </c>
      <c r="F57" s="280">
        <v>45670</v>
      </c>
      <c r="G57" s="380" t="s">
        <v>25</v>
      </c>
      <c r="H57" s="280">
        <v>45691</v>
      </c>
      <c r="I57" s="380" t="s">
        <v>25</v>
      </c>
      <c r="J57" s="280">
        <v>45747</v>
      </c>
      <c r="K57" s="351">
        <v>0.375</v>
      </c>
      <c r="L57" s="280">
        <v>45775</v>
      </c>
      <c r="M57" s="351">
        <v>0.375</v>
      </c>
      <c r="N57" s="246"/>
      <c r="O57" s="261">
        <f t="shared" si="0"/>
        <v>21</v>
      </c>
      <c r="P57" s="332">
        <f t="shared" si="1"/>
        <v>28</v>
      </c>
      <c r="Q57" s="246"/>
    </row>
    <row r="58" spans="1:17">
      <c r="A58" s="270" t="s">
        <v>92</v>
      </c>
      <c r="B58" s="378" t="s">
        <v>23</v>
      </c>
      <c r="C58" s="325"/>
      <c r="D58" s="325"/>
      <c r="E58" s="309" t="s">
        <v>24</v>
      </c>
      <c r="F58" s="264">
        <v>45673</v>
      </c>
      <c r="G58" s="380" t="s">
        <v>33</v>
      </c>
      <c r="H58" s="280">
        <v>45692</v>
      </c>
      <c r="I58" s="380" t="s">
        <v>33</v>
      </c>
      <c r="J58" s="280">
        <v>45750</v>
      </c>
      <c r="K58" s="380" t="s">
        <v>33</v>
      </c>
      <c r="L58" s="280">
        <v>45771</v>
      </c>
      <c r="M58" s="380" t="s">
        <v>33</v>
      </c>
      <c r="N58" s="246"/>
      <c r="O58" s="261">
        <f t="shared" ref="O58:O85" si="2">H58-F58</f>
        <v>19</v>
      </c>
      <c r="P58" s="332">
        <f t="shared" si="1"/>
        <v>21</v>
      </c>
      <c r="Q58" s="246"/>
    </row>
    <row r="59" spans="1:17">
      <c r="A59" s="270" t="s">
        <v>93</v>
      </c>
      <c r="B59" s="378" t="s">
        <v>23</v>
      </c>
      <c r="C59" s="325"/>
      <c r="D59" s="325"/>
      <c r="E59" s="309" t="s">
        <v>24</v>
      </c>
      <c r="F59" s="280">
        <v>45664</v>
      </c>
      <c r="G59" s="380">
        <v>0.70833333333333337</v>
      </c>
      <c r="H59" s="280">
        <v>45685</v>
      </c>
      <c r="I59" s="380">
        <v>0.70833333333333337</v>
      </c>
      <c r="J59" s="280">
        <v>45747</v>
      </c>
      <c r="K59" s="380">
        <v>0.70833333333333337</v>
      </c>
      <c r="L59" s="280">
        <v>45776</v>
      </c>
      <c r="M59" s="380">
        <v>0.70833333333333337</v>
      </c>
      <c r="N59" s="246"/>
      <c r="O59" s="261">
        <f t="shared" si="2"/>
        <v>21</v>
      </c>
      <c r="P59" s="332">
        <f t="shared" si="1"/>
        <v>29</v>
      </c>
      <c r="Q59" s="246"/>
    </row>
    <row r="60" spans="1:17">
      <c r="A60" s="270" t="s">
        <v>94</v>
      </c>
      <c r="B60" s="378" t="s">
        <v>23</v>
      </c>
      <c r="C60" s="325"/>
      <c r="D60" s="325"/>
      <c r="E60" s="309" t="s">
        <v>24</v>
      </c>
      <c r="F60" s="280">
        <v>45678</v>
      </c>
      <c r="G60" s="380">
        <v>0.41666666666666669</v>
      </c>
      <c r="H60" s="280">
        <v>45698</v>
      </c>
      <c r="I60" s="380">
        <v>0.41666666666666669</v>
      </c>
      <c r="J60" s="280">
        <v>45748</v>
      </c>
      <c r="K60" s="265">
        <v>0.5</v>
      </c>
      <c r="L60" s="280">
        <v>45770</v>
      </c>
      <c r="M60" s="380">
        <v>0.625</v>
      </c>
      <c r="N60" s="246"/>
      <c r="O60" s="261">
        <f t="shared" si="2"/>
        <v>20</v>
      </c>
      <c r="P60" s="332">
        <f t="shared" si="1"/>
        <v>22</v>
      </c>
      <c r="Q60" s="246"/>
    </row>
    <row r="61" spans="1:17">
      <c r="A61" s="270" t="s">
        <v>95</v>
      </c>
      <c r="B61" s="325"/>
      <c r="C61" s="325"/>
      <c r="D61" s="325"/>
      <c r="E61" s="309" t="s">
        <v>24</v>
      </c>
      <c r="F61" s="280">
        <v>45671</v>
      </c>
      <c r="G61" s="383" t="s">
        <v>96</v>
      </c>
      <c r="H61" s="280">
        <v>45692</v>
      </c>
      <c r="I61" s="383" t="s">
        <v>96</v>
      </c>
      <c r="J61" s="280">
        <v>45748</v>
      </c>
      <c r="K61" s="384">
        <v>0.58333333333333337</v>
      </c>
      <c r="L61" s="280">
        <v>45776</v>
      </c>
      <c r="M61" s="384">
        <v>0.35416666666666669</v>
      </c>
      <c r="N61" s="246"/>
      <c r="O61" s="261">
        <f t="shared" si="2"/>
        <v>21</v>
      </c>
      <c r="P61" s="332">
        <f t="shared" si="1"/>
        <v>28</v>
      </c>
      <c r="Q61" s="246"/>
    </row>
    <row r="62" spans="1:17">
      <c r="A62" s="270" t="s">
        <v>97</v>
      </c>
      <c r="B62" s="325"/>
      <c r="C62" s="325"/>
      <c r="D62" s="325"/>
      <c r="E62" s="309" t="s">
        <v>24</v>
      </c>
      <c r="F62" s="280">
        <v>45667</v>
      </c>
      <c r="G62" s="380" t="s">
        <v>25</v>
      </c>
      <c r="H62" s="280">
        <v>45688</v>
      </c>
      <c r="I62" s="380" t="s">
        <v>25</v>
      </c>
      <c r="J62" s="280">
        <v>45747</v>
      </c>
      <c r="K62" s="384">
        <v>0.375</v>
      </c>
      <c r="L62" s="280">
        <v>45769</v>
      </c>
      <c r="M62" s="384">
        <v>0.375</v>
      </c>
      <c r="N62" s="246"/>
      <c r="O62" s="261">
        <f t="shared" si="2"/>
        <v>21</v>
      </c>
      <c r="P62" s="332">
        <f t="shared" si="1"/>
        <v>22</v>
      </c>
      <c r="Q62" s="246"/>
    </row>
    <row r="63" spans="1:17">
      <c r="A63" s="270" t="s">
        <v>98</v>
      </c>
      <c r="B63" s="378" t="s">
        <v>23</v>
      </c>
      <c r="C63" s="325"/>
      <c r="D63" s="325"/>
      <c r="E63" s="396"/>
      <c r="F63" s="397"/>
      <c r="G63" s="402"/>
      <c r="H63" s="397"/>
      <c r="I63" s="402"/>
      <c r="J63" s="397"/>
      <c r="K63" s="402"/>
      <c r="L63" s="397"/>
      <c r="M63" s="402"/>
      <c r="N63" s="246"/>
      <c r="O63" s="261">
        <f t="shared" si="2"/>
        <v>0</v>
      </c>
      <c r="P63" s="332">
        <f t="shared" si="1"/>
        <v>0</v>
      </c>
      <c r="Q63" s="246"/>
    </row>
    <row r="64" spans="1:17">
      <c r="A64" s="270" t="s">
        <v>99</v>
      </c>
      <c r="B64" s="43"/>
      <c r="C64" s="43"/>
      <c r="D64" s="43"/>
      <c r="E64" s="40" t="s">
        <v>24</v>
      </c>
      <c r="F64" s="38">
        <v>45672</v>
      </c>
      <c r="G64" s="32">
        <v>0.625</v>
      </c>
      <c r="H64" s="38">
        <v>45692</v>
      </c>
      <c r="I64" s="32">
        <v>0.625</v>
      </c>
      <c r="J64" s="280">
        <v>45747</v>
      </c>
      <c r="K64" s="281">
        <v>0.375</v>
      </c>
      <c r="L64" s="38">
        <v>45775</v>
      </c>
      <c r="M64" s="41">
        <v>0.35416666666666669</v>
      </c>
      <c r="N64" s="246"/>
      <c r="O64" s="261">
        <f>H64-F64</f>
        <v>20</v>
      </c>
      <c r="P64" s="332">
        <f>L64-J64</f>
        <v>28</v>
      </c>
      <c r="Q64" s="246"/>
    </row>
    <row r="65" spans="1:17">
      <c r="A65" s="270" t="s">
        <v>100</v>
      </c>
      <c r="B65" s="325"/>
      <c r="C65" s="325"/>
      <c r="D65" s="325"/>
      <c r="E65" s="309" t="s">
        <v>28</v>
      </c>
      <c r="F65" s="280">
        <v>45672</v>
      </c>
      <c r="G65" s="380">
        <v>0.625</v>
      </c>
      <c r="H65" s="280">
        <v>45695</v>
      </c>
      <c r="I65" s="380">
        <v>0.625</v>
      </c>
      <c r="J65" s="280">
        <v>45748</v>
      </c>
      <c r="K65" s="380">
        <v>0.625</v>
      </c>
      <c r="L65" s="280">
        <v>45770</v>
      </c>
      <c r="M65" s="380">
        <v>0.625</v>
      </c>
      <c r="N65" s="246"/>
      <c r="O65" s="261">
        <f t="shared" si="2"/>
        <v>23</v>
      </c>
      <c r="P65" s="332">
        <f t="shared" si="1"/>
        <v>22</v>
      </c>
      <c r="Q65" s="246"/>
    </row>
    <row r="66" spans="1:17">
      <c r="A66" s="270" t="s">
        <v>100</v>
      </c>
      <c r="B66" s="325"/>
      <c r="C66" s="325"/>
      <c r="D66" s="325"/>
      <c r="E66" s="309" t="s">
        <v>101</v>
      </c>
      <c r="F66" s="280">
        <v>45674</v>
      </c>
      <c r="G66" s="380">
        <v>0.375</v>
      </c>
      <c r="H66" s="280">
        <v>45695</v>
      </c>
      <c r="I66" s="380">
        <v>0.625</v>
      </c>
      <c r="J66" s="280">
        <v>45748</v>
      </c>
      <c r="K66" s="380">
        <v>0.625</v>
      </c>
      <c r="L66" s="280">
        <v>45770</v>
      </c>
      <c r="M66" s="380">
        <v>0.625</v>
      </c>
      <c r="N66" s="246"/>
      <c r="O66" s="261">
        <f t="shared" si="2"/>
        <v>21</v>
      </c>
      <c r="P66" s="332">
        <f t="shared" si="1"/>
        <v>22</v>
      </c>
      <c r="Q66" s="246"/>
    </row>
    <row r="67" spans="1:17">
      <c r="A67" s="270" t="s">
        <v>102</v>
      </c>
      <c r="B67" s="378" t="s">
        <v>23</v>
      </c>
      <c r="C67" s="325"/>
      <c r="D67" s="325"/>
      <c r="E67" s="309" t="s">
        <v>24</v>
      </c>
      <c r="F67" s="280">
        <v>45666</v>
      </c>
      <c r="G67" s="380">
        <v>0.625</v>
      </c>
      <c r="H67" s="280">
        <v>45684</v>
      </c>
      <c r="I67" s="380" t="s">
        <v>35</v>
      </c>
      <c r="J67" s="280">
        <v>45749</v>
      </c>
      <c r="K67" s="380">
        <v>0.625</v>
      </c>
      <c r="L67" s="280">
        <v>45769</v>
      </c>
      <c r="M67" s="351">
        <v>0.41666666666666669</v>
      </c>
      <c r="N67" s="246"/>
      <c r="O67" s="261">
        <f t="shared" si="2"/>
        <v>18</v>
      </c>
      <c r="P67" s="332">
        <f t="shared" si="1"/>
        <v>20</v>
      </c>
      <c r="Q67" s="246"/>
    </row>
    <row r="68" spans="1:17">
      <c r="A68" s="270" t="s">
        <v>103</v>
      </c>
      <c r="B68" s="378" t="s">
        <v>23</v>
      </c>
      <c r="C68" s="325"/>
      <c r="D68" s="325"/>
      <c r="E68" s="309" t="s">
        <v>24</v>
      </c>
      <c r="F68" s="280">
        <v>45664</v>
      </c>
      <c r="G68" s="380" t="s">
        <v>33</v>
      </c>
      <c r="H68" s="280">
        <v>45685</v>
      </c>
      <c r="I68" s="380" t="s">
        <v>33</v>
      </c>
      <c r="J68" s="280">
        <v>45749</v>
      </c>
      <c r="K68" s="351">
        <v>0.35416666666666669</v>
      </c>
      <c r="L68" s="280">
        <v>45770</v>
      </c>
      <c r="M68" s="351">
        <v>0.39583333333333331</v>
      </c>
      <c r="N68" s="246"/>
      <c r="O68" s="261">
        <f t="shared" si="2"/>
        <v>21</v>
      </c>
      <c r="P68" s="332">
        <f t="shared" si="1"/>
        <v>21</v>
      </c>
      <c r="Q68" s="246"/>
    </row>
    <row r="69" spans="1:17">
      <c r="A69" s="270" t="s">
        <v>104</v>
      </c>
      <c r="B69" s="378" t="s">
        <v>23</v>
      </c>
      <c r="C69" s="325"/>
      <c r="D69" s="325"/>
      <c r="E69" s="309" t="s">
        <v>105</v>
      </c>
      <c r="F69" s="280">
        <v>45678</v>
      </c>
      <c r="G69" s="380">
        <v>0.625</v>
      </c>
      <c r="H69" s="280">
        <v>45698</v>
      </c>
      <c r="I69" s="380">
        <v>0.41666666666666669</v>
      </c>
      <c r="J69" s="280">
        <v>45750</v>
      </c>
      <c r="K69" s="380">
        <v>0.41666666666666669</v>
      </c>
      <c r="L69" s="280">
        <v>45775</v>
      </c>
      <c r="M69" s="380">
        <v>0.625</v>
      </c>
      <c r="N69" s="246"/>
      <c r="O69" s="261">
        <f t="shared" si="2"/>
        <v>20</v>
      </c>
      <c r="P69" s="332">
        <f t="shared" si="1"/>
        <v>25</v>
      </c>
      <c r="Q69" s="246"/>
    </row>
    <row r="70" spans="1:17">
      <c r="A70" s="270" t="s">
        <v>104</v>
      </c>
      <c r="B70" s="378" t="s">
        <v>23</v>
      </c>
      <c r="C70" s="325"/>
      <c r="D70" s="325"/>
      <c r="E70" s="309" t="s">
        <v>75</v>
      </c>
      <c r="F70" s="280">
        <v>45678</v>
      </c>
      <c r="G70" s="380">
        <v>0.625</v>
      </c>
      <c r="H70" s="280">
        <v>45698</v>
      </c>
      <c r="I70" s="380">
        <v>0.625</v>
      </c>
      <c r="J70" s="280">
        <v>45750</v>
      </c>
      <c r="K70" s="380">
        <v>0.41666666666666669</v>
      </c>
      <c r="L70" s="280">
        <v>45775</v>
      </c>
      <c r="M70" s="380">
        <v>0.625</v>
      </c>
      <c r="N70" s="246"/>
      <c r="O70" s="261">
        <f t="shared" si="2"/>
        <v>20</v>
      </c>
      <c r="P70" s="332">
        <f t="shared" si="1"/>
        <v>25</v>
      </c>
      <c r="Q70" s="246"/>
    </row>
    <row r="71" spans="1:17">
      <c r="A71" s="329" t="s">
        <v>106</v>
      </c>
      <c r="B71" s="378" t="s">
        <v>23</v>
      </c>
      <c r="C71" s="325"/>
      <c r="D71" s="325"/>
      <c r="E71" s="385" t="s">
        <v>24</v>
      </c>
      <c r="F71" s="417">
        <v>45677</v>
      </c>
      <c r="G71" s="418">
        <v>0.375</v>
      </c>
      <c r="H71" s="386">
        <v>45695</v>
      </c>
      <c r="I71" s="387">
        <v>0.625</v>
      </c>
      <c r="J71" s="280">
        <v>45751</v>
      </c>
      <c r="K71" s="387">
        <v>0.625</v>
      </c>
      <c r="L71" s="386">
        <v>45775</v>
      </c>
      <c r="M71" s="387">
        <v>0.375</v>
      </c>
      <c r="N71" s="246"/>
      <c r="O71" s="261">
        <f t="shared" si="2"/>
        <v>18</v>
      </c>
      <c r="P71" s="332">
        <f t="shared" si="1"/>
        <v>24</v>
      </c>
      <c r="Q71" s="246"/>
    </row>
    <row r="72" spans="1:17">
      <c r="A72" s="270" t="s">
        <v>107</v>
      </c>
      <c r="B72" s="378"/>
      <c r="C72" s="325"/>
      <c r="D72" s="325"/>
      <c r="E72" s="309" t="s">
        <v>24</v>
      </c>
      <c r="F72" s="280">
        <v>45677</v>
      </c>
      <c r="G72" s="381">
        <v>0.625</v>
      </c>
      <c r="H72" s="280">
        <v>45698</v>
      </c>
      <c r="I72" s="387">
        <v>0.625</v>
      </c>
      <c r="J72" s="280">
        <v>45750</v>
      </c>
      <c r="K72" s="387">
        <v>0.625</v>
      </c>
      <c r="L72" s="280">
        <v>45771</v>
      </c>
      <c r="M72" s="387">
        <v>0.625</v>
      </c>
      <c r="N72" s="246"/>
      <c r="O72" s="261">
        <f t="shared" si="2"/>
        <v>21</v>
      </c>
      <c r="P72" s="332">
        <f t="shared" si="1"/>
        <v>21</v>
      </c>
      <c r="Q72" s="246"/>
    </row>
    <row r="73" spans="1:17">
      <c r="A73" s="270" t="s">
        <v>108</v>
      </c>
      <c r="B73" s="325"/>
      <c r="C73" s="325"/>
      <c r="D73" s="325"/>
      <c r="E73" s="309" t="s">
        <v>24</v>
      </c>
      <c r="F73" s="280">
        <v>45665</v>
      </c>
      <c r="G73" s="380">
        <v>0.625</v>
      </c>
      <c r="H73" s="280">
        <v>45686</v>
      </c>
      <c r="I73" s="380">
        <v>0.35416666666666669</v>
      </c>
      <c r="J73" s="280">
        <v>45747</v>
      </c>
      <c r="K73" s="351">
        <v>0.625</v>
      </c>
      <c r="L73" s="280">
        <v>45775</v>
      </c>
      <c r="M73" s="351">
        <v>0.625</v>
      </c>
      <c r="N73" s="246"/>
      <c r="O73" s="261">
        <f t="shared" si="2"/>
        <v>21</v>
      </c>
      <c r="P73" s="332">
        <f t="shared" ref="P73:P120" si="3">L73-J73</f>
        <v>28</v>
      </c>
      <c r="Q73" s="246"/>
    </row>
    <row r="74" spans="1:17">
      <c r="A74" s="270" t="s">
        <v>109</v>
      </c>
      <c r="B74" s="378" t="s">
        <v>23</v>
      </c>
      <c r="C74" s="325"/>
      <c r="D74" s="325"/>
      <c r="E74" s="309" t="s">
        <v>24</v>
      </c>
      <c r="F74" s="280">
        <v>45667</v>
      </c>
      <c r="G74" s="380">
        <v>0.35416666666666669</v>
      </c>
      <c r="H74" s="280">
        <v>45688</v>
      </c>
      <c r="I74" s="380">
        <v>0.35416666666666669</v>
      </c>
      <c r="J74" s="280">
        <v>45747</v>
      </c>
      <c r="K74" s="380">
        <v>0.35416666666666669</v>
      </c>
      <c r="L74" s="280">
        <v>45769</v>
      </c>
      <c r="M74" s="380">
        <v>0.625</v>
      </c>
      <c r="N74" s="246"/>
      <c r="O74" s="261">
        <f t="shared" si="2"/>
        <v>21</v>
      </c>
      <c r="P74" s="332">
        <f t="shared" si="3"/>
        <v>22</v>
      </c>
      <c r="Q74" s="246"/>
    </row>
    <row r="75" spans="1:17">
      <c r="A75" s="270" t="s">
        <v>110</v>
      </c>
      <c r="B75" s="378"/>
      <c r="C75" s="325"/>
      <c r="D75" s="325"/>
      <c r="E75" s="309" t="s">
        <v>24</v>
      </c>
      <c r="F75" s="280">
        <v>45671</v>
      </c>
      <c r="G75" s="380">
        <v>0.41666666666666669</v>
      </c>
      <c r="H75" s="280">
        <v>45692</v>
      </c>
      <c r="I75" s="380">
        <v>0.41666666666666669</v>
      </c>
      <c r="J75" s="280">
        <v>45751</v>
      </c>
      <c r="K75" s="281">
        <v>0.375</v>
      </c>
      <c r="L75" s="280">
        <v>45776</v>
      </c>
      <c r="M75" s="380">
        <v>0.625</v>
      </c>
      <c r="N75" s="246"/>
      <c r="O75" s="261">
        <f t="shared" si="2"/>
        <v>21</v>
      </c>
      <c r="P75" s="332">
        <f t="shared" si="3"/>
        <v>25</v>
      </c>
      <c r="Q75" s="246"/>
    </row>
    <row r="76" spans="1:17">
      <c r="A76" s="270" t="s">
        <v>111</v>
      </c>
      <c r="B76" s="325"/>
      <c r="C76" s="325"/>
      <c r="D76" s="325"/>
      <c r="E76" s="396"/>
      <c r="F76" s="397"/>
      <c r="G76" s="402"/>
      <c r="H76" s="397"/>
      <c r="I76" s="402"/>
      <c r="J76" s="397"/>
      <c r="K76" s="402"/>
      <c r="L76" s="397"/>
      <c r="M76" s="402"/>
      <c r="N76" s="246"/>
      <c r="O76" s="261">
        <f t="shared" si="2"/>
        <v>0</v>
      </c>
      <c r="P76" s="332">
        <f t="shared" si="3"/>
        <v>0</v>
      </c>
      <c r="Q76" s="246"/>
    </row>
    <row r="77" spans="1:17">
      <c r="A77" s="270" t="s">
        <v>112</v>
      </c>
      <c r="B77" s="378" t="s">
        <v>23</v>
      </c>
      <c r="C77" s="325"/>
      <c r="D77" s="325"/>
      <c r="E77" s="309" t="s">
        <v>24</v>
      </c>
      <c r="F77" s="280">
        <v>45678</v>
      </c>
      <c r="G77" s="380">
        <v>0.41666666666666669</v>
      </c>
      <c r="H77" s="280">
        <v>45698</v>
      </c>
      <c r="I77" s="380">
        <v>0.41666666666666669</v>
      </c>
      <c r="J77" s="280">
        <v>45748</v>
      </c>
      <c r="K77" s="380">
        <v>0.41666666666666669</v>
      </c>
      <c r="L77" s="280">
        <v>45775</v>
      </c>
      <c r="M77" s="380">
        <v>0.625</v>
      </c>
      <c r="N77" s="246"/>
      <c r="O77" s="261">
        <f t="shared" si="2"/>
        <v>20</v>
      </c>
      <c r="P77" s="332">
        <f t="shared" si="3"/>
        <v>27</v>
      </c>
      <c r="Q77" s="246"/>
    </row>
    <row r="78" spans="1:17">
      <c r="A78" s="270" t="s">
        <v>113</v>
      </c>
      <c r="B78" s="325"/>
      <c r="C78" s="325"/>
      <c r="D78" s="325"/>
      <c r="E78" s="309" t="s">
        <v>24</v>
      </c>
      <c r="F78" s="280">
        <v>45670</v>
      </c>
      <c r="G78" s="381">
        <v>0.375</v>
      </c>
      <c r="H78" s="280">
        <v>45691</v>
      </c>
      <c r="I78" s="381">
        <v>0.375</v>
      </c>
      <c r="J78" s="280">
        <v>45750</v>
      </c>
      <c r="K78" s="281">
        <v>0.375</v>
      </c>
      <c r="L78" s="280">
        <v>45777</v>
      </c>
      <c r="M78" s="281">
        <v>0.375</v>
      </c>
      <c r="N78" s="246"/>
      <c r="O78" s="261">
        <f t="shared" si="2"/>
        <v>21</v>
      </c>
      <c r="P78" s="332">
        <f t="shared" si="3"/>
        <v>27</v>
      </c>
      <c r="Q78" s="246"/>
    </row>
    <row r="79" spans="1:17">
      <c r="A79" s="270" t="s">
        <v>114</v>
      </c>
      <c r="B79" s="378" t="s">
        <v>23</v>
      </c>
      <c r="C79" s="325"/>
      <c r="D79" s="325"/>
      <c r="E79" s="309" t="s">
        <v>24</v>
      </c>
      <c r="F79" s="280">
        <v>45666</v>
      </c>
      <c r="G79" s="381">
        <v>0.35416666666666669</v>
      </c>
      <c r="H79" s="280">
        <v>45687</v>
      </c>
      <c r="I79" s="381">
        <v>0.35416666666666669</v>
      </c>
      <c r="J79" s="280">
        <v>45751</v>
      </c>
      <c r="K79" s="381">
        <v>0.35416666666666669</v>
      </c>
      <c r="L79" s="280">
        <v>45777</v>
      </c>
      <c r="M79" s="381">
        <v>0.64583333333333337</v>
      </c>
      <c r="N79" s="246"/>
      <c r="O79" s="261">
        <f t="shared" si="2"/>
        <v>21</v>
      </c>
      <c r="P79" s="332">
        <f t="shared" si="3"/>
        <v>26</v>
      </c>
      <c r="Q79" s="246"/>
    </row>
    <row r="80" spans="1:17">
      <c r="A80" s="270" t="s">
        <v>115</v>
      </c>
      <c r="B80" s="378" t="s">
        <v>23</v>
      </c>
      <c r="C80" s="325"/>
      <c r="D80" s="325"/>
      <c r="E80" s="309" t="s">
        <v>24</v>
      </c>
      <c r="F80" s="280">
        <v>45673</v>
      </c>
      <c r="G80" s="380" t="s">
        <v>25</v>
      </c>
      <c r="H80" s="280">
        <v>45694</v>
      </c>
      <c r="I80" s="380" t="s">
        <v>25</v>
      </c>
      <c r="J80" s="280">
        <v>45750</v>
      </c>
      <c r="K80" s="281">
        <v>0.375</v>
      </c>
      <c r="L80" s="280">
        <v>45777</v>
      </c>
      <c r="M80" s="281">
        <v>0.375</v>
      </c>
      <c r="N80" s="246"/>
      <c r="O80" s="261">
        <f t="shared" si="2"/>
        <v>21</v>
      </c>
      <c r="P80" s="332">
        <f t="shared" si="3"/>
        <v>27</v>
      </c>
      <c r="Q80" s="246"/>
    </row>
    <row r="81" spans="1:17">
      <c r="A81" s="270" t="s">
        <v>116</v>
      </c>
      <c r="B81" s="378" t="s">
        <v>23</v>
      </c>
      <c r="C81" s="325"/>
      <c r="D81" s="325"/>
      <c r="E81" s="309" t="s">
        <v>24</v>
      </c>
      <c r="F81" s="280">
        <v>45667</v>
      </c>
      <c r="G81" s="380">
        <v>0.375</v>
      </c>
      <c r="H81" s="280">
        <v>45688</v>
      </c>
      <c r="I81" s="380">
        <v>0.375</v>
      </c>
      <c r="J81" s="280">
        <v>45747</v>
      </c>
      <c r="K81" s="380">
        <v>0.375</v>
      </c>
      <c r="L81" s="264">
        <v>45777</v>
      </c>
      <c r="M81" s="265">
        <v>0.45833333333333331</v>
      </c>
      <c r="N81" s="246"/>
      <c r="O81" s="261">
        <f t="shared" si="2"/>
        <v>21</v>
      </c>
      <c r="P81" s="332">
        <f t="shared" si="3"/>
        <v>30</v>
      </c>
      <c r="Q81" s="246"/>
    </row>
    <row r="82" spans="1:17">
      <c r="A82" s="270" t="s">
        <v>117</v>
      </c>
      <c r="B82" s="325"/>
      <c r="C82" s="325"/>
      <c r="D82" s="325"/>
      <c r="E82" s="309" t="s">
        <v>24</v>
      </c>
      <c r="F82" s="280">
        <v>45666</v>
      </c>
      <c r="G82" s="380">
        <v>0.35416666666666669</v>
      </c>
      <c r="H82" s="280">
        <v>45687</v>
      </c>
      <c r="I82" s="380">
        <v>0.35416666666666669</v>
      </c>
      <c r="J82" s="280">
        <v>45749</v>
      </c>
      <c r="K82" s="380">
        <v>0.35416666666666669</v>
      </c>
      <c r="L82" s="280">
        <v>45770</v>
      </c>
      <c r="M82" s="380">
        <v>0.375</v>
      </c>
      <c r="N82" s="246"/>
      <c r="O82" s="261">
        <f t="shared" si="2"/>
        <v>21</v>
      </c>
      <c r="P82" s="332">
        <f t="shared" si="3"/>
        <v>21</v>
      </c>
      <c r="Q82" s="246"/>
    </row>
    <row r="83" spans="1:17">
      <c r="A83" s="270" t="s">
        <v>118</v>
      </c>
      <c r="B83" s="325"/>
      <c r="C83" s="325"/>
      <c r="D83" s="325"/>
      <c r="E83" s="309" t="s">
        <v>24</v>
      </c>
      <c r="F83" s="280">
        <v>45674</v>
      </c>
      <c r="G83" s="380">
        <v>0.35416666666666669</v>
      </c>
      <c r="H83" s="280">
        <v>45695</v>
      </c>
      <c r="I83" s="380">
        <v>0.35416666666666669</v>
      </c>
      <c r="J83" s="280">
        <v>45749</v>
      </c>
      <c r="K83" s="380">
        <v>0.35416666666666669</v>
      </c>
      <c r="L83" s="280">
        <v>45771</v>
      </c>
      <c r="M83" s="380">
        <v>0.35416666666666669</v>
      </c>
      <c r="N83" s="246"/>
      <c r="O83" s="261">
        <f t="shared" si="2"/>
        <v>21</v>
      </c>
      <c r="P83" s="332">
        <f t="shared" si="3"/>
        <v>22</v>
      </c>
      <c r="Q83" s="246"/>
    </row>
    <row r="84" spans="1:17">
      <c r="A84" s="270" t="s">
        <v>119</v>
      </c>
      <c r="B84" s="325"/>
      <c r="C84" s="325"/>
      <c r="D84" s="325"/>
      <c r="E84" s="309" t="s">
        <v>24</v>
      </c>
      <c r="F84" s="280">
        <v>45672</v>
      </c>
      <c r="G84" s="380" t="s">
        <v>35</v>
      </c>
      <c r="H84" s="280">
        <v>45695</v>
      </c>
      <c r="I84" s="380" t="s">
        <v>35</v>
      </c>
      <c r="J84" s="280">
        <v>45750</v>
      </c>
      <c r="K84" s="351">
        <v>0.41666666666666669</v>
      </c>
      <c r="L84" s="280">
        <v>45777</v>
      </c>
      <c r="M84" s="351">
        <v>0.41666666666666669</v>
      </c>
      <c r="N84" s="246"/>
      <c r="O84" s="261">
        <f t="shared" si="2"/>
        <v>23</v>
      </c>
      <c r="P84" s="332">
        <f t="shared" si="3"/>
        <v>27</v>
      </c>
      <c r="Q84" s="246"/>
    </row>
    <row r="85" spans="1:17">
      <c r="A85" s="270" t="s">
        <v>120</v>
      </c>
      <c r="B85" s="325"/>
      <c r="C85" s="325"/>
      <c r="D85" s="325"/>
      <c r="E85" s="309" t="s">
        <v>24</v>
      </c>
      <c r="F85" s="280">
        <v>45670</v>
      </c>
      <c r="G85" s="380" t="s">
        <v>25</v>
      </c>
      <c r="H85" s="280">
        <v>45691</v>
      </c>
      <c r="I85" s="380" t="s">
        <v>25</v>
      </c>
      <c r="J85" s="280">
        <v>45750</v>
      </c>
      <c r="K85" s="351">
        <v>0.6875</v>
      </c>
      <c r="L85" s="280">
        <v>45777</v>
      </c>
      <c r="M85" s="351">
        <v>0.6875</v>
      </c>
      <c r="N85" s="246"/>
      <c r="O85" s="261">
        <f t="shared" si="2"/>
        <v>21</v>
      </c>
      <c r="P85" s="332">
        <f t="shared" si="3"/>
        <v>27</v>
      </c>
      <c r="Q85" s="246"/>
    </row>
    <row r="86" spans="1:17">
      <c r="A86" s="270" t="s">
        <v>121</v>
      </c>
      <c r="B86" s="325"/>
      <c r="C86" s="325"/>
      <c r="D86" s="325"/>
      <c r="E86" s="309" t="s">
        <v>24</v>
      </c>
      <c r="F86" s="280">
        <v>45677</v>
      </c>
      <c r="G86" s="380" t="s">
        <v>122</v>
      </c>
      <c r="H86" s="280">
        <v>45698</v>
      </c>
      <c r="I86" s="380" t="s">
        <v>122</v>
      </c>
      <c r="J86" s="280">
        <v>45748</v>
      </c>
      <c r="K86" s="351">
        <v>0.66666666666666663</v>
      </c>
      <c r="L86" s="280">
        <v>45775</v>
      </c>
      <c r="M86" s="351">
        <v>0.66666666666666663</v>
      </c>
      <c r="N86" s="246"/>
      <c r="O86" s="261">
        <f t="shared" ref="O86:O120" si="4">H86-F86</f>
        <v>21</v>
      </c>
      <c r="P86" s="332">
        <f t="shared" si="3"/>
        <v>27</v>
      </c>
      <c r="Q86" s="246"/>
    </row>
    <row r="87" spans="1:17">
      <c r="A87" s="270" t="s">
        <v>123</v>
      </c>
      <c r="B87" s="378" t="s">
        <v>23</v>
      </c>
      <c r="C87" s="325"/>
      <c r="D87" s="325"/>
      <c r="E87" s="309" t="s">
        <v>124</v>
      </c>
      <c r="F87" s="280">
        <v>45671</v>
      </c>
      <c r="G87" s="380">
        <v>0.41666666666666669</v>
      </c>
      <c r="H87" s="280">
        <v>45692</v>
      </c>
      <c r="I87" s="380">
        <v>0.375</v>
      </c>
      <c r="J87" s="280">
        <v>45748</v>
      </c>
      <c r="K87" s="351">
        <v>0.41666666666666669</v>
      </c>
      <c r="L87" s="280">
        <v>45771</v>
      </c>
      <c r="M87" s="351">
        <v>0.625</v>
      </c>
      <c r="N87" s="246"/>
      <c r="O87" s="261">
        <f t="shared" si="4"/>
        <v>21</v>
      </c>
      <c r="P87" s="332">
        <f t="shared" si="3"/>
        <v>23</v>
      </c>
      <c r="Q87" s="246"/>
    </row>
    <row r="88" spans="1:17">
      <c r="A88" s="270" t="s">
        <v>123</v>
      </c>
      <c r="B88" s="378"/>
      <c r="C88" s="325"/>
      <c r="D88" s="325"/>
      <c r="E88" s="309" t="s">
        <v>125</v>
      </c>
      <c r="F88" s="280">
        <v>45672</v>
      </c>
      <c r="G88" s="380" t="s">
        <v>25</v>
      </c>
      <c r="H88" s="280">
        <v>45692</v>
      </c>
      <c r="I88" s="380" t="s">
        <v>25</v>
      </c>
      <c r="J88" s="280">
        <v>45748</v>
      </c>
      <c r="K88" s="351">
        <v>0.41666666666666669</v>
      </c>
      <c r="L88" s="280">
        <v>45771</v>
      </c>
      <c r="M88" s="351">
        <v>0.625</v>
      </c>
      <c r="N88" s="246"/>
      <c r="O88" s="261">
        <f t="shared" si="4"/>
        <v>20</v>
      </c>
      <c r="P88" s="332">
        <f t="shared" si="3"/>
        <v>23</v>
      </c>
      <c r="Q88" s="246"/>
    </row>
    <row r="89" spans="1:17">
      <c r="A89" s="270" t="s">
        <v>126</v>
      </c>
      <c r="B89" s="325"/>
      <c r="C89" s="325"/>
      <c r="D89" s="325"/>
      <c r="E89" s="309" t="s">
        <v>24</v>
      </c>
      <c r="F89" s="280">
        <v>45674</v>
      </c>
      <c r="G89" s="380" t="s">
        <v>25</v>
      </c>
      <c r="H89" s="280">
        <v>45698</v>
      </c>
      <c r="I89" s="380">
        <v>0.45833333333333331</v>
      </c>
      <c r="J89" s="280">
        <v>45751</v>
      </c>
      <c r="K89" s="380">
        <v>0.625</v>
      </c>
      <c r="L89" s="280">
        <v>45775</v>
      </c>
      <c r="M89" s="380">
        <v>0.625</v>
      </c>
      <c r="N89" s="246"/>
      <c r="O89" s="261">
        <f t="shared" si="4"/>
        <v>24</v>
      </c>
      <c r="P89" s="332">
        <f t="shared" si="3"/>
        <v>24</v>
      </c>
      <c r="Q89" s="246"/>
    </row>
    <row r="90" spans="1:17">
      <c r="A90" s="29" t="s">
        <v>127</v>
      </c>
      <c r="B90" s="43"/>
      <c r="C90" s="43"/>
      <c r="D90" s="43"/>
      <c r="E90" s="40" t="s">
        <v>24</v>
      </c>
      <c r="F90" s="38">
        <v>45666</v>
      </c>
      <c r="G90" s="32">
        <v>0.5</v>
      </c>
      <c r="H90" s="38">
        <v>45687</v>
      </c>
      <c r="I90" s="32">
        <v>0.5</v>
      </c>
      <c r="J90" s="280">
        <v>45750</v>
      </c>
      <c r="K90" s="380">
        <v>0.5</v>
      </c>
      <c r="L90" s="656">
        <v>45771</v>
      </c>
      <c r="M90" s="657">
        <v>0.41666666666666669</v>
      </c>
      <c r="N90" s="246"/>
      <c r="O90" s="261">
        <f t="shared" si="4"/>
        <v>21</v>
      </c>
      <c r="P90" s="332">
        <f t="shared" si="3"/>
        <v>21</v>
      </c>
      <c r="Q90" s="246"/>
    </row>
    <row r="91" spans="1:17">
      <c r="A91" s="29" t="s">
        <v>128</v>
      </c>
      <c r="B91" s="253" t="s">
        <v>23</v>
      </c>
      <c r="C91" s="43"/>
      <c r="D91" s="43"/>
      <c r="E91" s="40" t="s">
        <v>24</v>
      </c>
      <c r="F91" s="38">
        <v>45667</v>
      </c>
      <c r="G91" s="44">
        <v>0.60416666666666663</v>
      </c>
      <c r="H91" s="38">
        <v>45688</v>
      </c>
      <c r="I91" s="44">
        <v>0.60416666666666663</v>
      </c>
      <c r="J91" s="280">
        <v>45751</v>
      </c>
      <c r="K91" s="281">
        <v>0.60416666666666663</v>
      </c>
      <c r="L91" s="38">
        <v>45775</v>
      </c>
      <c r="M91" s="44">
        <v>0.60416666666666663</v>
      </c>
      <c r="N91" s="246"/>
      <c r="O91" s="261">
        <f t="shared" si="4"/>
        <v>21</v>
      </c>
      <c r="P91" s="332">
        <f t="shared" si="3"/>
        <v>24</v>
      </c>
      <c r="Q91" s="246"/>
    </row>
    <row r="92" spans="1:17">
      <c r="A92" s="29" t="s">
        <v>129</v>
      </c>
      <c r="B92" s="37"/>
      <c r="C92" s="43"/>
      <c r="D92" s="43"/>
      <c r="E92" s="40" t="s">
        <v>24</v>
      </c>
      <c r="F92" s="38">
        <v>45666</v>
      </c>
      <c r="G92" s="32">
        <v>0.5</v>
      </c>
      <c r="H92" s="38">
        <v>45687</v>
      </c>
      <c r="I92" s="32">
        <v>0.5</v>
      </c>
      <c r="J92" s="280">
        <v>45750</v>
      </c>
      <c r="K92" s="380">
        <v>0.5</v>
      </c>
      <c r="L92" s="38">
        <v>45771</v>
      </c>
      <c r="M92" s="32">
        <v>0.41666666666666669</v>
      </c>
      <c r="N92" s="246"/>
      <c r="O92" s="261">
        <f t="shared" si="4"/>
        <v>21</v>
      </c>
      <c r="P92" s="332">
        <f t="shared" si="3"/>
        <v>21</v>
      </c>
      <c r="Q92" s="246"/>
    </row>
    <row r="93" spans="1:17">
      <c r="A93" s="29" t="s">
        <v>130</v>
      </c>
      <c r="B93" s="37"/>
      <c r="C93" s="43"/>
      <c r="D93" s="43"/>
      <c r="E93" s="40" t="s">
        <v>24</v>
      </c>
      <c r="F93" s="38">
        <v>45674</v>
      </c>
      <c r="G93" s="32" t="s">
        <v>25</v>
      </c>
      <c r="H93" s="38">
        <v>45695</v>
      </c>
      <c r="I93" s="32" t="s">
        <v>25</v>
      </c>
      <c r="J93" s="280">
        <v>45748</v>
      </c>
      <c r="K93" s="380">
        <v>0.625</v>
      </c>
      <c r="L93" s="38">
        <v>45771</v>
      </c>
      <c r="M93" s="32">
        <v>0.41666666666666669</v>
      </c>
      <c r="N93" s="246"/>
      <c r="O93" s="261">
        <f t="shared" si="4"/>
        <v>21</v>
      </c>
      <c r="P93" s="332">
        <f t="shared" si="3"/>
        <v>23</v>
      </c>
      <c r="Q93" s="246"/>
    </row>
    <row r="94" spans="1:17">
      <c r="A94" s="29" t="s">
        <v>131</v>
      </c>
      <c r="B94" s="43"/>
      <c r="C94" s="43"/>
      <c r="D94" s="43"/>
      <c r="E94" s="40" t="s">
        <v>24</v>
      </c>
      <c r="F94" s="38">
        <v>45666</v>
      </c>
      <c r="G94" s="32" t="s">
        <v>35</v>
      </c>
      <c r="H94" s="38">
        <v>45687</v>
      </c>
      <c r="I94" s="32">
        <v>0.41666666666666669</v>
      </c>
      <c r="J94" s="280">
        <v>45750</v>
      </c>
      <c r="K94" s="351">
        <v>0.39583333333333331</v>
      </c>
      <c r="L94" s="38">
        <v>45771</v>
      </c>
      <c r="M94" s="39">
        <v>0.41666666666666669</v>
      </c>
      <c r="N94" s="246"/>
      <c r="O94" s="261">
        <f t="shared" si="4"/>
        <v>21</v>
      </c>
      <c r="P94" s="332">
        <f t="shared" si="3"/>
        <v>21</v>
      </c>
      <c r="Q94" s="246"/>
    </row>
    <row r="95" spans="1:17">
      <c r="A95" s="29" t="s">
        <v>132</v>
      </c>
      <c r="B95" s="43"/>
      <c r="C95" s="43"/>
      <c r="D95" s="43"/>
      <c r="E95" s="40" t="s">
        <v>133</v>
      </c>
      <c r="F95" s="38">
        <v>45665</v>
      </c>
      <c r="G95" s="32" t="s">
        <v>58</v>
      </c>
      <c r="H95" s="38">
        <v>45686</v>
      </c>
      <c r="I95" s="32" t="s">
        <v>58</v>
      </c>
      <c r="J95" s="264">
        <v>45750</v>
      </c>
      <c r="K95" s="265" t="s">
        <v>58</v>
      </c>
      <c r="L95" s="38">
        <v>45777</v>
      </c>
      <c r="M95" s="32" t="s">
        <v>58</v>
      </c>
      <c r="N95" s="246"/>
      <c r="O95" s="261">
        <f t="shared" si="4"/>
        <v>21</v>
      </c>
      <c r="P95" s="332">
        <f t="shared" si="3"/>
        <v>27</v>
      </c>
      <c r="Q95" s="246"/>
    </row>
    <row r="96" spans="1:17">
      <c r="A96" s="29" t="s">
        <v>132</v>
      </c>
      <c r="B96" s="43"/>
      <c r="C96" s="43"/>
      <c r="D96" s="43"/>
      <c r="E96" s="40" t="s">
        <v>134</v>
      </c>
      <c r="F96" s="38">
        <v>45673</v>
      </c>
      <c r="G96" s="32" t="s">
        <v>58</v>
      </c>
      <c r="H96" s="38">
        <v>45694</v>
      </c>
      <c r="I96" s="32" t="s">
        <v>58</v>
      </c>
      <c r="J96" s="280">
        <v>45750</v>
      </c>
      <c r="K96" s="380" t="s">
        <v>67</v>
      </c>
      <c r="L96" s="38">
        <v>45775</v>
      </c>
      <c r="M96" s="39">
        <v>0.375</v>
      </c>
      <c r="N96" s="246"/>
      <c r="O96" s="261">
        <f t="shared" si="4"/>
        <v>21</v>
      </c>
      <c r="P96" s="332">
        <f t="shared" si="3"/>
        <v>25</v>
      </c>
      <c r="Q96" s="246"/>
    </row>
    <row r="97" spans="1:17">
      <c r="A97" s="29" t="s">
        <v>135</v>
      </c>
      <c r="B97" s="43"/>
      <c r="C97" s="43"/>
      <c r="D97" s="43"/>
      <c r="E97" s="40" t="s">
        <v>24</v>
      </c>
      <c r="F97" s="38">
        <v>45670</v>
      </c>
      <c r="G97" s="32" t="s">
        <v>25</v>
      </c>
      <c r="H97" s="38">
        <v>45698</v>
      </c>
      <c r="I97" s="32" t="s">
        <v>25</v>
      </c>
      <c r="J97" s="280">
        <v>45749</v>
      </c>
      <c r="K97" s="380">
        <v>0.375</v>
      </c>
      <c r="L97" s="38">
        <v>45776</v>
      </c>
      <c r="M97" s="32" t="s">
        <v>58</v>
      </c>
      <c r="N97" s="246"/>
      <c r="O97" s="261">
        <f t="shared" si="4"/>
        <v>28</v>
      </c>
      <c r="P97" s="332">
        <f t="shared" si="3"/>
        <v>27</v>
      </c>
      <c r="Q97" s="246"/>
    </row>
    <row r="98" spans="1:17">
      <c r="A98" s="29" t="s">
        <v>136</v>
      </c>
      <c r="B98" s="43"/>
      <c r="C98" s="43"/>
      <c r="D98" s="43"/>
      <c r="E98" s="40" t="s">
        <v>137</v>
      </c>
      <c r="F98" s="38">
        <v>45666</v>
      </c>
      <c r="G98" s="32" t="s">
        <v>67</v>
      </c>
      <c r="H98" s="38">
        <v>45687</v>
      </c>
      <c r="I98" s="32" t="s">
        <v>67</v>
      </c>
      <c r="J98" s="280">
        <v>45749</v>
      </c>
      <c r="K98" s="380" t="s">
        <v>67</v>
      </c>
      <c r="L98" s="38">
        <v>45776</v>
      </c>
      <c r="M98" s="32">
        <v>0.66666666666666663</v>
      </c>
      <c r="N98" s="246"/>
      <c r="O98" s="261">
        <f t="shared" si="4"/>
        <v>21</v>
      </c>
      <c r="P98" s="332">
        <f t="shared" si="3"/>
        <v>27</v>
      </c>
      <c r="Q98" s="246"/>
    </row>
    <row r="99" spans="1:17">
      <c r="A99" s="29" t="s">
        <v>138</v>
      </c>
      <c r="B99" s="43"/>
      <c r="C99" s="43"/>
      <c r="D99" s="43"/>
      <c r="E99" s="40" t="s">
        <v>24</v>
      </c>
      <c r="F99" s="280">
        <v>45301</v>
      </c>
      <c r="G99" s="380" t="s">
        <v>58</v>
      </c>
      <c r="H99" s="38">
        <v>45322</v>
      </c>
      <c r="I99" s="32" t="s">
        <v>58</v>
      </c>
      <c r="J99" s="280">
        <v>45748</v>
      </c>
      <c r="K99" s="351">
        <v>0.41666666666666669</v>
      </c>
      <c r="L99" s="38">
        <v>45771</v>
      </c>
      <c r="M99" s="39">
        <v>0.625</v>
      </c>
      <c r="N99" s="246"/>
      <c r="O99" s="261">
        <f t="shared" si="4"/>
        <v>21</v>
      </c>
      <c r="P99" s="332">
        <f t="shared" si="3"/>
        <v>23</v>
      </c>
      <c r="Q99" s="246"/>
    </row>
    <row r="100" spans="1:17">
      <c r="A100" s="29" t="s">
        <v>139</v>
      </c>
      <c r="B100" s="43"/>
      <c r="C100" s="43"/>
      <c r="D100" s="43"/>
      <c r="E100" s="31" t="s">
        <v>45</v>
      </c>
      <c r="F100" s="280">
        <v>45670</v>
      </c>
      <c r="G100" s="380" t="s">
        <v>33</v>
      </c>
      <c r="H100" s="38">
        <v>45691</v>
      </c>
      <c r="I100" s="32" t="s">
        <v>33</v>
      </c>
      <c r="J100" s="280">
        <v>45747</v>
      </c>
      <c r="K100" s="351">
        <v>0.35416666666666669</v>
      </c>
      <c r="L100" s="38">
        <v>45770</v>
      </c>
      <c r="M100" s="39">
        <v>0.35416666666666669</v>
      </c>
      <c r="N100" s="246"/>
      <c r="O100" s="261">
        <f t="shared" si="4"/>
        <v>21</v>
      </c>
      <c r="P100" s="332">
        <f t="shared" si="3"/>
        <v>23</v>
      </c>
      <c r="Q100" s="246"/>
    </row>
    <row r="101" spans="1:17">
      <c r="A101" s="29" t="s">
        <v>139</v>
      </c>
      <c r="B101" s="43"/>
      <c r="C101" s="43"/>
      <c r="D101" s="43"/>
      <c r="E101" s="31" t="s">
        <v>140</v>
      </c>
      <c r="F101" s="280">
        <v>45665</v>
      </c>
      <c r="G101" s="380" t="s">
        <v>33</v>
      </c>
      <c r="H101" s="38">
        <v>45686</v>
      </c>
      <c r="I101" s="32" t="s">
        <v>33</v>
      </c>
      <c r="J101" s="280">
        <v>45748</v>
      </c>
      <c r="K101" s="351">
        <v>0.35416666666666669</v>
      </c>
      <c r="L101" s="38">
        <v>45777</v>
      </c>
      <c r="M101" s="39">
        <v>0.35416666666666669</v>
      </c>
      <c r="N101" s="246"/>
      <c r="O101" s="261">
        <f t="shared" si="4"/>
        <v>21</v>
      </c>
      <c r="P101" s="332">
        <f t="shared" si="3"/>
        <v>29</v>
      </c>
      <c r="Q101" s="246"/>
    </row>
    <row r="102" spans="1:17">
      <c r="A102" s="29" t="s">
        <v>141</v>
      </c>
      <c r="B102" s="253" t="s">
        <v>47</v>
      </c>
      <c r="C102" s="43"/>
      <c r="D102" s="43"/>
      <c r="E102" s="40" t="s">
        <v>24</v>
      </c>
      <c r="F102" s="280">
        <v>45677</v>
      </c>
      <c r="G102" s="381">
        <v>0.375</v>
      </c>
      <c r="H102" s="38">
        <v>45698</v>
      </c>
      <c r="I102" s="41">
        <v>0.66666666666666663</v>
      </c>
      <c r="J102" s="280">
        <v>45749</v>
      </c>
      <c r="K102" s="351">
        <v>0.375</v>
      </c>
      <c r="L102" s="38">
        <v>45771</v>
      </c>
      <c r="M102" s="44">
        <v>0.375</v>
      </c>
      <c r="N102" s="246"/>
      <c r="O102" s="261">
        <f t="shared" si="4"/>
        <v>21</v>
      </c>
      <c r="P102" s="332">
        <f t="shared" si="3"/>
        <v>22</v>
      </c>
      <c r="Q102" s="246"/>
    </row>
    <row r="103" spans="1:17">
      <c r="A103" s="29" t="s">
        <v>142</v>
      </c>
      <c r="B103" s="43"/>
      <c r="C103" s="43"/>
      <c r="D103" s="43"/>
      <c r="E103" s="40" t="s">
        <v>54</v>
      </c>
      <c r="F103" s="280">
        <v>45674</v>
      </c>
      <c r="G103" s="380" t="s">
        <v>33</v>
      </c>
      <c r="H103" s="38">
        <v>45698</v>
      </c>
      <c r="I103" s="32" t="s">
        <v>33</v>
      </c>
      <c r="J103" s="280">
        <v>45749</v>
      </c>
      <c r="K103" s="351">
        <v>0.35416666666666669</v>
      </c>
      <c r="L103" s="38">
        <v>45776</v>
      </c>
      <c r="M103" s="39">
        <v>0.35416666666666669</v>
      </c>
      <c r="N103" s="246"/>
      <c r="O103" s="261">
        <f t="shared" si="4"/>
        <v>24</v>
      </c>
      <c r="P103" s="332">
        <f t="shared" si="3"/>
        <v>27</v>
      </c>
      <c r="Q103" s="246"/>
    </row>
    <row r="104" spans="1:17">
      <c r="A104" s="29" t="s">
        <v>142</v>
      </c>
      <c r="B104" s="43"/>
      <c r="C104" s="43"/>
      <c r="D104" s="43"/>
      <c r="E104" s="40" t="s">
        <v>143</v>
      </c>
      <c r="F104" s="280">
        <v>45666</v>
      </c>
      <c r="G104" s="380" t="s">
        <v>33</v>
      </c>
      <c r="H104" s="38">
        <v>45687</v>
      </c>
      <c r="I104" s="32" t="s">
        <v>33</v>
      </c>
      <c r="J104" s="280">
        <v>45749</v>
      </c>
      <c r="K104" s="351">
        <v>0.35416666666666669</v>
      </c>
      <c r="L104" s="38">
        <v>45776</v>
      </c>
      <c r="M104" s="39">
        <v>0.35416666666666669</v>
      </c>
      <c r="N104" s="246"/>
      <c r="O104" s="261">
        <f t="shared" si="4"/>
        <v>21</v>
      </c>
      <c r="P104" s="332">
        <f t="shared" si="3"/>
        <v>27</v>
      </c>
      <c r="Q104" s="246"/>
    </row>
    <row r="105" spans="1:17">
      <c r="A105" s="29" t="s">
        <v>144</v>
      </c>
      <c r="B105" s="253" t="s">
        <v>23</v>
      </c>
      <c r="C105" s="43"/>
      <c r="D105" s="43"/>
      <c r="E105" s="40" t="s">
        <v>24</v>
      </c>
      <c r="F105" s="280">
        <v>45667</v>
      </c>
      <c r="G105" s="380">
        <v>0.35416666666666669</v>
      </c>
      <c r="H105" s="38">
        <v>45688</v>
      </c>
      <c r="I105" s="32">
        <v>0.35416666666666669</v>
      </c>
      <c r="J105" s="280">
        <v>45751</v>
      </c>
      <c r="K105" s="380">
        <v>0.35416666666666669</v>
      </c>
      <c r="L105" s="38">
        <v>45776</v>
      </c>
      <c r="M105" s="32">
        <v>0.35416666666666669</v>
      </c>
      <c r="N105" s="246"/>
      <c r="O105" s="261">
        <f t="shared" si="4"/>
        <v>21</v>
      </c>
      <c r="P105" s="332">
        <f t="shared" si="3"/>
        <v>25</v>
      </c>
      <c r="Q105" s="246"/>
    </row>
    <row r="106" spans="1:17">
      <c r="A106" s="29" t="s">
        <v>145</v>
      </c>
      <c r="B106" s="253" t="s">
        <v>23</v>
      </c>
      <c r="C106" s="43"/>
      <c r="D106" s="43"/>
      <c r="E106" s="40" t="s">
        <v>24</v>
      </c>
      <c r="F106" s="280">
        <v>45674</v>
      </c>
      <c r="G106" s="380">
        <v>0.45833333333333331</v>
      </c>
      <c r="H106" s="38">
        <v>45695</v>
      </c>
      <c r="I106" s="32">
        <v>0.45833333333333331</v>
      </c>
      <c r="J106" s="280">
        <v>45751</v>
      </c>
      <c r="K106" s="380">
        <v>0.45833333333333331</v>
      </c>
      <c r="L106" s="38">
        <v>45777</v>
      </c>
      <c r="M106" s="32">
        <v>0.58333333333333337</v>
      </c>
      <c r="N106" s="246"/>
      <c r="O106" s="261">
        <f t="shared" si="4"/>
        <v>21</v>
      </c>
      <c r="P106" s="332">
        <f t="shared" si="3"/>
        <v>26</v>
      </c>
      <c r="Q106" s="246"/>
    </row>
    <row r="107" spans="1:17">
      <c r="A107" s="29" t="s">
        <v>146</v>
      </c>
      <c r="B107" s="253" t="s">
        <v>23</v>
      </c>
      <c r="C107" s="43"/>
      <c r="D107" s="43"/>
      <c r="E107" s="40" t="s">
        <v>147</v>
      </c>
      <c r="F107" s="280">
        <v>45673</v>
      </c>
      <c r="G107" s="380" t="s">
        <v>58</v>
      </c>
      <c r="H107" s="38">
        <v>45694</v>
      </c>
      <c r="I107" s="32" t="s">
        <v>58</v>
      </c>
      <c r="J107" s="280">
        <v>45750</v>
      </c>
      <c r="K107" s="281">
        <v>0.64583333333333337</v>
      </c>
      <c r="L107" s="38">
        <v>45771</v>
      </c>
      <c r="M107" s="44">
        <v>0.625</v>
      </c>
      <c r="N107" s="246"/>
      <c r="O107" s="261">
        <f t="shared" si="4"/>
        <v>21</v>
      </c>
      <c r="P107" s="332">
        <f t="shared" si="3"/>
        <v>21</v>
      </c>
      <c r="Q107" s="246"/>
    </row>
    <row r="108" spans="1:17">
      <c r="A108" s="29" t="s">
        <v>146</v>
      </c>
      <c r="B108" s="253" t="s">
        <v>23</v>
      </c>
      <c r="C108" s="43"/>
      <c r="D108" s="43"/>
      <c r="E108" s="40" t="s">
        <v>124</v>
      </c>
      <c r="F108" s="280">
        <v>45671</v>
      </c>
      <c r="G108" s="380">
        <v>0.41666666666666669</v>
      </c>
      <c r="H108" s="38">
        <v>45692</v>
      </c>
      <c r="I108" s="32">
        <v>0.41666666666666669</v>
      </c>
      <c r="J108" s="280">
        <v>45748</v>
      </c>
      <c r="K108" s="351">
        <v>0.41666666666666669</v>
      </c>
      <c r="L108" s="38">
        <v>45771</v>
      </c>
      <c r="M108" s="39">
        <v>0.625</v>
      </c>
      <c r="N108" s="246"/>
      <c r="O108" s="261">
        <f t="shared" si="4"/>
        <v>21</v>
      </c>
      <c r="P108" s="332">
        <f t="shared" si="3"/>
        <v>23</v>
      </c>
      <c r="Q108" s="246"/>
    </row>
    <row r="109" spans="1:17">
      <c r="A109" s="29" t="s">
        <v>148</v>
      </c>
      <c r="B109" s="253" t="s">
        <v>23</v>
      </c>
      <c r="C109" s="43"/>
      <c r="D109" s="43"/>
      <c r="E109" s="31" t="s">
        <v>149</v>
      </c>
      <c r="F109" s="38">
        <v>45674</v>
      </c>
      <c r="G109" s="32">
        <v>0.625</v>
      </c>
      <c r="H109" s="38">
        <v>45695</v>
      </c>
      <c r="I109" s="32">
        <v>0.625</v>
      </c>
      <c r="J109" s="280">
        <v>45748</v>
      </c>
      <c r="K109" s="380">
        <v>0.625</v>
      </c>
      <c r="L109" s="38">
        <v>45770</v>
      </c>
      <c r="M109" s="32">
        <v>0.375</v>
      </c>
      <c r="N109" s="246"/>
      <c r="O109" s="261">
        <f t="shared" si="4"/>
        <v>21</v>
      </c>
      <c r="P109" s="332">
        <f t="shared" si="3"/>
        <v>22</v>
      </c>
      <c r="Q109" s="246"/>
    </row>
    <row r="110" spans="1:17">
      <c r="A110" s="29" t="s">
        <v>148</v>
      </c>
      <c r="B110" s="253" t="s">
        <v>23</v>
      </c>
      <c r="C110" s="43"/>
      <c r="D110" s="43"/>
      <c r="E110" s="31" t="s">
        <v>28</v>
      </c>
      <c r="F110" s="38">
        <v>45677</v>
      </c>
      <c r="G110" s="41">
        <v>0.41666666666666669</v>
      </c>
      <c r="H110" s="38">
        <v>45698</v>
      </c>
      <c r="I110" s="41">
        <v>0.41666666666666669</v>
      </c>
      <c r="J110" s="264">
        <v>45749</v>
      </c>
      <c r="K110" s="265">
        <v>0.45833333333333331</v>
      </c>
      <c r="L110" s="38">
        <v>45775</v>
      </c>
      <c r="M110" s="32">
        <v>0.375</v>
      </c>
      <c r="N110" s="246"/>
      <c r="O110" s="261">
        <f t="shared" si="4"/>
        <v>21</v>
      </c>
      <c r="P110" s="332">
        <f t="shared" si="3"/>
        <v>26</v>
      </c>
      <c r="Q110" s="246"/>
    </row>
    <row r="111" spans="1:17">
      <c r="A111" s="29" t="s">
        <v>148</v>
      </c>
      <c r="B111" s="253" t="s">
        <v>23</v>
      </c>
      <c r="C111" s="43"/>
      <c r="D111" s="43"/>
      <c r="E111" s="31" t="s">
        <v>150</v>
      </c>
      <c r="F111" s="38">
        <v>45673</v>
      </c>
      <c r="G111" s="32" t="s">
        <v>58</v>
      </c>
      <c r="H111" s="38">
        <v>45694</v>
      </c>
      <c r="I111" s="32" t="s">
        <v>58</v>
      </c>
      <c r="J111" s="280">
        <v>45748</v>
      </c>
      <c r="K111" s="351">
        <v>0.375</v>
      </c>
      <c r="L111" s="38">
        <v>45769</v>
      </c>
      <c r="M111" s="41">
        <v>0.5</v>
      </c>
      <c r="N111" s="246"/>
      <c r="O111" s="261">
        <f t="shared" si="4"/>
        <v>21</v>
      </c>
      <c r="P111" s="332">
        <f t="shared" si="3"/>
        <v>21</v>
      </c>
      <c r="Q111" s="246"/>
    </row>
    <row r="112" spans="1:17">
      <c r="A112" s="29" t="s">
        <v>151</v>
      </c>
      <c r="B112" s="253" t="s">
        <v>23</v>
      </c>
      <c r="C112" s="43"/>
      <c r="D112" s="43"/>
      <c r="E112" s="31" t="s">
        <v>152</v>
      </c>
      <c r="F112" s="38">
        <v>45674</v>
      </c>
      <c r="G112" s="32" t="s">
        <v>33</v>
      </c>
      <c r="H112" s="38">
        <v>45695</v>
      </c>
      <c r="I112" s="32" t="s">
        <v>33</v>
      </c>
      <c r="J112" s="280">
        <v>45749</v>
      </c>
      <c r="K112" s="351">
        <v>0.35416666666666669</v>
      </c>
      <c r="L112" s="38">
        <v>45770</v>
      </c>
      <c r="M112" s="39">
        <v>0.35416666666666669</v>
      </c>
      <c r="N112" s="246"/>
      <c r="O112" s="261">
        <f t="shared" si="4"/>
        <v>21</v>
      </c>
      <c r="P112" s="332">
        <f t="shared" si="3"/>
        <v>21</v>
      </c>
      <c r="Q112" s="246"/>
    </row>
    <row r="113" spans="1:17">
      <c r="A113" s="29" t="s">
        <v>151</v>
      </c>
      <c r="B113" s="253" t="s">
        <v>23</v>
      </c>
      <c r="C113" s="43"/>
      <c r="D113" s="43"/>
      <c r="E113" s="31" t="s">
        <v>153</v>
      </c>
      <c r="F113" s="38">
        <v>45678</v>
      </c>
      <c r="G113" s="32" t="s">
        <v>33</v>
      </c>
      <c r="H113" s="38">
        <v>45698</v>
      </c>
      <c r="I113" s="32" t="s">
        <v>33</v>
      </c>
      <c r="J113" s="280">
        <v>45749</v>
      </c>
      <c r="K113" s="351">
        <v>0.35416666666666669</v>
      </c>
      <c r="L113" s="38">
        <v>45770</v>
      </c>
      <c r="M113" s="39">
        <v>0.35416666666666669</v>
      </c>
      <c r="N113" s="246"/>
      <c r="O113" s="261">
        <f t="shared" si="4"/>
        <v>20</v>
      </c>
      <c r="P113" s="332">
        <f t="shared" si="3"/>
        <v>21</v>
      </c>
      <c r="Q113" s="246"/>
    </row>
    <row r="114" spans="1:17">
      <c r="A114" s="29" t="s">
        <v>154</v>
      </c>
      <c r="B114" s="43"/>
      <c r="C114" s="43"/>
      <c r="D114" s="43"/>
      <c r="E114" s="40" t="s">
        <v>24</v>
      </c>
      <c r="F114" s="38">
        <v>45671</v>
      </c>
      <c r="G114" s="244" t="s">
        <v>96</v>
      </c>
      <c r="H114" s="38">
        <v>45692</v>
      </c>
      <c r="I114" s="244" t="s">
        <v>96</v>
      </c>
      <c r="J114" s="280">
        <v>45748</v>
      </c>
      <c r="K114" s="384">
        <v>0.58333333333333337</v>
      </c>
      <c r="L114" s="38">
        <v>45776</v>
      </c>
      <c r="M114" s="45">
        <v>0.35416666666666669</v>
      </c>
      <c r="N114" s="246"/>
      <c r="O114" s="261">
        <f t="shared" si="4"/>
        <v>21</v>
      </c>
      <c r="P114" s="332">
        <f t="shared" si="3"/>
        <v>28</v>
      </c>
      <c r="Q114" s="246"/>
    </row>
    <row r="115" spans="1:17">
      <c r="A115" s="29" t="s">
        <v>155</v>
      </c>
      <c r="B115" s="43"/>
      <c r="C115" s="43"/>
      <c r="D115" s="43"/>
      <c r="E115" s="40" t="s">
        <v>24</v>
      </c>
      <c r="F115" s="280">
        <v>45674</v>
      </c>
      <c r="G115" s="380">
        <v>0.625</v>
      </c>
      <c r="H115" s="280">
        <v>45695</v>
      </c>
      <c r="I115" s="380" t="s">
        <v>25</v>
      </c>
      <c r="J115" s="280">
        <v>45747</v>
      </c>
      <c r="K115" s="351">
        <v>0.625</v>
      </c>
      <c r="L115" s="280">
        <v>45775</v>
      </c>
      <c r="M115" s="351">
        <v>0.625</v>
      </c>
      <c r="N115" s="246"/>
      <c r="O115" s="261">
        <f t="shared" si="4"/>
        <v>21</v>
      </c>
      <c r="P115" s="332">
        <f t="shared" si="3"/>
        <v>28</v>
      </c>
      <c r="Q115" s="246"/>
    </row>
    <row r="116" spans="1:17">
      <c r="A116" s="29" t="s">
        <v>156</v>
      </c>
      <c r="B116" s="43"/>
      <c r="C116" s="43"/>
      <c r="D116" s="43"/>
      <c r="E116" s="40" t="s">
        <v>24</v>
      </c>
      <c r="F116" s="38">
        <v>45665</v>
      </c>
      <c r="G116" s="41">
        <v>0.41666666666666669</v>
      </c>
      <c r="H116" s="38">
        <v>45686</v>
      </c>
      <c r="I116" s="419">
        <v>0.625</v>
      </c>
      <c r="J116" s="280">
        <v>45750</v>
      </c>
      <c r="K116" s="351">
        <v>0.41666666666666669</v>
      </c>
      <c r="L116" s="38">
        <v>45775</v>
      </c>
      <c r="M116" s="32">
        <v>0.625</v>
      </c>
      <c r="N116" s="246"/>
      <c r="O116" s="261">
        <f t="shared" si="4"/>
        <v>21</v>
      </c>
      <c r="P116" s="332">
        <f t="shared" si="3"/>
        <v>25</v>
      </c>
      <c r="Q116" s="246"/>
    </row>
    <row r="117" spans="1:17">
      <c r="A117" s="29" t="s">
        <v>157</v>
      </c>
      <c r="B117" s="43"/>
      <c r="C117" s="43"/>
      <c r="D117" s="43"/>
      <c r="E117" s="40" t="s">
        <v>24</v>
      </c>
      <c r="F117" s="38">
        <v>45672</v>
      </c>
      <c r="G117" s="32" t="s">
        <v>25</v>
      </c>
      <c r="H117" s="38">
        <v>45695</v>
      </c>
      <c r="I117" s="32" t="s">
        <v>58</v>
      </c>
      <c r="J117" s="280">
        <v>45750</v>
      </c>
      <c r="K117" s="351">
        <v>0.375</v>
      </c>
      <c r="L117" s="38">
        <v>45771</v>
      </c>
      <c r="M117" s="39">
        <v>0.625</v>
      </c>
      <c r="N117" s="246"/>
      <c r="O117" s="261">
        <f t="shared" si="4"/>
        <v>23</v>
      </c>
      <c r="P117" s="332">
        <f t="shared" si="3"/>
        <v>21</v>
      </c>
      <c r="Q117" s="246"/>
    </row>
    <row r="118" spans="1:17">
      <c r="A118" s="29" t="s">
        <v>158</v>
      </c>
      <c r="B118" s="253" t="s">
        <v>23</v>
      </c>
      <c r="C118" s="43"/>
      <c r="D118" s="43"/>
      <c r="E118" s="40" t="s">
        <v>24</v>
      </c>
      <c r="F118" s="38">
        <v>45674</v>
      </c>
      <c r="G118" s="41">
        <v>0.41666666666666669</v>
      </c>
      <c r="H118" s="264">
        <v>45698</v>
      </c>
      <c r="I118" s="419">
        <v>0.4375</v>
      </c>
      <c r="J118" s="280">
        <v>45750</v>
      </c>
      <c r="K118" s="281">
        <v>0.64583333333333337</v>
      </c>
      <c r="L118" s="38">
        <v>45775</v>
      </c>
      <c r="M118" s="44">
        <v>0.375</v>
      </c>
      <c r="N118" s="246"/>
      <c r="O118" s="261">
        <f t="shared" si="4"/>
        <v>24</v>
      </c>
      <c r="P118" s="332">
        <f t="shared" si="3"/>
        <v>25</v>
      </c>
      <c r="Q118" s="246"/>
    </row>
    <row r="119" spans="1:17">
      <c r="A119" s="29" t="s">
        <v>159</v>
      </c>
      <c r="B119" s="253" t="s">
        <v>23</v>
      </c>
      <c r="C119" s="43"/>
      <c r="D119" s="43"/>
      <c r="E119" s="40" t="s">
        <v>24</v>
      </c>
      <c r="F119" s="38">
        <v>45670</v>
      </c>
      <c r="G119" s="41">
        <v>0.375</v>
      </c>
      <c r="H119" s="38">
        <v>45691</v>
      </c>
      <c r="I119" s="41">
        <v>0.375</v>
      </c>
      <c r="J119" s="280">
        <v>45747</v>
      </c>
      <c r="K119" s="281">
        <v>0.375</v>
      </c>
      <c r="L119" s="38">
        <v>45775</v>
      </c>
      <c r="M119" s="44">
        <v>0.375</v>
      </c>
      <c r="N119" s="246"/>
      <c r="O119" s="261">
        <f t="shared" si="4"/>
        <v>21</v>
      </c>
      <c r="P119" s="332">
        <f t="shared" si="3"/>
        <v>28</v>
      </c>
      <c r="Q119" s="246"/>
    </row>
    <row r="120" spans="1:17">
      <c r="A120" s="29" t="s">
        <v>160</v>
      </c>
      <c r="B120" s="43"/>
      <c r="C120" s="43"/>
      <c r="D120" s="43"/>
      <c r="E120" s="40" t="s">
        <v>24</v>
      </c>
      <c r="F120" s="38">
        <v>45671</v>
      </c>
      <c r="G120" s="41">
        <v>0.64583333333333337</v>
      </c>
      <c r="H120" s="38">
        <v>45694</v>
      </c>
      <c r="I120" s="41">
        <v>0.64583333333333337</v>
      </c>
      <c r="J120" s="280">
        <v>45751</v>
      </c>
      <c r="K120" s="381">
        <v>0.64583333333333337</v>
      </c>
      <c r="L120" s="38">
        <v>45776</v>
      </c>
      <c r="M120" s="41">
        <v>0.64583333333333337</v>
      </c>
      <c r="N120" s="246"/>
      <c r="O120" s="261">
        <f t="shared" si="4"/>
        <v>23</v>
      </c>
      <c r="P120" s="332">
        <f t="shared" si="3"/>
        <v>25</v>
      </c>
      <c r="Q120" s="246"/>
    </row>
    <row r="121" spans="1:17">
      <c r="A121" s="29" t="s">
        <v>161</v>
      </c>
      <c r="B121" s="253" t="s">
        <v>23</v>
      </c>
      <c r="C121" s="43"/>
      <c r="D121" s="43"/>
      <c r="E121" s="40" t="s">
        <v>162</v>
      </c>
      <c r="F121" s="38">
        <v>45671</v>
      </c>
      <c r="G121" s="32">
        <v>0.41666666666666669</v>
      </c>
      <c r="H121" s="38">
        <v>45692</v>
      </c>
      <c r="I121" s="32">
        <v>0.41666666666666669</v>
      </c>
      <c r="J121" s="280">
        <v>45749</v>
      </c>
      <c r="K121" s="380">
        <v>0.41666666666666669</v>
      </c>
      <c r="L121" s="38">
        <v>45776</v>
      </c>
      <c r="M121" s="32">
        <v>0.41666666666666669</v>
      </c>
      <c r="N121" s="246"/>
      <c r="O121" s="261">
        <f t="shared" ref="O121:O127" si="5">H122-F122</f>
        <v>23</v>
      </c>
      <c r="P121" s="332">
        <f t="shared" ref="P121:P127" si="6">L122-J122</f>
        <v>27</v>
      </c>
      <c r="Q121" s="246"/>
    </row>
    <row r="122" spans="1:17">
      <c r="A122" s="29" t="s">
        <v>161</v>
      </c>
      <c r="B122" s="253" t="s">
        <v>23</v>
      </c>
      <c r="C122" s="43"/>
      <c r="D122" s="43"/>
      <c r="E122" s="40" t="s">
        <v>163</v>
      </c>
      <c r="F122" s="38">
        <v>45671</v>
      </c>
      <c r="G122" s="32">
        <v>0.41666666666666669</v>
      </c>
      <c r="H122" s="264">
        <v>45694</v>
      </c>
      <c r="I122" s="265">
        <v>0.41666666666666669</v>
      </c>
      <c r="J122" s="280">
        <v>45749</v>
      </c>
      <c r="K122" s="380">
        <v>0.41666666666666669</v>
      </c>
      <c r="L122" s="38">
        <v>45776</v>
      </c>
      <c r="M122" s="32">
        <v>0.41666666666666669</v>
      </c>
      <c r="N122" s="246"/>
      <c r="O122" s="261">
        <f t="shared" si="5"/>
        <v>21</v>
      </c>
      <c r="P122" s="332">
        <f t="shared" si="6"/>
        <v>21</v>
      </c>
      <c r="Q122" s="246"/>
    </row>
    <row r="123" spans="1:17">
      <c r="A123" s="29" t="s">
        <v>164</v>
      </c>
      <c r="B123" s="253"/>
      <c r="C123" s="43"/>
      <c r="D123" s="43"/>
      <c r="E123" s="40" t="s">
        <v>24</v>
      </c>
      <c r="F123" s="38">
        <v>45677</v>
      </c>
      <c r="G123" s="32">
        <v>0.625</v>
      </c>
      <c r="H123" s="38">
        <v>45698</v>
      </c>
      <c r="I123" s="32">
        <v>0.625</v>
      </c>
      <c r="J123" s="280">
        <v>45748</v>
      </c>
      <c r="K123" s="281">
        <v>0.41666666666666669</v>
      </c>
      <c r="L123" s="38">
        <v>45769</v>
      </c>
      <c r="M123" s="32">
        <v>0.41666666666666669</v>
      </c>
      <c r="N123" s="246"/>
      <c r="O123" s="261">
        <f t="shared" si="5"/>
        <v>23</v>
      </c>
      <c r="P123" s="332">
        <f t="shared" si="6"/>
        <v>24</v>
      </c>
      <c r="Q123" s="246"/>
    </row>
    <row r="124" spans="1:17">
      <c r="A124" s="29" t="s">
        <v>165</v>
      </c>
      <c r="B124" s="253" t="s">
        <v>166</v>
      </c>
      <c r="C124" s="43"/>
      <c r="D124" s="43"/>
      <c r="E124" s="40" t="s">
        <v>71</v>
      </c>
      <c r="F124" s="38">
        <v>45665</v>
      </c>
      <c r="G124" s="41">
        <v>0.35416666666666669</v>
      </c>
      <c r="H124" s="38">
        <v>45688</v>
      </c>
      <c r="I124" s="41">
        <v>0.35416666666666669</v>
      </c>
      <c r="J124" s="280">
        <v>45751</v>
      </c>
      <c r="K124" s="281">
        <v>0.375</v>
      </c>
      <c r="L124" s="38">
        <v>45775</v>
      </c>
      <c r="M124" s="44">
        <v>0.35416666666666669</v>
      </c>
      <c r="N124" s="246"/>
      <c r="O124" s="261">
        <f t="shared" si="5"/>
        <v>21</v>
      </c>
      <c r="P124" s="332">
        <f t="shared" si="6"/>
        <v>24</v>
      </c>
      <c r="Q124" s="246"/>
    </row>
    <row r="125" spans="1:17">
      <c r="A125" s="29" t="s">
        <v>165</v>
      </c>
      <c r="B125" s="253"/>
      <c r="C125" s="43"/>
      <c r="D125" s="43"/>
      <c r="E125" s="40" t="s">
        <v>167</v>
      </c>
      <c r="F125" s="38">
        <v>45667</v>
      </c>
      <c r="G125" s="244" t="s">
        <v>96</v>
      </c>
      <c r="H125" s="38">
        <v>45688</v>
      </c>
      <c r="I125" s="244" t="s">
        <v>96</v>
      </c>
      <c r="J125" s="280">
        <v>45751</v>
      </c>
      <c r="K125" s="281">
        <v>0.375</v>
      </c>
      <c r="L125" s="38">
        <v>45775</v>
      </c>
      <c r="M125" s="44">
        <v>0.35416666666666669</v>
      </c>
      <c r="N125" s="246"/>
      <c r="O125" s="261">
        <f t="shared" si="5"/>
        <v>20</v>
      </c>
      <c r="P125" s="332">
        <f t="shared" si="6"/>
        <v>27</v>
      </c>
      <c r="Q125" s="246"/>
    </row>
    <row r="126" spans="1:17">
      <c r="A126" s="29" t="s">
        <v>168</v>
      </c>
      <c r="B126" s="43"/>
      <c r="C126" s="43"/>
      <c r="D126" s="43"/>
      <c r="E126" s="40" t="s">
        <v>24</v>
      </c>
      <c r="F126" s="38">
        <v>45678</v>
      </c>
      <c r="G126" s="32" t="s">
        <v>67</v>
      </c>
      <c r="H126" s="38">
        <v>45698</v>
      </c>
      <c r="I126" s="32" t="s">
        <v>67</v>
      </c>
      <c r="J126" s="280">
        <v>45750</v>
      </c>
      <c r="K126" s="351">
        <v>0.41666666666666669</v>
      </c>
      <c r="L126" s="38">
        <v>45777</v>
      </c>
      <c r="M126" s="39">
        <v>0.41666666666666669</v>
      </c>
      <c r="N126" s="246"/>
      <c r="O126" s="261">
        <f t="shared" si="5"/>
        <v>25</v>
      </c>
      <c r="P126" s="332">
        <f t="shared" si="6"/>
        <v>28</v>
      </c>
      <c r="Q126" s="246"/>
    </row>
    <row r="127" spans="1:17">
      <c r="A127" s="270" t="s">
        <v>169</v>
      </c>
      <c r="B127" s="43"/>
      <c r="C127" s="43"/>
      <c r="D127" s="43"/>
      <c r="E127" s="40" t="s">
        <v>24</v>
      </c>
      <c r="F127" s="38">
        <v>45666</v>
      </c>
      <c r="G127" s="41">
        <v>0.625</v>
      </c>
      <c r="H127" s="38">
        <v>45691</v>
      </c>
      <c r="I127" s="41">
        <v>0.625</v>
      </c>
      <c r="J127" s="280">
        <v>45749</v>
      </c>
      <c r="K127" s="351">
        <v>0.625</v>
      </c>
      <c r="L127" s="38">
        <v>45777</v>
      </c>
      <c r="M127" s="44">
        <v>0.625</v>
      </c>
      <c r="N127" s="246"/>
      <c r="O127" s="261">
        <f t="shared" si="5"/>
        <v>21</v>
      </c>
      <c r="P127" s="332">
        <f t="shared" si="6"/>
        <v>27</v>
      </c>
      <c r="Q127" s="246"/>
    </row>
    <row r="128" spans="1:17">
      <c r="A128" s="29" t="s">
        <v>170</v>
      </c>
      <c r="B128" s="43"/>
      <c r="C128" s="43"/>
      <c r="D128" s="43"/>
      <c r="E128" s="40" t="s">
        <v>24</v>
      </c>
      <c r="F128" s="38">
        <v>45670</v>
      </c>
      <c r="G128" s="41">
        <v>0.375</v>
      </c>
      <c r="H128" s="38">
        <v>45691</v>
      </c>
      <c r="I128" s="41">
        <v>0.375</v>
      </c>
      <c r="J128" s="280">
        <v>45750</v>
      </c>
      <c r="K128" s="281">
        <v>0.375</v>
      </c>
      <c r="L128" s="38">
        <v>45777</v>
      </c>
      <c r="M128" s="44">
        <v>0.375</v>
      </c>
    </row>
    <row r="129" spans="1:13" ht="39" customHeight="1">
      <c r="A129" s="46"/>
      <c r="B129" s="48"/>
      <c r="C129" s="48"/>
      <c r="D129" s="48"/>
      <c r="E129" s="49"/>
      <c r="F129" s="50"/>
      <c r="G129" s="51"/>
    </row>
    <row r="130" spans="1:13" ht="39" customHeight="1">
      <c r="A130" s="674" t="s">
        <v>171</v>
      </c>
      <c r="B130" s="674"/>
      <c r="C130" s="674"/>
      <c r="D130" s="674"/>
      <c r="E130" s="674"/>
      <c r="F130" s="674"/>
      <c r="G130" s="674"/>
      <c r="H130" s="674"/>
      <c r="I130" s="674"/>
      <c r="J130" s="674"/>
      <c r="K130" s="674"/>
      <c r="L130" s="674"/>
      <c r="M130" s="674"/>
    </row>
    <row r="131" spans="1:13" ht="18" customHeight="1">
      <c r="A131" s="674" t="s">
        <v>172</v>
      </c>
      <c r="B131" s="674"/>
      <c r="C131" s="674"/>
      <c r="D131" s="674"/>
      <c r="E131" s="674"/>
      <c r="F131" s="674"/>
      <c r="G131" s="674"/>
      <c r="H131" s="674"/>
      <c r="I131" s="674"/>
      <c r="J131" s="674"/>
      <c r="K131" s="674"/>
      <c r="L131" s="674"/>
      <c r="M131" s="674"/>
    </row>
    <row r="132" spans="1:13" ht="26.45" customHeight="1">
      <c r="A132" s="46"/>
      <c r="B132" s="48"/>
      <c r="C132" s="48"/>
      <c r="D132" s="48"/>
      <c r="E132" s="46"/>
      <c r="F132" s="46"/>
      <c r="G132" s="46"/>
      <c r="H132" s="46"/>
      <c r="I132" s="46"/>
      <c r="J132" s="46"/>
      <c r="K132" s="46"/>
      <c r="L132" s="46"/>
      <c r="M132" s="46"/>
    </row>
    <row r="133" spans="1:13">
      <c r="A133" s="675" t="s">
        <v>173</v>
      </c>
      <c r="B133" s="675"/>
      <c r="C133" s="675"/>
      <c r="D133" s="675"/>
      <c r="E133" s="675"/>
      <c r="F133" s="675"/>
      <c r="G133" s="675"/>
      <c r="H133" s="675"/>
      <c r="I133" s="675"/>
      <c r="J133" s="675"/>
      <c r="K133" s="675"/>
      <c r="L133" s="46"/>
      <c r="M133" s="46"/>
    </row>
    <row r="134" spans="1:13">
      <c r="A134" s="247" t="s">
        <v>174</v>
      </c>
      <c r="B134" s="249"/>
      <c r="C134" s="249"/>
      <c r="D134" s="249"/>
      <c r="E134" s="136"/>
      <c r="F134" s="250"/>
      <c r="G134" s="251"/>
      <c r="H134" s="248"/>
      <c r="I134" s="248"/>
      <c r="J134" s="248"/>
      <c r="K134" s="248"/>
      <c r="L134" s="47"/>
      <c r="M134" s="47"/>
    </row>
    <row r="135" spans="1:13">
      <c r="A135" s="247" t="s">
        <v>175</v>
      </c>
      <c r="B135" s="249"/>
      <c r="C135" s="249"/>
      <c r="D135" s="249"/>
      <c r="E135" s="136"/>
      <c r="F135" s="250"/>
      <c r="G135" s="251"/>
      <c r="H135" s="248"/>
      <c r="I135" s="248"/>
      <c r="J135" s="248"/>
      <c r="K135" s="248"/>
      <c r="L135" s="47"/>
      <c r="M135" s="47"/>
    </row>
    <row r="136" spans="1:13">
      <c r="A136" s="247" t="s">
        <v>176</v>
      </c>
      <c r="B136" s="249"/>
      <c r="C136" s="249"/>
      <c r="D136" s="249"/>
      <c r="E136" s="136"/>
      <c r="F136" s="250"/>
      <c r="G136" s="251"/>
      <c r="H136" s="248"/>
      <c r="I136" s="248"/>
      <c r="J136" s="248"/>
      <c r="K136" s="248"/>
      <c r="L136" s="47"/>
      <c r="M136" s="47"/>
    </row>
    <row r="137" spans="1:13">
      <c r="A137" s="252" t="s">
        <v>177</v>
      </c>
      <c r="B137" s="249"/>
      <c r="C137" s="249"/>
      <c r="D137" s="249"/>
      <c r="E137" s="136"/>
      <c r="F137" s="250"/>
      <c r="G137" s="251"/>
      <c r="H137" s="248"/>
      <c r="I137" s="248"/>
      <c r="J137" s="248"/>
      <c r="K137" s="248"/>
      <c r="L137" s="47"/>
      <c r="M137" s="47"/>
    </row>
    <row r="138" spans="1:13">
      <c r="A138" s="252" t="s">
        <v>178</v>
      </c>
      <c r="B138" s="249"/>
      <c r="C138" s="249"/>
      <c r="D138" s="249"/>
      <c r="E138" s="136"/>
      <c r="F138" s="250"/>
      <c r="G138" s="251"/>
      <c r="H138" s="248"/>
      <c r="I138" s="248"/>
      <c r="J138" s="248"/>
      <c r="K138" s="248"/>
      <c r="L138" s="47"/>
      <c r="M138" s="47"/>
    </row>
    <row r="139" spans="1:13">
      <c r="A139" s="46"/>
      <c r="B139" s="48"/>
      <c r="C139" s="48"/>
      <c r="D139" s="48"/>
      <c r="E139" s="49"/>
      <c r="F139" s="50"/>
      <c r="G139" s="51"/>
    </row>
    <row r="140" spans="1:13">
      <c r="A140" s="46"/>
      <c r="B140" s="48"/>
      <c r="C140" s="48"/>
      <c r="D140" s="48"/>
      <c r="E140" s="49"/>
      <c r="F140" s="50"/>
      <c r="G140" s="51"/>
    </row>
    <row r="141" spans="1:13">
      <c r="A141" s="35"/>
      <c r="B141" s="48"/>
      <c r="C141" s="48"/>
      <c r="D141" s="48"/>
      <c r="E141" s="49"/>
      <c r="F141" s="50"/>
      <c r="G141" s="51"/>
    </row>
    <row r="142" spans="1:13" ht="25.5">
      <c r="A142" s="35"/>
      <c r="B142" s="53"/>
      <c r="C142" s="53"/>
      <c r="D142" s="53"/>
      <c r="E142" s="665" t="s">
        <v>0</v>
      </c>
      <c r="F142" s="665"/>
      <c r="G142" s="665"/>
      <c r="H142" s="665"/>
      <c r="I142" s="665"/>
      <c r="J142" s="665"/>
      <c r="K142" s="665"/>
      <c r="L142" s="665"/>
      <c r="M142" s="665"/>
    </row>
    <row r="143" spans="1:13" ht="25.5">
      <c r="A143" s="35"/>
      <c r="B143" s="53"/>
      <c r="C143" s="53"/>
      <c r="D143" s="53"/>
      <c r="E143" s="665" t="s">
        <v>179</v>
      </c>
      <c r="F143" s="665"/>
      <c r="G143" s="665"/>
      <c r="H143" s="665"/>
      <c r="I143" s="665"/>
      <c r="J143" s="665"/>
      <c r="K143" s="665"/>
      <c r="L143" s="665"/>
      <c r="M143" s="665"/>
    </row>
    <row r="144" spans="1:13" ht="30">
      <c r="A144" s="35"/>
      <c r="E144" s="676" t="s">
        <v>180</v>
      </c>
      <c r="F144" s="676"/>
      <c r="G144" s="676"/>
      <c r="H144" s="676"/>
      <c r="I144" s="676"/>
      <c r="J144" s="676"/>
      <c r="K144" s="676"/>
      <c r="L144" s="676"/>
      <c r="M144" s="676"/>
    </row>
    <row r="145" spans="1:13" ht="25.5">
      <c r="A145" s="35"/>
      <c r="E145" s="665" t="s">
        <v>181</v>
      </c>
      <c r="F145" s="665"/>
      <c r="G145" s="665"/>
      <c r="H145" s="665"/>
      <c r="I145" s="665"/>
      <c r="J145" s="665"/>
      <c r="K145" s="665"/>
      <c r="L145" s="665"/>
      <c r="M145" s="665"/>
    </row>
    <row r="146" spans="1:13" ht="21.75" customHeight="1">
      <c r="A146" s="52"/>
      <c r="E146" s="56"/>
      <c r="F146" s="54"/>
      <c r="G146" s="57"/>
    </row>
    <row r="147" spans="1:13" ht="21.75" customHeight="1">
      <c r="A147" s="52"/>
      <c r="E147" s="666" t="s">
        <v>182</v>
      </c>
      <c r="F147" s="669" t="s">
        <v>7</v>
      </c>
      <c r="G147" s="670"/>
      <c r="H147" s="670"/>
      <c r="I147" s="670"/>
      <c r="J147" s="670"/>
      <c r="K147" s="670"/>
      <c r="L147" s="670"/>
      <c r="M147" s="671"/>
    </row>
    <row r="148" spans="1:13">
      <c r="A148" s="52"/>
      <c r="E148" s="667"/>
      <c r="F148" s="669" t="s">
        <v>12</v>
      </c>
      <c r="G148" s="671"/>
      <c r="H148" s="669" t="s">
        <v>13</v>
      </c>
      <c r="I148" s="671"/>
      <c r="J148" s="672" t="s">
        <v>183</v>
      </c>
      <c r="K148" s="673"/>
      <c r="L148" s="672" t="s">
        <v>184</v>
      </c>
      <c r="M148" s="673"/>
    </row>
    <row r="149" spans="1:13">
      <c r="A149" s="52"/>
      <c r="E149" s="668"/>
      <c r="F149" s="58" t="s">
        <v>185</v>
      </c>
      <c r="G149" s="59" t="s">
        <v>186</v>
      </c>
      <c r="H149" s="58" t="s">
        <v>185</v>
      </c>
      <c r="I149" s="59" t="s">
        <v>186</v>
      </c>
      <c r="J149" s="344" t="s">
        <v>185</v>
      </c>
      <c r="K149" s="345" t="s">
        <v>186</v>
      </c>
      <c r="L149" s="344" t="s">
        <v>185</v>
      </c>
      <c r="M149" s="345" t="s">
        <v>186</v>
      </c>
    </row>
    <row r="150" spans="1:13">
      <c r="A150" s="52"/>
      <c r="E150" s="60" t="s">
        <v>187</v>
      </c>
      <c r="F150" s="49"/>
      <c r="G150" s="61"/>
      <c r="J150" s="303"/>
      <c r="K150" s="303"/>
      <c r="L150" s="303"/>
      <c r="M150" s="303"/>
    </row>
    <row r="151" spans="1:13">
      <c r="A151" s="29" t="s">
        <v>43</v>
      </c>
      <c r="B151" s="63" t="s">
        <v>188</v>
      </c>
      <c r="C151" s="63" t="s">
        <v>189</v>
      </c>
      <c r="D151" s="63" t="s">
        <v>189</v>
      </c>
      <c r="E151" s="64" t="s">
        <v>190</v>
      </c>
      <c r="F151" s="38">
        <f t="shared" ref="F151:M151" si="7">F21</f>
        <v>45670</v>
      </c>
      <c r="G151" s="44" t="str">
        <f t="shared" si="7"/>
        <v>9:00</v>
      </c>
      <c r="H151" s="38">
        <f t="shared" si="7"/>
        <v>45691</v>
      </c>
      <c r="I151" s="44">
        <f t="shared" si="7"/>
        <v>0.45833333333333331</v>
      </c>
      <c r="J151" s="280">
        <f t="shared" si="7"/>
        <v>45747</v>
      </c>
      <c r="K151" s="281">
        <f t="shared" si="7"/>
        <v>0.375</v>
      </c>
      <c r="L151" s="280">
        <f t="shared" si="7"/>
        <v>45775</v>
      </c>
      <c r="M151" s="281">
        <f t="shared" si="7"/>
        <v>0.375</v>
      </c>
    </row>
    <row r="152" spans="1:13">
      <c r="A152" s="29" t="s">
        <v>59</v>
      </c>
      <c r="B152" s="63" t="s">
        <v>188</v>
      </c>
      <c r="C152" s="63" t="s">
        <v>189</v>
      </c>
      <c r="D152" s="63" t="s">
        <v>189</v>
      </c>
      <c r="E152" s="80" t="s">
        <v>191</v>
      </c>
      <c r="F152" s="38">
        <f t="shared" ref="F152:M152" si="8">F31</f>
        <v>45677</v>
      </c>
      <c r="G152" s="44">
        <f t="shared" si="8"/>
        <v>0.41666666666666669</v>
      </c>
      <c r="H152" s="38">
        <f t="shared" si="8"/>
        <v>45698</v>
      </c>
      <c r="I152" s="44">
        <f t="shared" si="8"/>
        <v>0.41666666666666669</v>
      </c>
      <c r="J152" s="280">
        <f t="shared" si="8"/>
        <v>45749</v>
      </c>
      <c r="K152" s="281">
        <f t="shared" si="8"/>
        <v>0.45833333333333331</v>
      </c>
      <c r="L152" s="280">
        <f t="shared" si="8"/>
        <v>45777</v>
      </c>
      <c r="M152" s="281">
        <f t="shared" si="8"/>
        <v>0.375</v>
      </c>
    </row>
    <row r="153" spans="1:13">
      <c r="A153" s="76"/>
      <c r="B153" s="63"/>
      <c r="C153" s="63"/>
      <c r="D153" s="63"/>
      <c r="E153" s="254"/>
      <c r="F153" s="114"/>
      <c r="G153" s="68"/>
      <c r="H153" s="114"/>
      <c r="I153" s="68"/>
      <c r="J153" s="305"/>
      <c r="K153" s="343"/>
      <c r="L153" s="305"/>
      <c r="M153" s="343"/>
    </row>
    <row r="154" spans="1:13">
      <c r="A154" s="29" t="s">
        <v>91</v>
      </c>
      <c r="B154" s="63" t="s">
        <v>188</v>
      </c>
      <c r="C154" s="63" t="s">
        <v>189</v>
      </c>
      <c r="D154" s="63" t="s">
        <v>189</v>
      </c>
      <c r="E154" s="64" t="s">
        <v>192</v>
      </c>
      <c r="F154" s="38">
        <f t="shared" ref="F154:M154" si="9">F57</f>
        <v>45670</v>
      </c>
      <c r="G154" s="44" t="str">
        <f t="shared" si="9"/>
        <v>9:00</v>
      </c>
      <c r="H154" s="38">
        <f t="shared" si="9"/>
        <v>45691</v>
      </c>
      <c r="I154" s="44" t="str">
        <f t="shared" si="9"/>
        <v>9:00</v>
      </c>
      <c r="J154" s="280">
        <f t="shared" si="9"/>
        <v>45747</v>
      </c>
      <c r="K154" s="281">
        <f t="shared" si="9"/>
        <v>0.375</v>
      </c>
      <c r="L154" s="280">
        <f t="shared" si="9"/>
        <v>45775</v>
      </c>
      <c r="M154" s="281">
        <f t="shared" si="9"/>
        <v>0.375</v>
      </c>
    </row>
    <row r="155" spans="1:13">
      <c r="A155" s="29" t="s">
        <v>148</v>
      </c>
      <c r="B155" s="63" t="s">
        <v>188</v>
      </c>
      <c r="C155" s="63" t="s">
        <v>189</v>
      </c>
      <c r="D155" s="63" t="s">
        <v>189</v>
      </c>
      <c r="E155" s="80" t="s">
        <v>193</v>
      </c>
      <c r="F155" s="38">
        <f t="shared" ref="F155:M155" si="10">F110</f>
        <v>45677</v>
      </c>
      <c r="G155" s="44">
        <f t="shared" si="10"/>
        <v>0.41666666666666669</v>
      </c>
      <c r="H155" s="38">
        <f t="shared" si="10"/>
        <v>45698</v>
      </c>
      <c r="I155" s="44">
        <f t="shared" si="10"/>
        <v>0.41666666666666669</v>
      </c>
      <c r="J155" s="280">
        <f t="shared" si="10"/>
        <v>45749</v>
      </c>
      <c r="K155" s="281">
        <f t="shared" si="10"/>
        <v>0.45833333333333331</v>
      </c>
      <c r="L155" s="280">
        <f t="shared" si="10"/>
        <v>45775</v>
      </c>
      <c r="M155" s="281">
        <f t="shared" si="10"/>
        <v>0.375</v>
      </c>
    </row>
    <row r="156" spans="1:13">
      <c r="A156" s="46"/>
      <c r="B156" s="63"/>
      <c r="C156" s="63"/>
      <c r="D156" s="63"/>
      <c r="E156" s="72"/>
      <c r="F156" s="86"/>
      <c r="G156" s="61"/>
      <c r="H156" s="86"/>
      <c r="I156" s="61"/>
      <c r="J156" s="346"/>
      <c r="K156" s="347"/>
      <c r="L156" s="346"/>
      <c r="M156" s="347"/>
    </row>
    <row r="157" spans="1:13">
      <c r="A157" s="52"/>
      <c r="E157" s="66" t="s">
        <v>194</v>
      </c>
      <c r="F157" s="245"/>
      <c r="G157" s="78"/>
      <c r="H157" s="245"/>
      <c r="I157" s="78"/>
      <c r="J157" s="348"/>
      <c r="K157" s="349"/>
      <c r="L157" s="348"/>
      <c r="M157" s="349"/>
    </row>
    <row r="158" spans="1:13">
      <c r="A158" s="29" t="s">
        <v>127</v>
      </c>
      <c r="B158" s="63" t="s">
        <v>188</v>
      </c>
      <c r="C158" s="63" t="s">
        <v>189</v>
      </c>
      <c r="D158" s="63" t="s">
        <v>189</v>
      </c>
      <c r="E158" s="83" t="s">
        <v>195</v>
      </c>
      <c r="F158" s="257">
        <f t="shared" ref="F158:M158" si="11">F90</f>
        <v>45666</v>
      </c>
      <c r="G158" s="39">
        <f t="shared" si="11"/>
        <v>0.5</v>
      </c>
      <c r="H158" s="71">
        <f t="shared" si="11"/>
        <v>45687</v>
      </c>
      <c r="I158" s="39">
        <f t="shared" si="11"/>
        <v>0.5</v>
      </c>
      <c r="J158" s="350">
        <f t="shared" si="11"/>
        <v>45750</v>
      </c>
      <c r="K158" s="351">
        <f t="shared" si="11"/>
        <v>0.5</v>
      </c>
      <c r="L158" s="350">
        <f t="shared" si="11"/>
        <v>45771</v>
      </c>
      <c r="M158" s="351">
        <f t="shared" si="11"/>
        <v>0.41666666666666669</v>
      </c>
    </row>
    <row r="159" spans="1:13">
      <c r="A159" s="29" t="s">
        <v>129</v>
      </c>
      <c r="B159" s="63" t="s">
        <v>188</v>
      </c>
      <c r="C159" s="63" t="s">
        <v>189</v>
      </c>
      <c r="D159" s="63" t="s">
        <v>189</v>
      </c>
      <c r="E159" s="70" t="s">
        <v>196</v>
      </c>
      <c r="F159" s="84">
        <f t="shared" ref="F159:M159" si="12">F92</f>
        <v>45666</v>
      </c>
      <c r="G159" s="44">
        <f t="shared" si="12"/>
        <v>0.5</v>
      </c>
      <c r="H159" s="38">
        <f t="shared" si="12"/>
        <v>45687</v>
      </c>
      <c r="I159" s="44">
        <f t="shared" si="12"/>
        <v>0.5</v>
      </c>
      <c r="J159" s="280">
        <f t="shared" si="12"/>
        <v>45750</v>
      </c>
      <c r="K159" s="281">
        <f t="shared" si="12"/>
        <v>0.5</v>
      </c>
      <c r="L159" s="280">
        <f t="shared" si="12"/>
        <v>45771</v>
      </c>
      <c r="M159" s="281">
        <f t="shared" si="12"/>
        <v>0.41666666666666669</v>
      </c>
    </row>
    <row r="160" spans="1:13">
      <c r="A160" s="73"/>
      <c r="B160" s="63"/>
      <c r="C160" s="63"/>
      <c r="D160" s="63"/>
      <c r="E160" s="72"/>
      <c r="F160" s="74"/>
      <c r="G160" s="75"/>
      <c r="H160" s="74"/>
      <c r="I160" s="75"/>
      <c r="J160" s="352"/>
      <c r="K160" s="353"/>
      <c r="L160" s="352"/>
      <c r="M160" s="353"/>
    </row>
    <row r="161" spans="1:13">
      <c r="A161" s="76"/>
      <c r="B161" s="63"/>
      <c r="C161" s="63"/>
      <c r="D161" s="63"/>
      <c r="E161" s="60" t="s">
        <v>197</v>
      </c>
      <c r="F161" s="77"/>
      <c r="G161" s="78"/>
      <c r="H161" s="79"/>
      <c r="I161" s="78"/>
      <c r="J161" s="354"/>
      <c r="K161" s="349"/>
      <c r="L161" s="354"/>
      <c r="M161" s="349"/>
    </row>
    <row r="162" spans="1:13" ht="40.5">
      <c r="A162" s="29" t="s">
        <v>64</v>
      </c>
      <c r="B162" s="63" t="s">
        <v>188</v>
      </c>
      <c r="C162" s="63" t="s">
        <v>189</v>
      </c>
      <c r="D162" s="63" t="s">
        <v>198</v>
      </c>
      <c r="E162" s="65" t="s">
        <v>199</v>
      </c>
      <c r="F162" s="38">
        <f t="shared" ref="F162:M162" si="13">F35</f>
        <v>45672</v>
      </c>
      <c r="G162" s="44">
        <f t="shared" si="13"/>
        <v>0.41666666666666669</v>
      </c>
      <c r="H162" s="38">
        <f t="shared" si="13"/>
        <v>45694</v>
      </c>
      <c r="I162" s="44">
        <f t="shared" si="13"/>
        <v>0.41666666666666669</v>
      </c>
      <c r="J162" s="280">
        <f t="shared" si="13"/>
        <v>45749</v>
      </c>
      <c r="K162" s="281">
        <f t="shared" si="13"/>
        <v>0.625</v>
      </c>
      <c r="L162" s="280">
        <f t="shared" si="13"/>
        <v>45777</v>
      </c>
      <c r="M162" s="281">
        <f t="shared" si="13"/>
        <v>0.58333333333333337</v>
      </c>
    </row>
    <row r="163" spans="1:13">
      <c r="A163" s="29" t="s">
        <v>52</v>
      </c>
      <c r="B163" s="63" t="s">
        <v>188</v>
      </c>
      <c r="C163" s="63" t="s">
        <v>189</v>
      </c>
      <c r="D163" s="63" t="s">
        <v>198</v>
      </c>
      <c r="E163" s="80" t="s">
        <v>200</v>
      </c>
      <c r="F163" s="38">
        <f t="shared" ref="F163:M163" si="14">F27</f>
        <v>45665</v>
      </c>
      <c r="G163" s="44" t="str">
        <f t="shared" si="14"/>
        <v>9:00</v>
      </c>
      <c r="H163" s="38">
        <f t="shared" si="14"/>
        <v>45686</v>
      </c>
      <c r="I163" s="44">
        <f t="shared" si="14"/>
        <v>0.625</v>
      </c>
      <c r="J163" s="280">
        <f t="shared" si="14"/>
        <v>45748</v>
      </c>
      <c r="K163" s="281">
        <f t="shared" si="14"/>
        <v>0.375</v>
      </c>
      <c r="L163" s="280">
        <f t="shared" si="14"/>
        <v>45771</v>
      </c>
      <c r="M163" s="281">
        <f t="shared" si="14"/>
        <v>0.375</v>
      </c>
    </row>
    <row r="164" spans="1:13">
      <c r="A164" s="270" t="s">
        <v>73</v>
      </c>
      <c r="B164" s="277" t="s">
        <v>188</v>
      </c>
      <c r="C164" s="277" t="s">
        <v>189</v>
      </c>
      <c r="D164" s="277" t="s">
        <v>198</v>
      </c>
      <c r="E164" s="278" t="s">
        <v>201</v>
      </c>
      <c r="F164" s="38">
        <f t="shared" ref="F164:M164" si="15">F42</f>
        <v>45670</v>
      </c>
      <c r="G164" s="44">
        <f t="shared" si="15"/>
        <v>0.66666666666666663</v>
      </c>
      <c r="H164" s="38">
        <f t="shared" si="15"/>
        <v>45691</v>
      </c>
      <c r="I164" s="44">
        <f t="shared" si="15"/>
        <v>0.66666666666666663</v>
      </c>
      <c r="J164" s="280">
        <f t="shared" si="15"/>
        <v>45747</v>
      </c>
      <c r="K164" s="281">
        <f t="shared" si="15"/>
        <v>0.66666666666666663</v>
      </c>
      <c r="L164" s="280">
        <f t="shared" si="15"/>
        <v>45769</v>
      </c>
      <c r="M164" s="281">
        <f t="shared" si="15"/>
        <v>0.66666666666666663</v>
      </c>
    </row>
    <row r="165" spans="1:13">
      <c r="A165" s="46"/>
      <c r="B165" s="63"/>
      <c r="C165" s="63"/>
      <c r="D165" s="63"/>
      <c r="E165" s="72"/>
      <c r="F165" s="86"/>
      <c r="G165" s="61"/>
      <c r="H165" s="86"/>
      <c r="I165" s="61"/>
      <c r="J165" s="346"/>
      <c r="K165" s="347"/>
      <c r="L165" s="346"/>
      <c r="M165" s="347"/>
    </row>
    <row r="166" spans="1:13" ht="40.5">
      <c r="A166" s="270" t="s">
        <v>118</v>
      </c>
      <c r="B166" s="277" t="s">
        <v>188</v>
      </c>
      <c r="C166" s="277" t="s">
        <v>189</v>
      </c>
      <c r="D166" s="277" t="s">
        <v>198</v>
      </c>
      <c r="E166" s="285" t="s">
        <v>202</v>
      </c>
      <c r="F166" s="280">
        <f t="shared" ref="F166:M166" si="16">F83</f>
        <v>45674</v>
      </c>
      <c r="G166" s="281">
        <f t="shared" si="16"/>
        <v>0.35416666666666669</v>
      </c>
      <c r="H166" s="280">
        <f t="shared" si="16"/>
        <v>45695</v>
      </c>
      <c r="I166" s="281">
        <f t="shared" si="16"/>
        <v>0.35416666666666669</v>
      </c>
      <c r="J166" s="280">
        <f t="shared" si="16"/>
        <v>45749</v>
      </c>
      <c r="K166" s="281">
        <f t="shared" si="16"/>
        <v>0.35416666666666669</v>
      </c>
      <c r="L166" s="280">
        <f t="shared" si="16"/>
        <v>45771</v>
      </c>
      <c r="M166" s="281">
        <f t="shared" si="16"/>
        <v>0.35416666666666669</v>
      </c>
    </row>
    <row r="167" spans="1:13">
      <c r="A167" s="270" t="s">
        <v>22</v>
      </c>
      <c r="B167" s="277" t="s">
        <v>188</v>
      </c>
      <c r="C167" s="277" t="s">
        <v>189</v>
      </c>
      <c r="D167" s="277" t="s">
        <v>198</v>
      </c>
      <c r="E167" s="278" t="s">
        <v>203</v>
      </c>
      <c r="F167" s="280">
        <f t="shared" ref="F167:M167" si="17">F7</f>
        <v>45665</v>
      </c>
      <c r="G167" s="281" t="str">
        <f t="shared" si="17"/>
        <v>9:00</v>
      </c>
      <c r="H167" s="280">
        <f t="shared" si="17"/>
        <v>45686</v>
      </c>
      <c r="I167" s="281" t="str">
        <f t="shared" si="17"/>
        <v>9:00</v>
      </c>
      <c r="J167" s="280">
        <f t="shared" si="17"/>
        <v>45748</v>
      </c>
      <c r="K167" s="281">
        <f t="shared" si="17"/>
        <v>0.375</v>
      </c>
      <c r="L167" s="280">
        <f t="shared" si="17"/>
        <v>45769</v>
      </c>
      <c r="M167" s="281">
        <f t="shared" si="17"/>
        <v>0.375</v>
      </c>
    </row>
    <row r="168" spans="1:13">
      <c r="A168" s="270" t="s">
        <v>41</v>
      </c>
      <c r="B168" s="277" t="s">
        <v>188</v>
      </c>
      <c r="C168" s="277" t="s">
        <v>189</v>
      </c>
      <c r="D168" s="277" t="s">
        <v>198</v>
      </c>
      <c r="E168" s="278" t="s">
        <v>204</v>
      </c>
      <c r="F168" s="280">
        <f t="shared" ref="F168:M168" si="18">F18</f>
        <v>45666</v>
      </c>
      <c r="G168" s="281">
        <f t="shared" si="18"/>
        <v>0.625</v>
      </c>
      <c r="H168" s="280">
        <f t="shared" si="18"/>
        <v>45687</v>
      </c>
      <c r="I168" s="281">
        <f t="shared" si="18"/>
        <v>0.625</v>
      </c>
      <c r="J168" s="280">
        <f t="shared" si="18"/>
        <v>45747</v>
      </c>
      <c r="K168" s="281">
        <f t="shared" si="18"/>
        <v>0.625</v>
      </c>
      <c r="L168" s="280">
        <f t="shared" si="18"/>
        <v>45770</v>
      </c>
      <c r="M168" s="281">
        <f t="shared" si="18"/>
        <v>0.625</v>
      </c>
    </row>
    <row r="169" spans="1:13">
      <c r="A169" s="46"/>
      <c r="B169" s="63"/>
      <c r="C169" s="63"/>
      <c r="D169" s="63"/>
      <c r="E169" s="72"/>
      <c r="F169" s="86"/>
      <c r="G169" s="61"/>
      <c r="H169" s="86"/>
      <c r="I169" s="61"/>
      <c r="J169" s="346"/>
      <c r="K169" s="347"/>
      <c r="L169" s="346"/>
      <c r="M169" s="347"/>
    </row>
    <row r="170" spans="1:13">
      <c r="A170" s="52"/>
      <c r="B170" s="63"/>
      <c r="C170" s="63"/>
      <c r="D170" s="63"/>
      <c r="E170" s="82" t="s">
        <v>205</v>
      </c>
      <c r="F170" s="67"/>
      <c r="G170" s="68"/>
      <c r="H170" s="69"/>
      <c r="I170" s="68"/>
      <c r="J170" s="355"/>
      <c r="K170" s="343"/>
      <c r="L170" s="355"/>
      <c r="M170" s="343"/>
    </row>
    <row r="171" spans="1:13">
      <c r="A171" s="29" t="s">
        <v>37</v>
      </c>
      <c r="B171" s="63" t="s">
        <v>188</v>
      </c>
      <c r="C171" s="63" t="s">
        <v>189</v>
      </c>
      <c r="D171" s="63" t="s">
        <v>198</v>
      </c>
      <c r="E171" s="83" t="s">
        <v>206</v>
      </c>
      <c r="F171" s="84">
        <f t="shared" ref="F171:M171" si="19">F14</f>
        <v>45667</v>
      </c>
      <c r="G171" s="44" t="str">
        <f t="shared" si="19"/>
        <v>9:00</v>
      </c>
      <c r="H171" s="84">
        <f t="shared" si="19"/>
        <v>45688</v>
      </c>
      <c r="I171" s="44" t="str">
        <f t="shared" si="19"/>
        <v>9:00</v>
      </c>
      <c r="J171" s="283">
        <f t="shared" si="19"/>
        <v>45751</v>
      </c>
      <c r="K171" s="281">
        <f t="shared" si="19"/>
        <v>0.375</v>
      </c>
      <c r="L171" s="283">
        <f t="shared" si="19"/>
        <v>45775</v>
      </c>
      <c r="M171" s="281">
        <f t="shared" si="19"/>
        <v>0.375</v>
      </c>
    </row>
    <row r="172" spans="1:13">
      <c r="A172" s="29" t="s">
        <v>144</v>
      </c>
      <c r="B172" s="63" t="s">
        <v>188</v>
      </c>
      <c r="C172" s="63" t="s">
        <v>189</v>
      </c>
      <c r="D172" s="63" t="s">
        <v>198</v>
      </c>
      <c r="E172" s="85" t="s">
        <v>207</v>
      </c>
      <c r="F172" s="84">
        <f t="shared" ref="F172:M172" si="20">F105</f>
        <v>45667</v>
      </c>
      <c r="G172" s="44">
        <f t="shared" si="20"/>
        <v>0.35416666666666669</v>
      </c>
      <c r="H172" s="84">
        <f t="shared" si="20"/>
        <v>45688</v>
      </c>
      <c r="I172" s="44">
        <f t="shared" si="20"/>
        <v>0.35416666666666669</v>
      </c>
      <c r="J172" s="283">
        <f t="shared" si="20"/>
        <v>45751</v>
      </c>
      <c r="K172" s="281">
        <f t="shared" si="20"/>
        <v>0.35416666666666669</v>
      </c>
      <c r="L172" s="283">
        <f t="shared" si="20"/>
        <v>45776</v>
      </c>
      <c r="M172" s="281">
        <f t="shared" si="20"/>
        <v>0.35416666666666669</v>
      </c>
    </row>
    <row r="173" spans="1:13">
      <c r="A173" s="52"/>
      <c r="B173" s="63"/>
      <c r="C173" s="63"/>
      <c r="D173" s="63"/>
      <c r="E173" s="72"/>
      <c r="F173" s="86"/>
      <c r="G173" s="61"/>
      <c r="H173" s="86"/>
      <c r="I173" s="61"/>
      <c r="J173" s="346"/>
      <c r="K173" s="347"/>
      <c r="L173" s="346"/>
      <c r="M173" s="347"/>
    </row>
    <row r="174" spans="1:13">
      <c r="A174" s="52"/>
      <c r="E174" s="62"/>
      <c r="F174" s="49"/>
      <c r="G174" s="61"/>
      <c r="H174" s="49"/>
      <c r="I174" s="61"/>
      <c r="J174" s="296"/>
      <c r="K174" s="347"/>
      <c r="L174" s="296"/>
      <c r="M174" s="347"/>
    </row>
    <row r="175" spans="1:13">
      <c r="A175" s="52"/>
      <c r="E175" s="60" t="s">
        <v>208</v>
      </c>
      <c r="F175" s="49"/>
      <c r="G175" s="61"/>
      <c r="H175" s="49"/>
      <c r="I175" s="61"/>
      <c r="J175" s="296"/>
      <c r="K175" s="347"/>
      <c r="L175" s="296"/>
      <c r="M175" s="347"/>
    </row>
    <row r="176" spans="1:13">
      <c r="A176" s="29" t="s">
        <v>36</v>
      </c>
      <c r="B176" s="63" t="s">
        <v>188</v>
      </c>
      <c r="C176" s="63" t="s">
        <v>198</v>
      </c>
      <c r="D176" s="63" t="s">
        <v>189</v>
      </c>
      <c r="E176" s="65" t="s">
        <v>209</v>
      </c>
      <c r="F176" s="38">
        <f t="shared" ref="F176:M176" si="21">F13</f>
        <v>45670</v>
      </c>
      <c r="G176" s="44" t="str">
        <f t="shared" si="21"/>
        <v>9:00</v>
      </c>
      <c r="H176" s="38">
        <f t="shared" si="21"/>
        <v>45691</v>
      </c>
      <c r="I176" s="44" t="str">
        <f t="shared" si="21"/>
        <v>9:00</v>
      </c>
      <c r="J176" s="280">
        <f t="shared" si="21"/>
        <v>45750</v>
      </c>
      <c r="K176" s="281">
        <f t="shared" si="21"/>
        <v>0.6875</v>
      </c>
      <c r="L176" s="280">
        <f t="shared" si="21"/>
        <v>45777</v>
      </c>
      <c r="M176" s="281">
        <f t="shared" si="21"/>
        <v>0.6875</v>
      </c>
    </row>
    <row r="177" spans="1:13">
      <c r="A177" s="270" t="s">
        <v>55</v>
      </c>
      <c r="B177" s="277" t="s">
        <v>188</v>
      </c>
      <c r="C177" s="277" t="s">
        <v>198</v>
      </c>
      <c r="D177" s="277" t="s">
        <v>189</v>
      </c>
      <c r="E177" s="278" t="s">
        <v>210</v>
      </c>
      <c r="F177" s="280">
        <f t="shared" ref="F177:M177" si="22">F29</f>
        <v>45666</v>
      </c>
      <c r="G177" s="280" t="str">
        <f t="shared" si="22"/>
        <v>10:00</v>
      </c>
      <c r="H177" s="280">
        <f t="shared" si="22"/>
        <v>45687</v>
      </c>
      <c r="I177" s="280" t="str">
        <f t="shared" si="22"/>
        <v>10:00</v>
      </c>
      <c r="J177" s="280">
        <f t="shared" si="22"/>
        <v>45747</v>
      </c>
      <c r="K177" s="281">
        <f t="shared" si="22"/>
        <v>0.625</v>
      </c>
      <c r="L177" s="280">
        <f t="shared" si="22"/>
        <v>45776</v>
      </c>
      <c r="M177" s="281">
        <f t="shared" si="22"/>
        <v>0.41666666666666669</v>
      </c>
    </row>
    <row r="178" spans="1:13">
      <c r="A178" s="29" t="s">
        <v>66</v>
      </c>
      <c r="B178" s="63" t="s">
        <v>188</v>
      </c>
      <c r="C178" s="63" t="s">
        <v>198</v>
      </c>
      <c r="D178" s="63" t="s">
        <v>189</v>
      </c>
      <c r="E178" s="80" t="s">
        <v>211</v>
      </c>
      <c r="F178" s="38">
        <f t="shared" ref="F178:M178" si="23">F37</f>
        <v>45677</v>
      </c>
      <c r="G178" s="38" t="str">
        <f t="shared" si="23"/>
        <v>15:30</v>
      </c>
      <c r="H178" s="38">
        <f t="shared" si="23"/>
        <v>45698</v>
      </c>
      <c r="I178" s="38" t="str">
        <f t="shared" si="23"/>
        <v>15:30</v>
      </c>
      <c r="J178" s="38">
        <f t="shared" si="23"/>
        <v>45748</v>
      </c>
      <c r="K178" s="281">
        <f t="shared" si="23"/>
        <v>0.375</v>
      </c>
      <c r="L178" s="280">
        <f t="shared" si="23"/>
        <v>45770</v>
      </c>
      <c r="M178" s="281">
        <f t="shared" si="23"/>
        <v>0.375</v>
      </c>
    </row>
    <row r="179" spans="1:13">
      <c r="A179" s="46"/>
      <c r="B179" s="63"/>
      <c r="C179" s="63"/>
      <c r="D179" s="63"/>
      <c r="E179" s="66" t="s">
        <v>212</v>
      </c>
      <c r="F179" s="67"/>
      <c r="G179" s="68"/>
      <c r="H179" s="69"/>
      <c r="I179" s="68"/>
      <c r="J179" s="355"/>
      <c r="K179" s="343"/>
      <c r="L179" s="355"/>
      <c r="M179" s="343"/>
    </row>
    <row r="180" spans="1:13">
      <c r="A180" s="29" t="s">
        <v>90</v>
      </c>
      <c r="B180" s="63" t="s">
        <v>188</v>
      </c>
      <c r="C180" s="63" t="s">
        <v>189</v>
      </c>
      <c r="D180" s="63" t="s">
        <v>189</v>
      </c>
      <c r="E180" s="28" t="s">
        <v>213</v>
      </c>
      <c r="F180" s="84">
        <f t="shared" ref="F180:M180" si="24">F56</f>
        <v>45665</v>
      </c>
      <c r="G180" s="44">
        <f t="shared" si="24"/>
        <v>0.35416666666666669</v>
      </c>
      <c r="H180" s="84">
        <f t="shared" si="24"/>
        <v>45686</v>
      </c>
      <c r="I180" s="44">
        <f t="shared" si="24"/>
        <v>0.35416666666666669</v>
      </c>
      <c r="J180" s="283">
        <f t="shared" si="24"/>
        <v>45749</v>
      </c>
      <c r="K180" s="281">
        <f t="shared" si="24"/>
        <v>0.35416666666666669</v>
      </c>
      <c r="L180" s="283">
        <f t="shared" si="24"/>
        <v>45775</v>
      </c>
      <c r="M180" s="281">
        <f t="shared" si="24"/>
        <v>0.35416666666666669</v>
      </c>
    </row>
    <row r="181" spans="1:13">
      <c r="A181" s="73"/>
      <c r="B181" s="63"/>
      <c r="C181" s="63"/>
      <c r="D181" s="63"/>
      <c r="E181" s="72"/>
      <c r="F181" s="74"/>
      <c r="G181" s="75"/>
      <c r="H181" s="74"/>
      <c r="I181" s="75"/>
      <c r="J181" s="74"/>
      <c r="K181" s="75"/>
      <c r="L181" s="352"/>
      <c r="M181" s="353"/>
    </row>
    <row r="182" spans="1:13">
      <c r="A182" s="76"/>
      <c r="B182" s="63"/>
      <c r="C182" s="63"/>
      <c r="D182" s="63"/>
      <c r="E182" s="60" t="s">
        <v>214</v>
      </c>
      <c r="F182" s="77"/>
      <c r="G182" s="78"/>
      <c r="H182" s="79"/>
      <c r="I182" s="78"/>
      <c r="J182" s="79"/>
      <c r="K182" s="78"/>
      <c r="L182" s="354"/>
      <c r="M182" s="349"/>
    </row>
    <row r="183" spans="1:13">
      <c r="A183" s="29" t="s">
        <v>159</v>
      </c>
      <c r="B183" s="63" t="s">
        <v>188</v>
      </c>
      <c r="C183" s="63" t="s">
        <v>198</v>
      </c>
      <c r="D183" s="63" t="s">
        <v>198</v>
      </c>
      <c r="E183" s="65" t="s">
        <v>215</v>
      </c>
      <c r="F183" s="38">
        <f t="shared" ref="F183:M183" si="25">F119</f>
        <v>45670</v>
      </c>
      <c r="G183" s="44">
        <f t="shared" si="25"/>
        <v>0.375</v>
      </c>
      <c r="H183" s="38">
        <f t="shared" si="25"/>
        <v>45691</v>
      </c>
      <c r="I183" s="44">
        <f t="shared" si="25"/>
        <v>0.375</v>
      </c>
      <c r="J183" s="280">
        <f t="shared" si="25"/>
        <v>45747</v>
      </c>
      <c r="K183" s="281">
        <f t="shared" si="25"/>
        <v>0.375</v>
      </c>
      <c r="L183" s="280">
        <f t="shared" si="25"/>
        <v>45775</v>
      </c>
      <c r="M183" s="281">
        <f t="shared" si="25"/>
        <v>0.375</v>
      </c>
    </row>
    <row r="184" spans="1:13">
      <c r="A184" s="29" t="s">
        <v>92</v>
      </c>
      <c r="B184" s="63" t="s">
        <v>188</v>
      </c>
      <c r="C184" s="63" t="s">
        <v>198</v>
      </c>
      <c r="D184" s="63" t="s">
        <v>198</v>
      </c>
      <c r="E184" s="80" t="s">
        <v>216</v>
      </c>
      <c r="F184" s="38">
        <f t="shared" ref="F184:M184" si="26">F58</f>
        <v>45673</v>
      </c>
      <c r="G184" s="44" t="str">
        <f t="shared" si="26"/>
        <v>8:30</v>
      </c>
      <c r="H184" s="38">
        <f t="shared" si="26"/>
        <v>45692</v>
      </c>
      <c r="I184" s="44" t="str">
        <f t="shared" si="26"/>
        <v>8:30</v>
      </c>
      <c r="J184" s="280">
        <f t="shared" si="26"/>
        <v>45750</v>
      </c>
      <c r="K184" s="281" t="str">
        <f t="shared" si="26"/>
        <v>8:30</v>
      </c>
      <c r="L184" s="280">
        <f t="shared" si="26"/>
        <v>45771</v>
      </c>
      <c r="M184" s="281" t="str">
        <f t="shared" si="26"/>
        <v>8:30</v>
      </c>
    </row>
    <row r="185" spans="1:13">
      <c r="A185" s="52"/>
      <c r="E185" s="87" t="s">
        <v>194</v>
      </c>
      <c r="F185" s="67"/>
      <c r="G185" s="68"/>
      <c r="H185" s="69"/>
      <c r="I185" s="68"/>
      <c r="J185" s="355"/>
      <c r="K185" s="343"/>
      <c r="L185" s="355"/>
      <c r="M185" s="343"/>
    </row>
    <row r="186" spans="1:13">
      <c r="A186" s="270" t="s">
        <v>61</v>
      </c>
      <c r="B186" s="277" t="s">
        <v>188</v>
      </c>
      <c r="C186" s="277" t="s">
        <v>217</v>
      </c>
      <c r="D186" s="277" t="s">
        <v>198</v>
      </c>
      <c r="E186" s="279" t="s">
        <v>218</v>
      </c>
      <c r="F186" s="280">
        <f t="shared" ref="F186:M186" si="27">F33</f>
        <v>45674</v>
      </c>
      <c r="G186" s="280" t="str">
        <f t="shared" si="27"/>
        <v>9:00</v>
      </c>
      <c r="H186" s="280">
        <f t="shared" si="27"/>
        <v>45695</v>
      </c>
      <c r="I186" s="280" t="str">
        <f t="shared" si="27"/>
        <v>9:00</v>
      </c>
      <c r="J186" s="280">
        <f t="shared" si="27"/>
        <v>45748</v>
      </c>
      <c r="K186" s="280" t="str">
        <f t="shared" si="27"/>
        <v>9:00</v>
      </c>
      <c r="L186" s="280">
        <f t="shared" si="27"/>
        <v>45770</v>
      </c>
      <c r="M186" s="280" t="str">
        <f t="shared" si="27"/>
        <v>9:00</v>
      </c>
    </row>
    <row r="187" spans="1:13">
      <c r="A187" s="29" t="s">
        <v>38</v>
      </c>
      <c r="B187" s="63" t="s">
        <v>188</v>
      </c>
      <c r="C187" s="63" t="s">
        <v>217</v>
      </c>
      <c r="D187" s="63" t="s">
        <v>198</v>
      </c>
      <c r="E187" s="89" t="s">
        <v>219</v>
      </c>
      <c r="F187" s="38">
        <f t="shared" ref="F187:M187" si="28">F15</f>
        <v>45678</v>
      </c>
      <c r="G187" s="44">
        <f t="shared" si="28"/>
        <v>0.35416666666666669</v>
      </c>
      <c r="H187" s="38">
        <f t="shared" si="28"/>
        <v>45698</v>
      </c>
      <c r="I187" s="44">
        <f t="shared" si="28"/>
        <v>0.35416666666666669</v>
      </c>
      <c r="J187" s="280">
        <f t="shared" si="28"/>
        <v>45749</v>
      </c>
      <c r="K187" s="281">
        <f t="shared" si="28"/>
        <v>0.35416666666666669</v>
      </c>
      <c r="L187" s="280">
        <f t="shared" si="28"/>
        <v>45776</v>
      </c>
      <c r="M187" s="281">
        <f t="shared" si="28"/>
        <v>0.35416666666666669</v>
      </c>
    </row>
    <row r="188" spans="1:13">
      <c r="A188" s="46"/>
      <c r="B188" s="63"/>
      <c r="C188" s="63"/>
      <c r="D188" s="63"/>
      <c r="E188" s="47"/>
      <c r="F188" s="86"/>
      <c r="G188" s="61"/>
      <c r="H188" s="86"/>
      <c r="I188" s="61"/>
      <c r="J188" s="346"/>
      <c r="K188" s="347"/>
      <c r="L188" s="346"/>
      <c r="M188" s="347"/>
    </row>
    <row r="189" spans="1:13">
      <c r="A189" s="52"/>
      <c r="E189" s="62"/>
      <c r="F189" s="49"/>
      <c r="G189" s="61"/>
      <c r="H189" s="49"/>
      <c r="I189" s="61"/>
      <c r="J189" s="296"/>
      <c r="K189" s="347"/>
      <c r="L189" s="296"/>
      <c r="M189" s="347"/>
    </row>
    <row r="190" spans="1:13">
      <c r="A190" s="52"/>
      <c r="E190" s="60" t="s">
        <v>220</v>
      </c>
      <c r="F190" s="49"/>
      <c r="G190" s="61"/>
      <c r="H190" s="49"/>
      <c r="I190" s="61"/>
      <c r="J190" s="296"/>
      <c r="K190" s="347"/>
      <c r="L190" s="296"/>
      <c r="M190" s="347"/>
    </row>
    <row r="191" spans="1:13">
      <c r="A191" s="29" t="s">
        <v>31</v>
      </c>
      <c r="B191" s="63" t="s">
        <v>188</v>
      </c>
      <c r="C191" s="63" t="s">
        <v>217</v>
      </c>
      <c r="D191" s="63" t="s">
        <v>189</v>
      </c>
      <c r="E191" s="90" t="s">
        <v>221</v>
      </c>
      <c r="F191" s="38">
        <f t="shared" ref="F191:M191" si="29">F10</f>
        <v>45674</v>
      </c>
      <c r="G191" s="44">
        <f t="shared" si="29"/>
        <v>0.625</v>
      </c>
      <c r="H191" s="38">
        <f t="shared" si="29"/>
        <v>45695</v>
      </c>
      <c r="I191" s="44" t="str">
        <f t="shared" si="29"/>
        <v>9:00</v>
      </c>
      <c r="J191" s="280">
        <f t="shared" si="29"/>
        <v>45751</v>
      </c>
      <c r="K191" s="281">
        <f t="shared" si="29"/>
        <v>0.625</v>
      </c>
      <c r="L191" s="280">
        <f t="shared" si="29"/>
        <v>45775</v>
      </c>
      <c r="M191" s="281">
        <f t="shared" si="29"/>
        <v>0.625</v>
      </c>
    </row>
    <row r="192" spans="1:13">
      <c r="A192" s="29" t="s">
        <v>165</v>
      </c>
      <c r="B192" s="63" t="s">
        <v>188</v>
      </c>
      <c r="C192" s="63" t="s">
        <v>217</v>
      </c>
      <c r="D192" s="63" t="s">
        <v>189</v>
      </c>
      <c r="E192" s="91" t="s">
        <v>222</v>
      </c>
      <c r="F192" s="84">
        <f t="shared" ref="F192:M192" si="30">F124</f>
        <v>45665</v>
      </c>
      <c r="G192" s="44">
        <f t="shared" si="30"/>
        <v>0.35416666666666669</v>
      </c>
      <c r="H192" s="84">
        <f t="shared" si="30"/>
        <v>45688</v>
      </c>
      <c r="I192" s="44">
        <f t="shared" si="30"/>
        <v>0.35416666666666669</v>
      </c>
      <c r="J192" s="283">
        <f t="shared" si="30"/>
        <v>45751</v>
      </c>
      <c r="K192" s="281">
        <f t="shared" si="30"/>
        <v>0.375</v>
      </c>
      <c r="L192" s="283">
        <f t="shared" si="30"/>
        <v>45775</v>
      </c>
      <c r="M192" s="281">
        <f t="shared" si="30"/>
        <v>0.35416666666666669</v>
      </c>
    </row>
    <row r="193" spans="1:13">
      <c r="A193" s="52"/>
      <c r="E193" s="87" t="s">
        <v>194</v>
      </c>
      <c r="F193" s="67"/>
      <c r="G193" s="68"/>
      <c r="H193" s="69"/>
      <c r="I193" s="68"/>
      <c r="J193" s="355"/>
      <c r="K193" s="343"/>
      <c r="L193" s="355"/>
      <c r="M193" s="343"/>
    </row>
    <row r="194" spans="1:13">
      <c r="A194" s="29" t="s">
        <v>39</v>
      </c>
      <c r="B194" s="63" t="s">
        <v>188</v>
      </c>
      <c r="C194" s="63" t="s">
        <v>217</v>
      </c>
      <c r="D194" s="63" t="s">
        <v>189</v>
      </c>
      <c r="E194" s="88" t="s">
        <v>223</v>
      </c>
      <c r="F194" s="38">
        <f t="shared" ref="F194:M194" si="31">F16</f>
        <v>45670</v>
      </c>
      <c r="G194" s="44" t="str">
        <f t="shared" si="31"/>
        <v>10:00</v>
      </c>
      <c r="H194" s="38">
        <f t="shared" si="31"/>
        <v>45691</v>
      </c>
      <c r="I194" s="44" t="str">
        <f t="shared" si="31"/>
        <v>10:00</v>
      </c>
      <c r="J194" s="280">
        <f t="shared" si="31"/>
        <v>45750</v>
      </c>
      <c r="K194" s="281">
        <f t="shared" si="31"/>
        <v>0.41666666666666669</v>
      </c>
      <c r="L194" s="280">
        <f t="shared" si="31"/>
        <v>45771</v>
      </c>
      <c r="M194" s="281">
        <f t="shared" si="31"/>
        <v>0.41666666666666669</v>
      </c>
    </row>
    <row r="195" spans="1:13">
      <c r="A195" s="29" t="s">
        <v>119</v>
      </c>
      <c r="B195" s="63" t="s">
        <v>188</v>
      </c>
      <c r="C195" s="63" t="s">
        <v>217</v>
      </c>
      <c r="D195" s="63" t="s">
        <v>189</v>
      </c>
      <c r="E195" s="88" t="s">
        <v>224</v>
      </c>
      <c r="F195" s="38">
        <f t="shared" ref="F195:M195" si="32">F84</f>
        <v>45672</v>
      </c>
      <c r="G195" s="38" t="str">
        <f t="shared" si="32"/>
        <v>10:00</v>
      </c>
      <c r="H195" s="38">
        <f t="shared" si="32"/>
        <v>45695</v>
      </c>
      <c r="I195" s="38" t="str">
        <f t="shared" si="32"/>
        <v>10:00</v>
      </c>
      <c r="J195" s="280">
        <f t="shared" si="32"/>
        <v>45750</v>
      </c>
      <c r="K195" s="281">
        <f t="shared" si="32"/>
        <v>0.41666666666666669</v>
      </c>
      <c r="L195" s="280">
        <f t="shared" si="32"/>
        <v>45777</v>
      </c>
      <c r="M195" s="281">
        <f t="shared" si="32"/>
        <v>0.41666666666666669</v>
      </c>
    </row>
    <row r="196" spans="1:13">
      <c r="A196" s="29" t="s">
        <v>168</v>
      </c>
      <c r="B196" s="63" t="s">
        <v>188</v>
      </c>
      <c r="C196" s="63" t="s">
        <v>217</v>
      </c>
      <c r="D196" s="63" t="s">
        <v>189</v>
      </c>
      <c r="E196" s="89" t="s">
        <v>225</v>
      </c>
      <c r="F196" s="38">
        <f t="shared" ref="F196:M196" si="33">F126</f>
        <v>45678</v>
      </c>
      <c r="G196" s="44" t="str">
        <f t="shared" si="33"/>
        <v>15:30</v>
      </c>
      <c r="H196" s="38">
        <f t="shared" si="33"/>
        <v>45698</v>
      </c>
      <c r="I196" s="44" t="str">
        <f t="shared" si="33"/>
        <v>15:30</v>
      </c>
      <c r="J196" s="280">
        <f t="shared" si="33"/>
        <v>45750</v>
      </c>
      <c r="K196" s="281">
        <f t="shared" si="33"/>
        <v>0.41666666666666669</v>
      </c>
      <c r="L196" s="280">
        <f t="shared" si="33"/>
        <v>45777</v>
      </c>
      <c r="M196" s="281">
        <f t="shared" si="33"/>
        <v>0.41666666666666669</v>
      </c>
    </row>
    <row r="197" spans="1:13">
      <c r="A197" s="73"/>
      <c r="B197" s="63"/>
      <c r="C197" s="63"/>
      <c r="D197" s="63"/>
      <c r="E197" s="72"/>
      <c r="F197" s="74"/>
      <c r="G197" s="75"/>
      <c r="H197" s="74"/>
      <c r="I197" s="75"/>
      <c r="J197" s="352"/>
      <c r="K197" s="353"/>
      <c r="L197" s="352"/>
      <c r="M197" s="353"/>
    </row>
    <row r="198" spans="1:13">
      <c r="A198" s="76"/>
      <c r="B198" s="63"/>
      <c r="C198" s="63"/>
      <c r="D198" s="63"/>
      <c r="E198" s="60" t="s">
        <v>226</v>
      </c>
      <c r="F198" s="77"/>
      <c r="G198" s="78"/>
      <c r="H198" s="79"/>
      <c r="I198" s="78"/>
      <c r="J198" s="354"/>
      <c r="K198" s="349"/>
      <c r="L198" s="354"/>
      <c r="M198" s="349"/>
    </row>
    <row r="199" spans="1:13" ht="40.5">
      <c r="A199" s="29" t="s">
        <v>128</v>
      </c>
      <c r="B199" s="63" t="s">
        <v>188</v>
      </c>
      <c r="C199" s="63" t="s">
        <v>217</v>
      </c>
      <c r="D199" s="63" t="s">
        <v>198</v>
      </c>
      <c r="E199" s="80" t="s">
        <v>227</v>
      </c>
      <c r="F199" s="84">
        <f t="shared" ref="F199:M199" si="34">F91</f>
        <v>45667</v>
      </c>
      <c r="G199" s="44">
        <f t="shared" si="34"/>
        <v>0.60416666666666663</v>
      </c>
      <c r="H199" s="84">
        <f t="shared" si="34"/>
        <v>45688</v>
      </c>
      <c r="I199" s="44">
        <f t="shared" si="34"/>
        <v>0.60416666666666663</v>
      </c>
      <c r="J199" s="283">
        <f t="shared" si="34"/>
        <v>45751</v>
      </c>
      <c r="K199" s="281">
        <f t="shared" si="34"/>
        <v>0.60416666666666663</v>
      </c>
      <c r="L199" s="283">
        <f t="shared" si="34"/>
        <v>45775</v>
      </c>
      <c r="M199" s="281">
        <f t="shared" si="34"/>
        <v>0.60416666666666663</v>
      </c>
    </row>
    <row r="200" spans="1:13">
      <c r="A200" s="52"/>
      <c r="E200" s="87" t="s">
        <v>194</v>
      </c>
      <c r="F200" s="67"/>
      <c r="G200" s="68"/>
      <c r="H200" s="69"/>
      <c r="I200" s="68"/>
      <c r="J200" s="355"/>
      <c r="K200" s="343"/>
      <c r="L200" s="355"/>
      <c r="M200" s="343"/>
    </row>
    <row r="201" spans="1:13">
      <c r="A201" s="270" t="s">
        <v>115</v>
      </c>
      <c r="B201" s="277" t="s">
        <v>188</v>
      </c>
      <c r="C201" s="277" t="s">
        <v>217</v>
      </c>
      <c r="D201" s="277" t="s">
        <v>198</v>
      </c>
      <c r="E201" s="279" t="s">
        <v>228</v>
      </c>
      <c r="F201" s="283">
        <f t="shared" ref="F201:M201" si="35">F80</f>
        <v>45673</v>
      </c>
      <c r="G201" s="283" t="str">
        <f t="shared" si="35"/>
        <v>9:00</v>
      </c>
      <c r="H201" s="84">
        <f t="shared" si="35"/>
        <v>45694</v>
      </c>
      <c r="I201" s="106" t="str">
        <f t="shared" si="35"/>
        <v>9:00</v>
      </c>
      <c r="J201" s="283">
        <f t="shared" si="35"/>
        <v>45750</v>
      </c>
      <c r="K201" s="281">
        <f t="shared" si="35"/>
        <v>0.375</v>
      </c>
      <c r="L201" s="283">
        <f t="shared" si="35"/>
        <v>45777</v>
      </c>
      <c r="M201" s="281">
        <f t="shared" si="35"/>
        <v>0.375</v>
      </c>
    </row>
    <row r="202" spans="1:13">
      <c r="A202" s="29" t="s">
        <v>94</v>
      </c>
      <c r="B202" s="63" t="s">
        <v>188</v>
      </c>
      <c r="C202" s="63" t="s">
        <v>217</v>
      </c>
      <c r="D202" s="63" t="s">
        <v>198</v>
      </c>
      <c r="E202" s="88" t="s">
        <v>229</v>
      </c>
      <c r="F202" s="283">
        <f t="shared" ref="F202:M202" si="36">F60</f>
        <v>45678</v>
      </c>
      <c r="G202" s="356">
        <f t="shared" si="36"/>
        <v>0.41666666666666669</v>
      </c>
      <c r="H202" s="283">
        <f t="shared" si="36"/>
        <v>45698</v>
      </c>
      <c r="I202" s="356">
        <f t="shared" si="36"/>
        <v>0.41666666666666669</v>
      </c>
      <c r="J202" s="283">
        <f t="shared" si="36"/>
        <v>45748</v>
      </c>
      <c r="K202" s="356">
        <f t="shared" si="36"/>
        <v>0.5</v>
      </c>
      <c r="L202" s="283">
        <f t="shared" si="36"/>
        <v>45770</v>
      </c>
      <c r="M202" s="356">
        <f t="shared" si="36"/>
        <v>0.625</v>
      </c>
    </row>
    <row r="203" spans="1:13">
      <c r="A203" s="52"/>
      <c r="E203" s="87" t="s">
        <v>194</v>
      </c>
      <c r="F203" s="401"/>
      <c r="G203" s="343"/>
      <c r="H203" s="355"/>
      <c r="I203" s="343"/>
      <c r="J203" s="355"/>
      <c r="K203" s="343"/>
      <c r="L203" s="355"/>
      <c r="M203" s="343"/>
    </row>
    <row r="204" spans="1:13">
      <c r="A204" s="270" t="s">
        <v>78</v>
      </c>
      <c r="B204" s="277" t="s">
        <v>188</v>
      </c>
      <c r="C204" s="277" t="s">
        <v>217</v>
      </c>
      <c r="D204" s="277" t="s">
        <v>198</v>
      </c>
      <c r="E204" s="282" t="s">
        <v>230</v>
      </c>
      <c r="F204" s="283">
        <f t="shared" ref="F204:M204" si="37">F46</f>
        <v>45671</v>
      </c>
      <c r="G204" s="281">
        <f t="shared" si="37"/>
        <v>0.375</v>
      </c>
      <c r="H204" s="283">
        <f t="shared" si="37"/>
        <v>45695</v>
      </c>
      <c r="I204" s="281">
        <f t="shared" si="37"/>
        <v>0.375</v>
      </c>
      <c r="J204" s="283">
        <f t="shared" si="37"/>
        <v>45751</v>
      </c>
      <c r="K204" s="281">
        <f t="shared" si="37"/>
        <v>0.375</v>
      </c>
      <c r="L204" s="283">
        <f t="shared" si="37"/>
        <v>45776</v>
      </c>
      <c r="M204" s="281">
        <f t="shared" si="37"/>
        <v>0.375</v>
      </c>
    </row>
    <row r="205" spans="1:13">
      <c r="A205" s="29" t="s">
        <v>141</v>
      </c>
      <c r="B205" s="63" t="s">
        <v>188</v>
      </c>
      <c r="C205" s="63" t="s">
        <v>217</v>
      </c>
      <c r="D205" s="63" t="s">
        <v>198</v>
      </c>
      <c r="E205" s="92" t="s">
        <v>231</v>
      </c>
      <c r="F205" s="84">
        <f t="shared" ref="F205:M205" si="38">F102</f>
        <v>45677</v>
      </c>
      <c r="G205" s="44">
        <f t="shared" si="38"/>
        <v>0.375</v>
      </c>
      <c r="H205" s="84">
        <f t="shared" si="38"/>
        <v>45698</v>
      </c>
      <c r="I205" s="44">
        <f t="shared" si="38"/>
        <v>0.66666666666666663</v>
      </c>
      <c r="J205" s="283">
        <f t="shared" si="38"/>
        <v>45749</v>
      </c>
      <c r="K205" s="281">
        <f t="shared" si="38"/>
        <v>0.375</v>
      </c>
      <c r="L205" s="283">
        <f t="shared" si="38"/>
        <v>45771</v>
      </c>
      <c r="M205" s="281">
        <f t="shared" si="38"/>
        <v>0.375</v>
      </c>
    </row>
    <row r="206" spans="1:13">
      <c r="A206" s="29" t="s">
        <v>77</v>
      </c>
      <c r="B206" s="63" t="s">
        <v>188</v>
      </c>
      <c r="C206" s="63" t="s">
        <v>217</v>
      </c>
      <c r="D206" s="63" t="s">
        <v>198</v>
      </c>
      <c r="E206" s="89" t="s">
        <v>232</v>
      </c>
      <c r="F206" s="84">
        <f t="shared" ref="F206:M206" si="39">F45</f>
        <v>45670</v>
      </c>
      <c r="G206" s="106" t="str">
        <f t="shared" si="39"/>
        <v>15:00</v>
      </c>
      <c r="H206" s="84">
        <f t="shared" si="39"/>
        <v>45691</v>
      </c>
      <c r="I206" s="106" t="str">
        <f t="shared" si="39"/>
        <v>15:00</v>
      </c>
      <c r="J206" s="84">
        <f t="shared" si="39"/>
        <v>45749</v>
      </c>
      <c r="K206" s="106" t="str">
        <f t="shared" si="39"/>
        <v>15:00</v>
      </c>
      <c r="L206" s="283">
        <f t="shared" si="39"/>
        <v>45776</v>
      </c>
      <c r="M206" s="356" t="str">
        <f t="shared" si="39"/>
        <v>15:00</v>
      </c>
    </row>
    <row r="207" spans="1:13">
      <c r="A207" s="46"/>
      <c r="B207" s="63"/>
      <c r="C207" s="63"/>
      <c r="D207" s="63"/>
      <c r="E207" s="47"/>
      <c r="F207" s="86"/>
      <c r="G207" s="61"/>
      <c r="H207" s="86"/>
      <c r="I207" s="61"/>
      <c r="J207" s="86"/>
      <c r="K207" s="61"/>
      <c r="L207" s="86"/>
      <c r="M207" s="61"/>
    </row>
    <row r="208" spans="1:13">
      <c r="A208" s="46"/>
      <c r="B208" s="63"/>
      <c r="C208" s="63"/>
      <c r="D208" s="63"/>
      <c r="E208" s="47"/>
      <c r="F208" s="86"/>
      <c r="G208" s="61"/>
      <c r="H208" s="86"/>
      <c r="I208" s="61"/>
      <c r="J208" s="86"/>
      <c r="K208" s="61"/>
      <c r="L208" s="86"/>
      <c r="M208" s="61"/>
    </row>
    <row r="209" spans="1:13">
      <c r="A209" s="52"/>
      <c r="E209" s="62"/>
      <c r="F209" s="49"/>
      <c r="G209" s="61"/>
    </row>
    <row r="210" spans="1:13">
      <c r="A210" s="52"/>
      <c r="E210" s="62" t="s">
        <v>233</v>
      </c>
      <c r="F210" s="49"/>
      <c r="G210" s="61"/>
      <c r="K210" s="49" t="s">
        <v>234</v>
      </c>
    </row>
    <row r="211" spans="1:13">
      <c r="A211" s="52"/>
      <c r="E211" s="62"/>
      <c r="F211" s="49"/>
      <c r="G211" s="61"/>
      <c r="K211" s="49" t="s">
        <v>235</v>
      </c>
    </row>
    <row r="212" spans="1:13">
      <c r="A212" s="52"/>
      <c r="E212" s="62"/>
      <c r="F212" s="49"/>
      <c r="G212" s="61"/>
    </row>
    <row r="213" spans="1:13">
      <c r="A213" s="52"/>
      <c r="E213" s="62"/>
      <c r="F213" s="93"/>
    </row>
    <row r="214" spans="1:13" ht="25.5">
      <c r="A214" s="52"/>
      <c r="E214" s="665" t="s">
        <v>0</v>
      </c>
      <c r="F214" s="665"/>
      <c r="G214" s="665"/>
      <c r="H214" s="665"/>
      <c r="I214" s="665"/>
      <c r="J214" s="665"/>
      <c r="K214" s="665"/>
      <c r="L214" s="665"/>
      <c r="M214" s="665"/>
    </row>
    <row r="215" spans="1:13" ht="25.5">
      <c r="A215" s="52"/>
      <c r="E215" s="665" t="s">
        <v>179</v>
      </c>
      <c r="F215" s="665"/>
      <c r="G215" s="665"/>
      <c r="H215" s="665"/>
      <c r="I215" s="665"/>
      <c r="J215" s="665"/>
      <c r="K215" s="665"/>
      <c r="L215" s="665"/>
      <c r="M215" s="665"/>
    </row>
    <row r="216" spans="1:13" ht="30">
      <c r="A216" s="52"/>
      <c r="E216" s="676" t="s">
        <v>236</v>
      </c>
      <c r="F216" s="676"/>
      <c r="G216" s="676"/>
      <c r="H216" s="676"/>
      <c r="I216" s="676"/>
      <c r="J216" s="676"/>
      <c r="K216" s="676"/>
      <c r="L216" s="676"/>
      <c r="M216" s="676"/>
    </row>
    <row r="217" spans="1:13" ht="25.5">
      <c r="A217" s="52"/>
      <c r="E217" s="665" t="s">
        <v>181</v>
      </c>
      <c r="F217" s="665"/>
      <c r="G217" s="665"/>
      <c r="H217" s="665"/>
      <c r="I217" s="665"/>
      <c r="J217" s="665"/>
      <c r="K217" s="665"/>
      <c r="L217" s="665"/>
      <c r="M217" s="665"/>
    </row>
    <row r="218" spans="1:13" ht="21.75" customHeight="1">
      <c r="A218" s="52"/>
      <c r="E218" s="94"/>
      <c r="F218" s="93"/>
    </row>
    <row r="219" spans="1:13" ht="21.75" customHeight="1">
      <c r="A219" s="52"/>
      <c r="E219" s="666" t="s">
        <v>182</v>
      </c>
      <c r="F219" s="669" t="s">
        <v>7</v>
      </c>
      <c r="G219" s="670"/>
      <c r="H219" s="670"/>
      <c r="I219" s="670"/>
      <c r="J219" s="670"/>
      <c r="K219" s="670"/>
      <c r="L219" s="670"/>
      <c r="M219" s="671"/>
    </row>
    <row r="220" spans="1:13">
      <c r="A220" s="52"/>
      <c r="E220" s="667"/>
      <c r="F220" s="669" t="s">
        <v>12</v>
      </c>
      <c r="G220" s="671"/>
      <c r="H220" s="669" t="s">
        <v>13</v>
      </c>
      <c r="I220" s="671"/>
      <c r="J220" s="672" t="s">
        <v>183</v>
      </c>
      <c r="K220" s="673"/>
      <c r="L220" s="672" t="s">
        <v>184</v>
      </c>
      <c r="M220" s="673"/>
    </row>
    <row r="221" spans="1:13">
      <c r="A221" s="52"/>
      <c r="E221" s="668"/>
      <c r="F221" s="58" t="s">
        <v>185</v>
      </c>
      <c r="G221" s="59" t="s">
        <v>186</v>
      </c>
      <c r="H221" s="58" t="s">
        <v>185</v>
      </c>
      <c r="I221" s="59" t="s">
        <v>186</v>
      </c>
      <c r="J221" s="344" t="s">
        <v>185</v>
      </c>
      <c r="K221" s="345" t="s">
        <v>186</v>
      </c>
      <c r="L221" s="344" t="s">
        <v>185</v>
      </c>
      <c r="M221" s="345" t="s">
        <v>186</v>
      </c>
    </row>
    <row r="222" spans="1:13">
      <c r="A222" s="52"/>
      <c r="E222" s="60" t="s">
        <v>187</v>
      </c>
      <c r="F222" s="49"/>
      <c r="G222" s="61"/>
      <c r="J222" s="303"/>
      <c r="K222" s="303"/>
      <c r="L222" s="303"/>
      <c r="M222" s="303"/>
    </row>
    <row r="223" spans="1:13">
      <c r="A223" s="29" t="s">
        <v>142</v>
      </c>
      <c r="B223" s="63" t="s">
        <v>237</v>
      </c>
      <c r="C223" s="63" t="s">
        <v>189</v>
      </c>
      <c r="D223" s="63" t="s">
        <v>189</v>
      </c>
      <c r="E223" s="95" t="s">
        <v>238</v>
      </c>
      <c r="F223" s="38">
        <f t="shared" ref="F223:M223" si="40">F103</f>
        <v>45674</v>
      </c>
      <c r="G223" s="44" t="str">
        <f t="shared" si="40"/>
        <v>8:30</v>
      </c>
      <c r="H223" s="38">
        <f t="shared" si="40"/>
        <v>45698</v>
      </c>
      <c r="I223" s="44" t="str">
        <f t="shared" si="40"/>
        <v>8:30</v>
      </c>
      <c r="J223" s="280">
        <f t="shared" si="40"/>
        <v>45749</v>
      </c>
      <c r="K223" s="281">
        <f t="shared" si="40"/>
        <v>0.35416666666666669</v>
      </c>
      <c r="L223" s="280">
        <f t="shared" si="40"/>
        <v>45776</v>
      </c>
      <c r="M223" s="281">
        <f t="shared" si="40"/>
        <v>0.35416666666666669</v>
      </c>
    </row>
    <row r="224" spans="1:13">
      <c r="A224" s="29" t="s">
        <v>88</v>
      </c>
      <c r="B224" s="63" t="s">
        <v>237</v>
      </c>
      <c r="C224" s="63" t="s">
        <v>189</v>
      </c>
      <c r="D224" s="63" t="s">
        <v>189</v>
      </c>
      <c r="E224" s="95" t="s">
        <v>239</v>
      </c>
      <c r="F224" s="38">
        <f t="shared" ref="F224:M224" si="41">F54</f>
        <v>45672</v>
      </c>
      <c r="G224" s="44">
        <f t="shared" si="41"/>
        <v>0.625</v>
      </c>
      <c r="H224" s="38">
        <f t="shared" si="41"/>
        <v>45695</v>
      </c>
      <c r="I224" s="44">
        <f t="shared" si="41"/>
        <v>0.625</v>
      </c>
      <c r="J224" s="280">
        <f t="shared" si="41"/>
        <v>45748</v>
      </c>
      <c r="K224" s="281">
        <f t="shared" si="41"/>
        <v>0.625</v>
      </c>
      <c r="L224" s="280">
        <f t="shared" si="41"/>
        <v>45770</v>
      </c>
      <c r="M224" s="281">
        <f t="shared" si="41"/>
        <v>0.625</v>
      </c>
    </row>
    <row r="225" spans="1:13">
      <c r="A225" s="29" t="s">
        <v>129</v>
      </c>
      <c r="B225" s="63" t="s">
        <v>237</v>
      </c>
      <c r="C225" s="63" t="s">
        <v>189</v>
      </c>
      <c r="D225" s="63" t="s">
        <v>189</v>
      </c>
      <c r="E225" s="80" t="s">
        <v>240</v>
      </c>
      <c r="F225" s="38">
        <f t="shared" ref="F225:M225" si="42">F92</f>
        <v>45666</v>
      </c>
      <c r="G225" s="44">
        <f t="shared" si="42"/>
        <v>0.5</v>
      </c>
      <c r="H225" s="38">
        <f t="shared" si="42"/>
        <v>45687</v>
      </c>
      <c r="I225" s="44">
        <f t="shared" si="42"/>
        <v>0.5</v>
      </c>
      <c r="J225" s="280">
        <f t="shared" si="42"/>
        <v>45750</v>
      </c>
      <c r="K225" s="281">
        <f t="shared" si="42"/>
        <v>0.5</v>
      </c>
      <c r="L225" s="280">
        <f t="shared" si="42"/>
        <v>45771</v>
      </c>
      <c r="M225" s="281">
        <f t="shared" si="42"/>
        <v>0.41666666666666669</v>
      </c>
    </row>
    <row r="226" spans="1:13">
      <c r="A226" s="76"/>
      <c r="B226" s="63"/>
      <c r="C226" s="63"/>
      <c r="D226" s="63"/>
      <c r="E226" s="254"/>
      <c r="F226" s="114"/>
      <c r="G226" s="68"/>
      <c r="H226" s="114"/>
      <c r="I226" s="68"/>
      <c r="J226" s="305"/>
      <c r="K226" s="343"/>
      <c r="L226" s="305"/>
      <c r="M226" s="343"/>
    </row>
    <row r="227" spans="1:13">
      <c r="A227" s="29" t="s">
        <v>103</v>
      </c>
      <c r="B227" s="63" t="s">
        <v>237</v>
      </c>
      <c r="C227" s="63" t="s">
        <v>189</v>
      </c>
      <c r="D227" s="63" t="s">
        <v>189</v>
      </c>
      <c r="E227" s="95" t="s">
        <v>241</v>
      </c>
      <c r="F227" s="38">
        <f t="shared" ref="F227:M227" si="43">F68</f>
        <v>45664</v>
      </c>
      <c r="G227" s="44" t="str">
        <f t="shared" si="43"/>
        <v>8:30</v>
      </c>
      <c r="H227" s="38">
        <f t="shared" si="43"/>
        <v>45685</v>
      </c>
      <c r="I227" s="44" t="str">
        <f t="shared" si="43"/>
        <v>8:30</v>
      </c>
      <c r="J227" s="280">
        <f t="shared" si="43"/>
        <v>45749</v>
      </c>
      <c r="K227" s="281">
        <f t="shared" si="43"/>
        <v>0.35416666666666669</v>
      </c>
      <c r="L227" s="280">
        <f t="shared" si="43"/>
        <v>45770</v>
      </c>
      <c r="M227" s="281">
        <f t="shared" si="43"/>
        <v>0.39583333333333331</v>
      </c>
    </row>
    <row r="228" spans="1:13">
      <c r="A228" s="29" t="s">
        <v>27</v>
      </c>
      <c r="B228" s="63" t="s">
        <v>237</v>
      </c>
      <c r="C228" s="63" t="s">
        <v>189</v>
      </c>
      <c r="D228" s="63" t="s">
        <v>189</v>
      </c>
      <c r="E228" s="95" t="s">
        <v>242</v>
      </c>
      <c r="F228" s="38">
        <f t="shared" ref="F228:M228" si="44">F8</f>
        <v>45672</v>
      </c>
      <c r="G228" s="44">
        <f t="shared" si="44"/>
        <v>0.625</v>
      </c>
      <c r="H228" s="38">
        <f t="shared" si="44"/>
        <v>45695</v>
      </c>
      <c r="I228" s="44">
        <f t="shared" si="44"/>
        <v>0.625</v>
      </c>
      <c r="J228" s="280">
        <f t="shared" si="44"/>
        <v>45748</v>
      </c>
      <c r="K228" s="281">
        <f t="shared" si="44"/>
        <v>0.625</v>
      </c>
      <c r="L228" s="280">
        <f t="shared" si="44"/>
        <v>45770</v>
      </c>
      <c r="M228" s="281">
        <f t="shared" si="44"/>
        <v>0.625</v>
      </c>
    </row>
    <row r="229" spans="1:13">
      <c r="A229" s="29" t="s">
        <v>127</v>
      </c>
      <c r="B229" s="63" t="s">
        <v>237</v>
      </c>
      <c r="C229" s="63" t="s">
        <v>189</v>
      </c>
      <c r="D229" s="63" t="s">
        <v>189</v>
      </c>
      <c r="E229" s="80" t="s">
        <v>243</v>
      </c>
      <c r="F229" s="38">
        <f t="shared" ref="F229:M229" si="45">F90</f>
        <v>45666</v>
      </c>
      <c r="G229" s="39">
        <f t="shared" si="45"/>
        <v>0.5</v>
      </c>
      <c r="H229" s="38">
        <f t="shared" si="45"/>
        <v>45687</v>
      </c>
      <c r="I229" s="39">
        <f t="shared" si="45"/>
        <v>0.5</v>
      </c>
      <c r="J229" s="280">
        <f t="shared" si="45"/>
        <v>45750</v>
      </c>
      <c r="K229" s="351">
        <f t="shared" si="45"/>
        <v>0.5</v>
      </c>
      <c r="L229" s="280">
        <f t="shared" si="45"/>
        <v>45771</v>
      </c>
      <c r="M229" s="351">
        <f t="shared" si="45"/>
        <v>0.41666666666666669</v>
      </c>
    </row>
    <row r="230" spans="1:13">
      <c r="A230" s="76"/>
      <c r="B230" s="63"/>
      <c r="C230" s="63"/>
      <c r="D230" s="63"/>
      <c r="E230" s="254"/>
      <c r="F230" s="114"/>
      <c r="G230" s="68"/>
      <c r="H230" s="114"/>
      <c r="I230" s="68"/>
      <c r="J230" s="305"/>
      <c r="K230" s="343"/>
      <c r="L230" s="305"/>
      <c r="M230" s="343"/>
    </row>
    <row r="231" spans="1:13">
      <c r="A231" s="29" t="s">
        <v>151</v>
      </c>
      <c r="B231" s="63" t="s">
        <v>237</v>
      </c>
      <c r="C231" s="63" t="s">
        <v>189</v>
      </c>
      <c r="D231" s="63" t="s">
        <v>189</v>
      </c>
      <c r="E231" s="95" t="s">
        <v>244</v>
      </c>
      <c r="F231" s="38">
        <f t="shared" ref="F231:M231" si="46">F113</f>
        <v>45678</v>
      </c>
      <c r="G231" s="44" t="str">
        <f t="shared" si="46"/>
        <v>8:30</v>
      </c>
      <c r="H231" s="38">
        <f t="shared" si="46"/>
        <v>45698</v>
      </c>
      <c r="I231" s="44" t="str">
        <f t="shared" si="46"/>
        <v>8:30</v>
      </c>
      <c r="J231" s="280">
        <f t="shared" si="46"/>
        <v>45749</v>
      </c>
      <c r="K231" s="281">
        <f t="shared" si="46"/>
        <v>0.35416666666666669</v>
      </c>
      <c r="L231" s="280">
        <f t="shared" si="46"/>
        <v>45770</v>
      </c>
      <c r="M231" s="281">
        <f t="shared" si="46"/>
        <v>0.35416666666666669</v>
      </c>
    </row>
    <row r="232" spans="1:13">
      <c r="A232" s="29" t="s">
        <v>100</v>
      </c>
      <c r="B232" s="63" t="s">
        <v>237</v>
      </c>
      <c r="C232" s="63" t="s">
        <v>189</v>
      </c>
      <c r="D232" s="63" t="s">
        <v>189</v>
      </c>
      <c r="E232" s="95" t="s">
        <v>245</v>
      </c>
      <c r="F232" s="38">
        <f t="shared" ref="F232:M232" si="47">F65</f>
        <v>45672</v>
      </c>
      <c r="G232" s="44">
        <f t="shared" si="47"/>
        <v>0.625</v>
      </c>
      <c r="H232" s="38">
        <f t="shared" si="47"/>
        <v>45695</v>
      </c>
      <c r="I232" s="44">
        <f t="shared" si="47"/>
        <v>0.625</v>
      </c>
      <c r="J232" s="280">
        <f t="shared" si="47"/>
        <v>45748</v>
      </c>
      <c r="K232" s="281">
        <f t="shared" si="47"/>
        <v>0.625</v>
      </c>
      <c r="L232" s="280">
        <f t="shared" si="47"/>
        <v>45770</v>
      </c>
      <c r="M232" s="281">
        <f t="shared" si="47"/>
        <v>0.625</v>
      </c>
    </row>
    <row r="233" spans="1:13">
      <c r="A233" s="29" t="s">
        <v>69</v>
      </c>
      <c r="B233" s="63" t="s">
        <v>237</v>
      </c>
      <c r="C233" s="63" t="s">
        <v>189</v>
      </c>
      <c r="D233" s="63" t="s">
        <v>189</v>
      </c>
      <c r="E233" s="80" t="s">
        <v>246</v>
      </c>
      <c r="F233" s="38">
        <f t="shared" ref="F233:M233" si="48">F40</f>
        <v>45666</v>
      </c>
      <c r="G233" s="38" t="str">
        <f t="shared" si="48"/>
        <v>9:00</v>
      </c>
      <c r="H233" s="38">
        <f t="shared" si="48"/>
        <v>45687</v>
      </c>
      <c r="I233" s="38" t="str">
        <f t="shared" si="48"/>
        <v>9:00</v>
      </c>
      <c r="J233" s="280">
        <f t="shared" si="48"/>
        <v>45750</v>
      </c>
      <c r="K233" s="280" t="str">
        <f t="shared" si="48"/>
        <v>9:00</v>
      </c>
      <c r="L233" s="280">
        <f t="shared" si="48"/>
        <v>45771</v>
      </c>
      <c r="M233" s="281">
        <f t="shared" si="48"/>
        <v>0.41666666666666669</v>
      </c>
    </row>
    <row r="234" spans="1:13">
      <c r="A234" s="46"/>
      <c r="B234" s="63"/>
      <c r="C234" s="63"/>
      <c r="D234" s="63"/>
      <c r="E234" s="47"/>
      <c r="F234" s="86"/>
      <c r="G234" s="61"/>
      <c r="H234" s="86"/>
      <c r="I234" s="61"/>
      <c r="J234" s="346"/>
      <c r="K234" s="347"/>
      <c r="L234" s="346"/>
      <c r="M234" s="347"/>
    </row>
    <row r="235" spans="1:13">
      <c r="A235" s="52"/>
      <c r="E235" s="62"/>
      <c r="F235" s="49"/>
      <c r="G235" s="61"/>
      <c r="H235" s="49"/>
      <c r="I235" s="61"/>
      <c r="J235" s="296"/>
      <c r="K235" s="347"/>
      <c r="L235" s="296"/>
      <c r="M235" s="347"/>
    </row>
    <row r="236" spans="1:13">
      <c r="A236" s="62"/>
      <c r="B236" s="63"/>
      <c r="C236" s="63"/>
      <c r="D236" s="63"/>
      <c r="E236" s="60" t="s">
        <v>197</v>
      </c>
      <c r="F236" s="77"/>
      <c r="G236" s="78"/>
      <c r="H236" s="79"/>
      <c r="I236" s="78"/>
      <c r="J236" s="354"/>
      <c r="K236" s="349"/>
      <c r="L236" s="354"/>
      <c r="M236" s="349"/>
    </row>
    <row r="237" spans="1:13">
      <c r="A237" s="29" t="s">
        <v>52</v>
      </c>
      <c r="B237" s="63" t="s">
        <v>237</v>
      </c>
      <c r="C237" s="63" t="s">
        <v>189</v>
      </c>
      <c r="D237" s="63" t="s">
        <v>198</v>
      </c>
      <c r="E237" s="95" t="s">
        <v>247</v>
      </c>
      <c r="F237" s="38">
        <f t="shared" ref="F237:M237" si="49">F28</f>
        <v>45664</v>
      </c>
      <c r="G237" s="38" t="str">
        <f t="shared" si="49"/>
        <v>9:00</v>
      </c>
      <c r="H237" s="38">
        <f t="shared" si="49"/>
        <v>45685</v>
      </c>
      <c r="I237" s="38" t="str">
        <f t="shared" si="49"/>
        <v>9:00</v>
      </c>
      <c r="J237" s="280">
        <f t="shared" si="49"/>
        <v>45748</v>
      </c>
      <c r="K237" s="281">
        <f t="shared" si="49"/>
        <v>0.375</v>
      </c>
      <c r="L237" s="280">
        <f t="shared" si="49"/>
        <v>45770</v>
      </c>
      <c r="M237" s="281">
        <f t="shared" si="49"/>
        <v>0.375</v>
      </c>
    </row>
    <row r="238" spans="1:13">
      <c r="A238" s="270" t="s">
        <v>49</v>
      </c>
      <c r="B238" s="277" t="s">
        <v>237</v>
      </c>
      <c r="C238" s="277" t="s">
        <v>189</v>
      </c>
      <c r="D238" s="277" t="s">
        <v>198</v>
      </c>
      <c r="E238" s="284" t="s">
        <v>248</v>
      </c>
      <c r="F238" s="38">
        <f t="shared" ref="F238:M238" si="50">F45</f>
        <v>45670</v>
      </c>
      <c r="G238" s="38" t="str">
        <f t="shared" si="50"/>
        <v>15:00</v>
      </c>
      <c r="H238" s="38">
        <f t="shared" si="50"/>
        <v>45691</v>
      </c>
      <c r="I238" s="38" t="str">
        <f t="shared" si="50"/>
        <v>15:00</v>
      </c>
      <c r="J238" s="280">
        <f t="shared" si="50"/>
        <v>45749</v>
      </c>
      <c r="K238" s="280" t="str">
        <f t="shared" si="50"/>
        <v>15:00</v>
      </c>
      <c r="L238" s="280">
        <f t="shared" si="50"/>
        <v>45776</v>
      </c>
      <c r="M238" s="281" t="str">
        <f t="shared" si="50"/>
        <v>15:00</v>
      </c>
    </row>
    <row r="239" spans="1:13" ht="18.75" customHeight="1">
      <c r="A239" s="29" t="s">
        <v>74</v>
      </c>
      <c r="B239" s="63" t="s">
        <v>237</v>
      </c>
      <c r="C239" s="63" t="s">
        <v>189</v>
      </c>
      <c r="D239" s="63" t="s">
        <v>198</v>
      </c>
      <c r="E239" s="95" t="s">
        <v>249</v>
      </c>
      <c r="F239" s="38">
        <f t="shared" ref="F239:M239" si="51">F43</f>
        <v>45673</v>
      </c>
      <c r="G239" s="44">
        <f t="shared" si="51"/>
        <v>0.41666666666666669</v>
      </c>
      <c r="H239" s="38">
        <f t="shared" si="51"/>
        <v>45694</v>
      </c>
      <c r="I239" s="44">
        <f t="shared" si="51"/>
        <v>0.41666666666666669</v>
      </c>
      <c r="J239" s="280">
        <f t="shared" si="51"/>
        <v>45750</v>
      </c>
      <c r="K239" s="281">
        <f t="shared" si="51"/>
        <v>0.64583333333333337</v>
      </c>
      <c r="L239" s="280">
        <f t="shared" si="51"/>
        <v>45777</v>
      </c>
      <c r="M239" s="281">
        <f t="shared" si="51"/>
        <v>0.375</v>
      </c>
    </row>
    <row r="240" spans="1:13">
      <c r="A240" s="76"/>
      <c r="B240" s="63"/>
      <c r="C240" s="63"/>
      <c r="D240" s="63"/>
      <c r="E240" s="254"/>
      <c r="F240" s="114"/>
      <c r="G240" s="68"/>
      <c r="H240" s="114"/>
      <c r="I240" s="68"/>
      <c r="J240" s="305"/>
      <c r="K240" s="343"/>
      <c r="L240" s="305"/>
      <c r="M240" s="343"/>
    </row>
    <row r="241" spans="1:13">
      <c r="A241" s="270" t="s">
        <v>40</v>
      </c>
      <c r="B241" s="277" t="s">
        <v>237</v>
      </c>
      <c r="C241" s="277" t="s">
        <v>189</v>
      </c>
      <c r="D241" s="277" t="s">
        <v>198</v>
      </c>
      <c r="E241" s="284" t="s">
        <v>250</v>
      </c>
      <c r="F241" s="280">
        <f t="shared" ref="F241:M241" si="52">F17</f>
        <v>45671</v>
      </c>
      <c r="G241" s="281">
        <f t="shared" si="52"/>
        <v>0.35416666666666669</v>
      </c>
      <c r="H241" s="280">
        <f t="shared" si="52"/>
        <v>45692</v>
      </c>
      <c r="I241" s="44">
        <f t="shared" si="52"/>
        <v>0.625</v>
      </c>
      <c r="J241" s="280">
        <f t="shared" si="52"/>
        <v>45747</v>
      </c>
      <c r="K241" s="281">
        <f t="shared" si="52"/>
        <v>0.375</v>
      </c>
      <c r="L241" s="280">
        <f t="shared" si="52"/>
        <v>45777</v>
      </c>
      <c r="M241" s="281">
        <f t="shared" si="52"/>
        <v>0.375</v>
      </c>
    </row>
    <row r="242" spans="1:13" ht="21.75" customHeight="1">
      <c r="A242" s="270" t="s">
        <v>49</v>
      </c>
      <c r="B242" s="63" t="s">
        <v>237</v>
      </c>
      <c r="C242" s="63" t="s">
        <v>189</v>
      </c>
      <c r="D242" s="63" t="s">
        <v>198</v>
      </c>
      <c r="E242" s="95" t="s">
        <v>251</v>
      </c>
      <c r="F242" s="38">
        <f>F24</f>
        <v>45670</v>
      </c>
      <c r="G242" s="38" t="str">
        <f t="shared" ref="G242:M242" si="53">G24</f>
        <v>9:00</v>
      </c>
      <c r="H242" s="38">
        <f t="shared" si="53"/>
        <v>45694</v>
      </c>
      <c r="I242" s="38" t="str">
        <f t="shared" si="53"/>
        <v>9:00</v>
      </c>
      <c r="J242" s="280">
        <f t="shared" si="53"/>
        <v>45749</v>
      </c>
      <c r="K242" s="281">
        <f t="shared" si="53"/>
        <v>0.41666666666666669</v>
      </c>
      <c r="L242" s="280">
        <f t="shared" si="53"/>
        <v>45771</v>
      </c>
      <c r="M242" s="281" t="str">
        <f t="shared" si="53"/>
        <v>9:00</v>
      </c>
    </row>
    <row r="243" spans="1:13" ht="24.75" customHeight="1">
      <c r="A243" s="29" t="s">
        <v>158</v>
      </c>
      <c r="B243" s="63" t="s">
        <v>237</v>
      </c>
      <c r="C243" s="63" t="s">
        <v>189</v>
      </c>
      <c r="D243" s="63" t="s">
        <v>198</v>
      </c>
      <c r="E243" s="95" t="s">
        <v>252</v>
      </c>
      <c r="F243" s="38">
        <f>F118</f>
        <v>45674</v>
      </c>
      <c r="G243" s="44">
        <f>G118</f>
        <v>0.41666666666666669</v>
      </c>
      <c r="H243" s="280">
        <v>45698</v>
      </c>
      <c r="I243" s="281">
        <v>0.4375</v>
      </c>
      <c r="J243" s="280">
        <f>J118</f>
        <v>45750</v>
      </c>
      <c r="K243" s="281">
        <f>K118</f>
        <v>0.64583333333333337</v>
      </c>
      <c r="L243" s="280">
        <f>L118</f>
        <v>45775</v>
      </c>
      <c r="M243" s="281">
        <f>M118</f>
        <v>0.375</v>
      </c>
    </row>
    <row r="244" spans="1:13">
      <c r="A244" s="76"/>
      <c r="B244" s="63"/>
      <c r="C244" s="63"/>
      <c r="D244" s="63"/>
      <c r="E244" s="254"/>
      <c r="F244" s="114"/>
      <c r="G244" s="68"/>
      <c r="H244" s="114"/>
      <c r="I244" s="68"/>
      <c r="J244" s="305"/>
      <c r="K244" s="343"/>
      <c r="L244" s="305"/>
      <c r="M244" s="343"/>
    </row>
    <row r="245" spans="1:13">
      <c r="A245" s="270" t="s">
        <v>97</v>
      </c>
      <c r="B245" s="277" t="s">
        <v>237</v>
      </c>
      <c r="C245" s="277" t="s">
        <v>189</v>
      </c>
      <c r="D245" s="277" t="s">
        <v>198</v>
      </c>
      <c r="E245" s="284" t="s">
        <v>253</v>
      </c>
      <c r="F245" s="280">
        <f t="shared" ref="F245:M245" si="54">F62</f>
        <v>45667</v>
      </c>
      <c r="G245" s="44" t="str">
        <f t="shared" si="54"/>
        <v>9:00</v>
      </c>
      <c r="H245" s="280">
        <f t="shared" si="54"/>
        <v>45688</v>
      </c>
      <c r="I245" s="44" t="str">
        <f t="shared" si="54"/>
        <v>9:00</v>
      </c>
      <c r="J245" s="280">
        <f t="shared" si="54"/>
        <v>45747</v>
      </c>
      <c r="K245" s="281">
        <f t="shared" si="54"/>
        <v>0.375</v>
      </c>
      <c r="L245" s="280">
        <f t="shared" si="54"/>
        <v>45769</v>
      </c>
      <c r="M245" s="281">
        <f t="shared" si="54"/>
        <v>0.375</v>
      </c>
    </row>
    <row r="246" spans="1:13">
      <c r="A246" s="270" t="s">
        <v>161</v>
      </c>
      <c r="B246" s="277" t="s">
        <v>237</v>
      </c>
      <c r="C246" s="277" t="s">
        <v>189</v>
      </c>
      <c r="D246" s="277" t="s">
        <v>198</v>
      </c>
      <c r="E246" s="284" t="s">
        <v>254</v>
      </c>
      <c r="F246" s="280">
        <f t="shared" ref="F246:M246" si="55">F122</f>
        <v>45671</v>
      </c>
      <c r="G246" s="44">
        <f t="shared" si="55"/>
        <v>0.41666666666666669</v>
      </c>
      <c r="H246" s="280">
        <f t="shared" si="55"/>
        <v>45694</v>
      </c>
      <c r="I246" s="44">
        <f t="shared" si="55"/>
        <v>0.41666666666666669</v>
      </c>
      <c r="J246" s="280">
        <f t="shared" si="55"/>
        <v>45749</v>
      </c>
      <c r="K246" s="281">
        <f t="shared" si="55"/>
        <v>0.41666666666666669</v>
      </c>
      <c r="L246" s="280">
        <f t="shared" si="55"/>
        <v>45776</v>
      </c>
      <c r="M246" s="281">
        <f t="shared" si="55"/>
        <v>0.41666666666666669</v>
      </c>
    </row>
    <row r="247" spans="1:13">
      <c r="A247" s="270" t="s">
        <v>107</v>
      </c>
      <c r="B247" s="277" t="s">
        <v>237</v>
      </c>
      <c r="C247" s="277" t="s">
        <v>189</v>
      </c>
      <c r="D247" s="277" t="s">
        <v>198</v>
      </c>
      <c r="E247" s="284" t="s">
        <v>255</v>
      </c>
      <c r="F247" s="280">
        <f t="shared" ref="F247:M247" si="56">F72</f>
        <v>45677</v>
      </c>
      <c r="G247" s="44">
        <f t="shared" si="56"/>
        <v>0.625</v>
      </c>
      <c r="H247" s="280">
        <f t="shared" si="56"/>
        <v>45698</v>
      </c>
      <c r="I247" s="44">
        <f t="shared" si="56"/>
        <v>0.625</v>
      </c>
      <c r="J247" s="280">
        <f t="shared" si="56"/>
        <v>45750</v>
      </c>
      <c r="K247" s="281">
        <f t="shared" si="56"/>
        <v>0.625</v>
      </c>
      <c r="L247" s="280">
        <f t="shared" si="56"/>
        <v>45771</v>
      </c>
      <c r="M247" s="281">
        <f t="shared" si="56"/>
        <v>0.625</v>
      </c>
    </row>
    <row r="248" spans="1:13">
      <c r="A248" s="76"/>
      <c r="B248" s="63"/>
      <c r="C248" s="63"/>
      <c r="D248" s="63"/>
      <c r="E248" s="410"/>
      <c r="F248" s="256"/>
      <c r="G248" s="255"/>
      <c r="H248" s="256"/>
      <c r="I248" s="255"/>
      <c r="J248" s="357"/>
      <c r="K248" s="358"/>
      <c r="L248" s="357"/>
      <c r="M248" s="358"/>
    </row>
    <row r="249" spans="1:13">
      <c r="A249" s="52"/>
      <c r="E249" s="411" t="s">
        <v>205</v>
      </c>
      <c r="F249" s="245"/>
      <c r="G249" s="78"/>
      <c r="H249" s="245"/>
      <c r="I249" s="78"/>
      <c r="J249" s="348"/>
      <c r="K249" s="349"/>
      <c r="L249" s="348"/>
      <c r="M249" s="349"/>
    </row>
    <row r="250" spans="1:13">
      <c r="A250" s="29" t="s">
        <v>37</v>
      </c>
      <c r="B250" s="63" t="s">
        <v>237</v>
      </c>
      <c r="C250" s="63" t="s">
        <v>198</v>
      </c>
      <c r="D250" s="63" t="s">
        <v>198</v>
      </c>
      <c r="E250" s="80" t="s">
        <v>256</v>
      </c>
      <c r="F250" s="84">
        <f t="shared" ref="F250:M250" si="57">F14</f>
        <v>45667</v>
      </c>
      <c r="G250" s="44" t="str">
        <f t="shared" si="57"/>
        <v>9:00</v>
      </c>
      <c r="H250" s="38">
        <f t="shared" si="57"/>
        <v>45688</v>
      </c>
      <c r="I250" s="44" t="str">
        <f t="shared" si="57"/>
        <v>9:00</v>
      </c>
      <c r="J250" s="280">
        <f t="shared" si="57"/>
        <v>45751</v>
      </c>
      <c r="K250" s="281">
        <f t="shared" si="57"/>
        <v>0.375</v>
      </c>
      <c r="L250" s="280">
        <f t="shared" si="57"/>
        <v>45775</v>
      </c>
      <c r="M250" s="281">
        <f t="shared" si="57"/>
        <v>0.375</v>
      </c>
    </row>
    <row r="251" spans="1:13">
      <c r="A251" s="270" t="s">
        <v>79</v>
      </c>
      <c r="B251" s="277" t="s">
        <v>237</v>
      </c>
      <c r="C251" s="277" t="s">
        <v>198</v>
      </c>
      <c r="D251" s="277" t="s">
        <v>198</v>
      </c>
      <c r="E251" s="278" t="s">
        <v>257</v>
      </c>
      <c r="F251" s="38">
        <f t="shared" ref="F251:M251" si="58">F47</f>
        <v>45667</v>
      </c>
      <c r="G251" s="44">
        <f t="shared" si="58"/>
        <v>0.375</v>
      </c>
      <c r="H251" s="38">
        <f t="shared" si="58"/>
        <v>45688</v>
      </c>
      <c r="I251" s="44">
        <f t="shared" si="58"/>
        <v>0.375</v>
      </c>
      <c r="J251" s="280">
        <f t="shared" si="58"/>
        <v>45747</v>
      </c>
      <c r="K251" s="281">
        <f t="shared" si="58"/>
        <v>0.375</v>
      </c>
      <c r="L251" s="280">
        <f t="shared" si="58"/>
        <v>45769</v>
      </c>
      <c r="M251" s="281">
        <f t="shared" si="58"/>
        <v>0.375</v>
      </c>
    </row>
    <row r="252" spans="1:13">
      <c r="A252" s="270" t="s">
        <v>109</v>
      </c>
      <c r="B252" s="277" t="s">
        <v>237</v>
      </c>
      <c r="C252" s="277" t="s">
        <v>198</v>
      </c>
      <c r="D252" s="277" t="s">
        <v>198</v>
      </c>
      <c r="E252" s="278" t="s">
        <v>258</v>
      </c>
      <c r="F252" s="283">
        <f t="shared" ref="F252:M252" si="59">F74</f>
        <v>45667</v>
      </c>
      <c r="G252" s="281">
        <f t="shared" si="59"/>
        <v>0.35416666666666669</v>
      </c>
      <c r="H252" s="280">
        <f t="shared" si="59"/>
        <v>45688</v>
      </c>
      <c r="I252" s="281">
        <f t="shared" si="59"/>
        <v>0.35416666666666669</v>
      </c>
      <c r="J252" s="280">
        <f t="shared" si="59"/>
        <v>45747</v>
      </c>
      <c r="K252" s="281">
        <f t="shared" si="59"/>
        <v>0.35416666666666669</v>
      </c>
      <c r="L252" s="280">
        <f t="shared" si="59"/>
        <v>45769</v>
      </c>
      <c r="M252" s="281">
        <f t="shared" si="59"/>
        <v>0.625</v>
      </c>
    </row>
    <row r="253" spans="1:13">
      <c r="A253" s="270" t="s">
        <v>79</v>
      </c>
      <c r="B253" s="277" t="s">
        <v>237</v>
      </c>
      <c r="C253" s="277" t="s">
        <v>198</v>
      </c>
      <c r="D253" s="277" t="s">
        <v>198</v>
      </c>
      <c r="E253" s="278" t="s">
        <v>259</v>
      </c>
      <c r="F253" s="38">
        <f t="shared" ref="F253:M253" si="60">F47</f>
        <v>45667</v>
      </c>
      <c r="G253" s="44">
        <f t="shared" si="60"/>
        <v>0.375</v>
      </c>
      <c r="H253" s="38">
        <f t="shared" si="60"/>
        <v>45688</v>
      </c>
      <c r="I253" s="44">
        <f t="shared" si="60"/>
        <v>0.375</v>
      </c>
      <c r="J253" s="280">
        <f t="shared" si="60"/>
        <v>45747</v>
      </c>
      <c r="K253" s="281">
        <f t="shared" si="60"/>
        <v>0.375</v>
      </c>
      <c r="L253" s="280">
        <f t="shared" si="60"/>
        <v>45769</v>
      </c>
      <c r="M253" s="281">
        <f t="shared" si="60"/>
        <v>0.375</v>
      </c>
    </row>
    <row r="254" spans="1:13">
      <c r="A254" s="46"/>
      <c r="B254" s="63"/>
      <c r="C254" s="63"/>
      <c r="D254" s="63"/>
      <c r="E254" s="72"/>
      <c r="F254" s="86"/>
      <c r="G254" s="61"/>
      <c r="H254" s="86"/>
      <c r="I254" s="61"/>
      <c r="J254" s="346"/>
      <c r="K254" s="347"/>
      <c r="L254" s="346"/>
      <c r="M254" s="347"/>
    </row>
    <row r="255" spans="1:13">
      <c r="A255" s="52"/>
      <c r="B255" s="63"/>
      <c r="C255" s="63"/>
      <c r="D255" s="63"/>
      <c r="E255" s="96"/>
      <c r="F255" s="86"/>
      <c r="G255" s="61"/>
      <c r="H255" s="86"/>
      <c r="I255" s="61"/>
      <c r="J255" s="346"/>
      <c r="K255" s="347"/>
      <c r="L255" s="346"/>
      <c r="M255" s="347"/>
    </row>
    <row r="256" spans="1:13">
      <c r="A256" s="52"/>
      <c r="E256" s="60" t="s">
        <v>208</v>
      </c>
      <c r="F256" s="49"/>
      <c r="G256" s="3"/>
      <c r="H256" s="49"/>
      <c r="I256" s="3"/>
      <c r="J256" s="296"/>
      <c r="K256" s="359"/>
      <c r="L256" s="296"/>
      <c r="M256" s="359"/>
    </row>
    <row r="257" spans="1:15">
      <c r="A257" s="29" t="s">
        <v>139</v>
      </c>
      <c r="B257" s="63" t="s">
        <v>237</v>
      </c>
      <c r="C257" s="63" t="s">
        <v>198</v>
      </c>
      <c r="D257" s="63" t="s">
        <v>189</v>
      </c>
      <c r="E257" s="95" t="s">
        <v>190</v>
      </c>
      <c r="F257" s="38">
        <f t="shared" ref="F257:M257" si="61">F100</f>
        <v>45670</v>
      </c>
      <c r="G257" s="44" t="str">
        <f t="shared" si="61"/>
        <v>8:30</v>
      </c>
      <c r="H257" s="38">
        <f t="shared" si="61"/>
        <v>45691</v>
      </c>
      <c r="I257" s="44" t="str">
        <f t="shared" si="61"/>
        <v>8:30</v>
      </c>
      <c r="J257" s="280">
        <f t="shared" si="61"/>
        <v>45747</v>
      </c>
      <c r="K257" s="281">
        <f t="shared" si="61"/>
        <v>0.35416666666666669</v>
      </c>
      <c r="L257" s="280">
        <f t="shared" si="61"/>
        <v>45770</v>
      </c>
      <c r="M257" s="281">
        <f t="shared" si="61"/>
        <v>0.35416666666666669</v>
      </c>
    </row>
    <row r="258" spans="1:15">
      <c r="A258" s="29" t="s">
        <v>155</v>
      </c>
      <c r="B258" s="63" t="s">
        <v>237</v>
      </c>
      <c r="C258" s="63" t="s">
        <v>198</v>
      </c>
      <c r="D258" s="63" t="s">
        <v>189</v>
      </c>
      <c r="E258" s="97" t="s">
        <v>260</v>
      </c>
      <c r="F258" s="38">
        <f t="shared" ref="F258:M258" si="62">F115</f>
        <v>45674</v>
      </c>
      <c r="G258" s="44">
        <f t="shared" si="62"/>
        <v>0.625</v>
      </c>
      <c r="H258" s="38">
        <f t="shared" si="62"/>
        <v>45695</v>
      </c>
      <c r="I258" s="44" t="str">
        <f t="shared" si="62"/>
        <v>9:00</v>
      </c>
      <c r="J258" s="280">
        <f t="shared" si="62"/>
        <v>45747</v>
      </c>
      <c r="K258" s="281">
        <f t="shared" si="62"/>
        <v>0.625</v>
      </c>
      <c r="L258" s="280">
        <f t="shared" si="62"/>
        <v>45775</v>
      </c>
      <c r="M258" s="281">
        <f t="shared" si="62"/>
        <v>0.625</v>
      </c>
    </row>
    <row r="259" spans="1:15">
      <c r="A259" s="270" t="s">
        <v>164</v>
      </c>
      <c r="B259" s="277" t="s">
        <v>237</v>
      </c>
      <c r="C259" s="277" t="s">
        <v>198</v>
      </c>
      <c r="D259" s="277" t="s">
        <v>189</v>
      </c>
      <c r="E259" s="278" t="s">
        <v>261</v>
      </c>
      <c r="F259" s="280">
        <f t="shared" ref="F259:M259" si="63">F123</f>
        <v>45677</v>
      </c>
      <c r="G259" s="281">
        <f t="shared" si="63"/>
        <v>0.625</v>
      </c>
      <c r="H259" s="280">
        <f t="shared" si="63"/>
        <v>45698</v>
      </c>
      <c r="I259" s="281">
        <f t="shared" si="63"/>
        <v>0.625</v>
      </c>
      <c r="J259" s="280">
        <f t="shared" si="63"/>
        <v>45748</v>
      </c>
      <c r="K259" s="281">
        <f t="shared" si="63"/>
        <v>0.41666666666666669</v>
      </c>
      <c r="L259" s="280">
        <f t="shared" si="63"/>
        <v>45769</v>
      </c>
      <c r="M259" s="281">
        <f t="shared" si="63"/>
        <v>0.41666666666666669</v>
      </c>
    </row>
    <row r="260" spans="1:15">
      <c r="A260" s="286"/>
      <c r="B260" s="277"/>
      <c r="C260" s="277"/>
      <c r="D260" s="277"/>
      <c r="E260" s="287"/>
      <c r="F260" s="114"/>
      <c r="G260" s="343"/>
      <c r="H260" s="305"/>
      <c r="I260" s="343"/>
      <c r="J260" s="305"/>
      <c r="K260" s="343"/>
      <c r="L260" s="305"/>
      <c r="M260" s="343"/>
    </row>
    <row r="261" spans="1:15">
      <c r="A261" s="270" t="s">
        <v>46</v>
      </c>
      <c r="B261" s="277" t="s">
        <v>237</v>
      </c>
      <c r="C261" s="277" t="s">
        <v>198</v>
      </c>
      <c r="D261" s="277" t="s">
        <v>189</v>
      </c>
      <c r="E261" s="284" t="s">
        <v>192</v>
      </c>
      <c r="F261" s="280">
        <f t="shared" ref="F261:M261" si="64">F22</f>
        <v>45673</v>
      </c>
      <c r="G261" s="281">
        <f t="shared" si="64"/>
        <v>0.625</v>
      </c>
      <c r="H261" s="280">
        <f t="shared" si="64"/>
        <v>45694</v>
      </c>
      <c r="I261" s="281">
        <f t="shared" si="64"/>
        <v>0.375</v>
      </c>
      <c r="J261" s="280">
        <f t="shared" si="64"/>
        <v>45747</v>
      </c>
      <c r="K261" s="280" t="str">
        <f t="shared" si="64"/>
        <v>9:00</v>
      </c>
      <c r="L261" s="280">
        <f t="shared" si="64"/>
        <v>45769</v>
      </c>
      <c r="M261" s="280" t="str">
        <f t="shared" si="64"/>
        <v>9:00</v>
      </c>
    </row>
    <row r="262" spans="1:15">
      <c r="A262" s="29" t="s">
        <v>108</v>
      </c>
      <c r="B262" s="63" t="s">
        <v>237</v>
      </c>
      <c r="C262" s="63" t="s">
        <v>198</v>
      </c>
      <c r="D262" s="63" t="s">
        <v>189</v>
      </c>
      <c r="E262" s="42" t="s">
        <v>262</v>
      </c>
      <c r="F262" s="38">
        <f t="shared" ref="F262:M262" si="65">F73</f>
        <v>45665</v>
      </c>
      <c r="G262" s="44">
        <f t="shared" si="65"/>
        <v>0.625</v>
      </c>
      <c r="H262" s="38">
        <f t="shared" si="65"/>
        <v>45686</v>
      </c>
      <c r="I262" s="44">
        <f t="shared" si="65"/>
        <v>0.35416666666666669</v>
      </c>
      <c r="J262" s="280">
        <f t="shared" si="65"/>
        <v>45747</v>
      </c>
      <c r="K262" s="281">
        <f t="shared" si="65"/>
        <v>0.625</v>
      </c>
      <c r="L262" s="280">
        <f t="shared" si="65"/>
        <v>45775</v>
      </c>
      <c r="M262" s="281">
        <f t="shared" si="65"/>
        <v>0.625</v>
      </c>
    </row>
    <row r="263" spans="1:15">
      <c r="A263" s="29" t="s">
        <v>136</v>
      </c>
      <c r="B263" s="63" t="s">
        <v>237</v>
      </c>
      <c r="C263" s="63" t="s">
        <v>198</v>
      </c>
      <c r="D263" s="63" t="s">
        <v>189</v>
      </c>
      <c r="E263" s="80" t="s">
        <v>263</v>
      </c>
      <c r="F263" s="38">
        <f t="shared" ref="F263:M263" si="66">F98</f>
        <v>45666</v>
      </c>
      <c r="G263" s="44" t="str">
        <f t="shared" si="66"/>
        <v>15:30</v>
      </c>
      <c r="H263" s="38">
        <f t="shared" si="66"/>
        <v>45687</v>
      </c>
      <c r="I263" s="44" t="str">
        <f t="shared" si="66"/>
        <v>15:30</v>
      </c>
      <c r="J263" s="280">
        <f t="shared" si="66"/>
        <v>45749</v>
      </c>
      <c r="K263" s="281" t="str">
        <f t="shared" si="66"/>
        <v>15:30</v>
      </c>
      <c r="L263" s="280">
        <f t="shared" si="66"/>
        <v>45776</v>
      </c>
      <c r="M263" s="281">
        <f t="shared" si="66"/>
        <v>0.66666666666666663</v>
      </c>
    </row>
    <row r="264" spans="1:15">
      <c r="A264" s="46"/>
      <c r="B264" s="63"/>
      <c r="C264" s="63"/>
      <c r="D264" s="63"/>
      <c r="E264" s="47"/>
      <c r="F264" s="86"/>
      <c r="G264" s="61"/>
      <c r="H264" s="86"/>
      <c r="I264" s="61"/>
      <c r="J264" s="346"/>
      <c r="K264" s="347"/>
      <c r="L264" s="86"/>
      <c r="M264" s="61"/>
    </row>
    <row r="265" spans="1:15">
      <c r="A265" s="52"/>
      <c r="E265" s="62"/>
      <c r="F265" s="49"/>
      <c r="G265" s="61"/>
      <c r="H265" s="49"/>
      <c r="I265" s="61"/>
      <c r="J265" s="296"/>
      <c r="K265" s="347"/>
      <c r="L265" s="49"/>
      <c r="M265" s="61"/>
    </row>
    <row r="266" spans="1:15">
      <c r="A266" s="98"/>
      <c r="B266" s="63"/>
      <c r="C266" s="63"/>
      <c r="D266" s="63"/>
      <c r="E266" s="60" t="s">
        <v>214</v>
      </c>
      <c r="F266" s="49"/>
      <c r="G266" s="3"/>
      <c r="H266" s="49"/>
      <c r="I266" s="3"/>
      <c r="J266" s="296"/>
      <c r="K266" s="359"/>
      <c r="L266" s="49"/>
      <c r="M266" s="3"/>
    </row>
    <row r="267" spans="1:15" ht="40.5">
      <c r="A267" s="29" t="s">
        <v>123</v>
      </c>
      <c r="B267" s="63" t="s">
        <v>237</v>
      </c>
      <c r="C267" s="63" t="s">
        <v>198</v>
      </c>
      <c r="D267" s="63" t="s">
        <v>198</v>
      </c>
      <c r="E267" s="99" t="s">
        <v>264</v>
      </c>
      <c r="F267" s="38">
        <f t="shared" ref="F267:M267" si="67">F87</f>
        <v>45671</v>
      </c>
      <c r="G267" s="44">
        <f t="shared" si="67"/>
        <v>0.41666666666666669</v>
      </c>
      <c r="H267" s="38">
        <f t="shared" si="67"/>
        <v>45692</v>
      </c>
      <c r="I267" s="44">
        <f t="shared" si="67"/>
        <v>0.375</v>
      </c>
      <c r="J267" s="280">
        <f t="shared" si="67"/>
        <v>45748</v>
      </c>
      <c r="K267" s="281">
        <f t="shared" si="67"/>
        <v>0.41666666666666669</v>
      </c>
      <c r="L267" s="280">
        <f t="shared" si="67"/>
        <v>45771</v>
      </c>
      <c r="M267" s="281">
        <f t="shared" si="67"/>
        <v>0.625</v>
      </c>
    </row>
    <row r="268" spans="1:15" ht="40.5">
      <c r="A268" s="29" t="s">
        <v>116</v>
      </c>
      <c r="B268" s="63" t="s">
        <v>237</v>
      </c>
      <c r="C268" s="63" t="s">
        <v>198</v>
      </c>
      <c r="D268" s="63" t="s">
        <v>198</v>
      </c>
      <c r="E268" s="81" t="s">
        <v>265</v>
      </c>
      <c r="F268" s="38">
        <f t="shared" ref="F268:M268" si="68">F81</f>
        <v>45667</v>
      </c>
      <c r="G268" s="44">
        <f t="shared" si="68"/>
        <v>0.375</v>
      </c>
      <c r="H268" s="38">
        <f t="shared" si="68"/>
        <v>45688</v>
      </c>
      <c r="I268" s="44">
        <f t="shared" si="68"/>
        <v>0.375</v>
      </c>
      <c r="J268" s="280">
        <f t="shared" si="68"/>
        <v>45747</v>
      </c>
      <c r="K268" s="281">
        <f t="shared" si="68"/>
        <v>0.375</v>
      </c>
      <c r="L268" s="280">
        <f t="shared" si="68"/>
        <v>45777</v>
      </c>
      <c r="M268" s="281">
        <f t="shared" si="68"/>
        <v>0.45833333333333331</v>
      </c>
    </row>
    <row r="269" spans="1:15" ht="40.5">
      <c r="A269" s="306" t="s">
        <v>148</v>
      </c>
      <c r="B269" s="63" t="s">
        <v>237</v>
      </c>
      <c r="C269" s="63" t="s">
        <v>198</v>
      </c>
      <c r="D269" s="63" t="s">
        <v>198</v>
      </c>
      <c r="E269" s="65" t="s">
        <v>266</v>
      </c>
      <c r="F269" s="154">
        <f t="shared" ref="F269:M269" si="69">F109</f>
        <v>45674</v>
      </c>
      <c r="G269" s="155">
        <f t="shared" si="69"/>
        <v>0.625</v>
      </c>
      <c r="H269" s="154">
        <f t="shared" si="69"/>
        <v>45695</v>
      </c>
      <c r="I269" s="155">
        <f t="shared" si="69"/>
        <v>0.625</v>
      </c>
      <c r="J269" s="360">
        <f t="shared" si="69"/>
        <v>45748</v>
      </c>
      <c r="K269" s="323">
        <f t="shared" si="69"/>
        <v>0.625</v>
      </c>
      <c r="L269" s="360">
        <f t="shared" si="69"/>
        <v>45770</v>
      </c>
      <c r="M269" s="323">
        <f t="shared" si="69"/>
        <v>0.375</v>
      </c>
      <c r="O269" s="35"/>
    </row>
    <row r="270" spans="1:15">
      <c r="A270" s="270" t="s">
        <v>104</v>
      </c>
      <c r="B270" s="277" t="s">
        <v>237</v>
      </c>
      <c r="C270" s="277" t="s">
        <v>198</v>
      </c>
      <c r="D270" s="277" t="s">
        <v>198</v>
      </c>
      <c r="E270" s="278" t="s">
        <v>267</v>
      </c>
      <c r="F270" s="280">
        <f t="shared" ref="F270:M270" si="70">F69</f>
        <v>45678</v>
      </c>
      <c r="G270" s="44">
        <f t="shared" si="70"/>
        <v>0.625</v>
      </c>
      <c r="H270" s="280">
        <f t="shared" si="70"/>
        <v>45698</v>
      </c>
      <c r="I270" s="44">
        <f t="shared" si="70"/>
        <v>0.41666666666666669</v>
      </c>
      <c r="J270" s="280">
        <f t="shared" si="70"/>
        <v>45750</v>
      </c>
      <c r="K270" s="281">
        <f t="shared" si="70"/>
        <v>0.41666666666666669</v>
      </c>
      <c r="L270" s="280">
        <f t="shared" si="70"/>
        <v>45775</v>
      </c>
      <c r="M270" s="281">
        <f t="shared" si="70"/>
        <v>0.625</v>
      </c>
    </row>
    <row r="271" spans="1:15">
      <c r="A271" s="73"/>
      <c r="B271" s="63"/>
      <c r="C271" s="63"/>
      <c r="D271" s="63"/>
      <c r="E271" s="307"/>
      <c r="F271" s="308"/>
      <c r="G271" s="78"/>
      <c r="H271" s="308"/>
      <c r="I271" s="78"/>
      <c r="J271" s="361"/>
      <c r="K271" s="349"/>
      <c r="L271" s="361"/>
      <c r="M271" s="349"/>
    </row>
    <row r="272" spans="1:15" ht="40.5">
      <c r="A272" s="29" t="s">
        <v>146</v>
      </c>
      <c r="B272" s="63" t="s">
        <v>237</v>
      </c>
      <c r="C272" s="63" t="s">
        <v>198</v>
      </c>
      <c r="D272" s="63" t="s">
        <v>198</v>
      </c>
      <c r="E272" s="80" t="s">
        <v>268</v>
      </c>
      <c r="F272" s="38">
        <f t="shared" ref="F272:M272" si="71">F108</f>
        <v>45671</v>
      </c>
      <c r="G272" s="44">
        <f t="shared" si="71"/>
        <v>0.41666666666666669</v>
      </c>
      <c r="H272" s="38">
        <f t="shared" si="71"/>
        <v>45692</v>
      </c>
      <c r="I272" s="44">
        <f t="shared" si="71"/>
        <v>0.41666666666666669</v>
      </c>
      <c r="J272" s="280">
        <f t="shared" si="71"/>
        <v>45748</v>
      </c>
      <c r="K272" s="281">
        <f t="shared" si="71"/>
        <v>0.41666666666666669</v>
      </c>
      <c r="L272" s="280">
        <f t="shared" si="71"/>
        <v>45771</v>
      </c>
      <c r="M272" s="281">
        <f t="shared" si="71"/>
        <v>0.625</v>
      </c>
    </row>
    <row r="273" spans="1:15" ht="40.5">
      <c r="A273" s="29" t="s">
        <v>93</v>
      </c>
      <c r="B273" s="63" t="s">
        <v>237</v>
      </c>
      <c r="C273" s="63" t="s">
        <v>198</v>
      </c>
      <c r="D273" s="63" t="s">
        <v>198</v>
      </c>
      <c r="E273" s="81" t="s">
        <v>269</v>
      </c>
      <c r="F273" s="38">
        <f t="shared" ref="F273:M273" si="72">F59</f>
        <v>45664</v>
      </c>
      <c r="G273" s="44">
        <f t="shared" si="72"/>
        <v>0.70833333333333337</v>
      </c>
      <c r="H273" s="38">
        <f t="shared" si="72"/>
        <v>45685</v>
      </c>
      <c r="I273" s="44">
        <f t="shared" si="72"/>
        <v>0.70833333333333337</v>
      </c>
      <c r="J273" s="280">
        <f t="shared" si="72"/>
        <v>45747</v>
      </c>
      <c r="K273" s="281">
        <f t="shared" si="72"/>
        <v>0.70833333333333337</v>
      </c>
      <c r="L273" s="280">
        <f t="shared" si="72"/>
        <v>45776</v>
      </c>
      <c r="M273" s="281">
        <f t="shared" si="72"/>
        <v>0.70833333333333337</v>
      </c>
      <c r="O273" s="35"/>
    </row>
    <row r="274" spans="1:15" ht="40.5">
      <c r="A274" s="29" t="s">
        <v>106</v>
      </c>
      <c r="B274" s="63" t="s">
        <v>237</v>
      </c>
      <c r="C274" s="63" t="s">
        <v>198</v>
      </c>
      <c r="D274" s="63" t="s">
        <v>198</v>
      </c>
      <c r="E274" s="80" t="s">
        <v>270</v>
      </c>
      <c r="F274" s="38">
        <f t="shared" ref="F274:M274" si="73">F71</f>
        <v>45677</v>
      </c>
      <c r="G274" s="44">
        <f t="shared" si="73"/>
        <v>0.375</v>
      </c>
      <c r="H274" s="38">
        <f t="shared" si="73"/>
        <v>45695</v>
      </c>
      <c r="I274" s="44">
        <f t="shared" si="73"/>
        <v>0.625</v>
      </c>
      <c r="J274" s="280">
        <f t="shared" si="73"/>
        <v>45751</v>
      </c>
      <c r="K274" s="281">
        <f t="shared" si="73"/>
        <v>0.625</v>
      </c>
      <c r="L274" s="280">
        <f t="shared" si="73"/>
        <v>45775</v>
      </c>
      <c r="M274" s="281">
        <f t="shared" si="73"/>
        <v>0.375</v>
      </c>
      <c r="O274" s="35"/>
    </row>
    <row r="275" spans="1:15">
      <c r="A275" s="29" t="s">
        <v>72</v>
      </c>
      <c r="B275" s="63" t="s">
        <v>237</v>
      </c>
      <c r="C275" s="63" t="s">
        <v>198</v>
      </c>
      <c r="D275" s="63" t="s">
        <v>198</v>
      </c>
      <c r="E275" s="80" t="s">
        <v>271</v>
      </c>
      <c r="F275" s="38">
        <f t="shared" ref="F275:M275" si="74">F41</f>
        <v>45678</v>
      </c>
      <c r="G275" s="44" t="str">
        <f t="shared" si="74"/>
        <v>9:00</v>
      </c>
      <c r="H275" s="38">
        <f t="shared" si="74"/>
        <v>45698</v>
      </c>
      <c r="I275" s="44" t="str">
        <f t="shared" si="74"/>
        <v>9:00</v>
      </c>
      <c r="J275" s="280">
        <f t="shared" si="74"/>
        <v>45750</v>
      </c>
      <c r="K275" s="281">
        <f t="shared" si="74"/>
        <v>0.375</v>
      </c>
      <c r="L275" s="280">
        <f t="shared" si="74"/>
        <v>45771</v>
      </c>
      <c r="M275" s="281">
        <f t="shared" si="74"/>
        <v>0.375</v>
      </c>
      <c r="O275" s="35"/>
    </row>
    <row r="276" spans="1:15" ht="25.15" customHeight="1">
      <c r="A276" s="52"/>
      <c r="E276" s="62"/>
      <c r="F276" s="49"/>
      <c r="G276" s="61"/>
      <c r="O276" s="35"/>
    </row>
    <row r="277" spans="1:15" ht="27">
      <c r="A277" s="52"/>
      <c r="E277" s="677" t="s">
        <v>272</v>
      </c>
      <c r="F277" s="677"/>
      <c r="G277" s="677"/>
      <c r="H277" s="677"/>
      <c r="I277" s="677"/>
      <c r="J277" s="677"/>
      <c r="K277" s="677"/>
      <c r="L277" s="677"/>
      <c r="M277" s="677"/>
      <c r="O277" s="35"/>
    </row>
    <row r="278" spans="1:15">
      <c r="A278" s="52"/>
      <c r="E278" s="101"/>
      <c r="F278" s="101"/>
      <c r="G278" s="101"/>
      <c r="O278" s="35"/>
    </row>
    <row r="279" spans="1:15">
      <c r="A279" s="52"/>
      <c r="E279" s="60" t="s">
        <v>220</v>
      </c>
      <c r="F279" s="4"/>
      <c r="G279" s="3"/>
      <c r="O279" s="35"/>
    </row>
    <row r="280" spans="1:15">
      <c r="A280" s="29" t="s">
        <v>95</v>
      </c>
      <c r="B280" s="63" t="s">
        <v>237</v>
      </c>
      <c r="C280" s="63" t="s">
        <v>217</v>
      </c>
      <c r="D280" s="63" t="s">
        <v>189</v>
      </c>
      <c r="E280" s="64" t="s">
        <v>273</v>
      </c>
      <c r="F280" s="84">
        <f t="shared" ref="F280:M280" si="75">F61</f>
        <v>45671</v>
      </c>
      <c r="G280" s="44" t="str">
        <f t="shared" si="75"/>
        <v>8.30</v>
      </c>
      <c r="H280" s="38">
        <f t="shared" si="75"/>
        <v>45692</v>
      </c>
      <c r="I280" s="44" t="str">
        <f t="shared" si="75"/>
        <v>8.30</v>
      </c>
      <c r="J280" s="280">
        <f t="shared" si="75"/>
        <v>45748</v>
      </c>
      <c r="K280" s="281">
        <f t="shared" si="75"/>
        <v>0.58333333333333337</v>
      </c>
      <c r="L280" s="280">
        <f t="shared" si="75"/>
        <v>45776</v>
      </c>
      <c r="M280" s="281">
        <f t="shared" si="75"/>
        <v>0.35416666666666669</v>
      </c>
      <c r="O280" s="35"/>
    </row>
    <row r="281" spans="1:15">
      <c r="A281" s="29" t="s">
        <v>151</v>
      </c>
      <c r="B281" s="63" t="s">
        <v>237</v>
      </c>
      <c r="C281" s="63" t="s">
        <v>217</v>
      </c>
      <c r="D281" s="63" t="s">
        <v>189</v>
      </c>
      <c r="E281" s="64" t="s">
        <v>274</v>
      </c>
      <c r="F281" s="84">
        <f t="shared" ref="F281:M281" si="76">F112</f>
        <v>45674</v>
      </c>
      <c r="G281" s="44" t="str">
        <f t="shared" si="76"/>
        <v>8:30</v>
      </c>
      <c r="H281" s="38">
        <f t="shared" si="76"/>
        <v>45695</v>
      </c>
      <c r="I281" s="44" t="str">
        <f t="shared" si="76"/>
        <v>8:30</v>
      </c>
      <c r="J281" s="280">
        <f t="shared" si="76"/>
        <v>45749</v>
      </c>
      <c r="K281" s="281">
        <f t="shared" si="76"/>
        <v>0.35416666666666669</v>
      </c>
      <c r="L281" s="280">
        <f t="shared" si="76"/>
        <v>45770</v>
      </c>
      <c r="M281" s="281">
        <f t="shared" si="76"/>
        <v>0.35416666666666669</v>
      </c>
      <c r="O281" s="35"/>
    </row>
    <row r="282" spans="1:15">
      <c r="A282" s="29" t="s">
        <v>51</v>
      </c>
      <c r="B282" s="63" t="s">
        <v>237</v>
      </c>
      <c r="C282" s="63" t="s">
        <v>217</v>
      </c>
      <c r="D282" s="63" t="s">
        <v>189</v>
      </c>
      <c r="E282" s="157" t="s">
        <v>229</v>
      </c>
      <c r="F282" s="84">
        <f t="shared" ref="F282:M282" si="77">F26</f>
        <v>45678</v>
      </c>
      <c r="G282" s="44">
        <f t="shared" si="77"/>
        <v>0.41666666666666669</v>
      </c>
      <c r="H282" s="38">
        <f t="shared" si="77"/>
        <v>45698</v>
      </c>
      <c r="I282" s="44">
        <f t="shared" si="77"/>
        <v>0.41666666666666669</v>
      </c>
      <c r="J282" s="280">
        <f t="shared" si="77"/>
        <v>45748</v>
      </c>
      <c r="K282" s="281">
        <f t="shared" si="77"/>
        <v>0.41666666666666669</v>
      </c>
      <c r="L282" s="280">
        <f t="shared" si="77"/>
        <v>45775</v>
      </c>
      <c r="M282" s="281">
        <f t="shared" si="77"/>
        <v>0.375</v>
      </c>
      <c r="O282" s="35"/>
    </row>
    <row r="283" spans="1:15">
      <c r="A283" s="52"/>
      <c r="E283" s="408" t="s">
        <v>194</v>
      </c>
      <c r="F283" s="103"/>
      <c r="G283" s="103"/>
      <c r="H283" s="103"/>
      <c r="I283" s="103"/>
      <c r="J283" s="362"/>
      <c r="K283" s="362"/>
      <c r="L283" s="362"/>
      <c r="M283" s="362"/>
      <c r="O283" s="35"/>
    </row>
    <row r="284" spans="1:15">
      <c r="A284" s="270" t="s">
        <v>57</v>
      </c>
      <c r="B284" s="277" t="s">
        <v>237</v>
      </c>
      <c r="C284" s="277" t="s">
        <v>217</v>
      </c>
      <c r="D284" s="277" t="s">
        <v>189</v>
      </c>
      <c r="E284" s="278" t="s">
        <v>275</v>
      </c>
      <c r="F284" s="283">
        <f t="shared" ref="F284:M284" si="78">F30</f>
        <v>45666</v>
      </c>
      <c r="G284" s="283" t="str">
        <f t="shared" si="78"/>
        <v>15:00</v>
      </c>
      <c r="H284" s="283">
        <f t="shared" si="78"/>
        <v>45694</v>
      </c>
      <c r="I284" s="283" t="str">
        <f t="shared" si="78"/>
        <v>15:00</v>
      </c>
      <c r="J284" s="280">
        <f t="shared" si="78"/>
        <v>45747</v>
      </c>
      <c r="K284" s="281">
        <f t="shared" si="78"/>
        <v>0.625</v>
      </c>
      <c r="L284" s="280">
        <f t="shared" si="78"/>
        <v>45775</v>
      </c>
      <c r="M284" s="281">
        <f t="shared" si="78"/>
        <v>0.625</v>
      </c>
      <c r="O284" s="35"/>
    </row>
    <row r="285" spans="1:15">
      <c r="A285" s="29" t="s">
        <v>170</v>
      </c>
      <c r="B285" s="63" t="s">
        <v>237</v>
      </c>
      <c r="C285" s="63" t="s">
        <v>217</v>
      </c>
      <c r="D285" s="63" t="s">
        <v>189</v>
      </c>
      <c r="E285" s="409" t="s">
        <v>276</v>
      </c>
      <c r="F285" s="84">
        <f t="shared" ref="F285:M285" si="79">F128</f>
        <v>45670</v>
      </c>
      <c r="G285" s="106">
        <f t="shared" si="79"/>
        <v>0.375</v>
      </c>
      <c r="H285" s="84">
        <f t="shared" si="79"/>
        <v>45691</v>
      </c>
      <c r="I285" s="106">
        <f t="shared" si="79"/>
        <v>0.375</v>
      </c>
      <c r="J285" s="283">
        <f t="shared" si="79"/>
        <v>45750</v>
      </c>
      <c r="K285" s="356">
        <f t="shared" si="79"/>
        <v>0.375</v>
      </c>
      <c r="L285" s="283">
        <f t="shared" si="79"/>
        <v>45777</v>
      </c>
      <c r="M285" s="356">
        <f t="shared" si="79"/>
        <v>0.375</v>
      </c>
      <c r="O285" s="35"/>
    </row>
    <row r="286" spans="1:15">
      <c r="A286" s="52"/>
      <c r="E286" s="62"/>
      <c r="F286" s="49"/>
      <c r="G286" s="61"/>
      <c r="H286" s="49"/>
      <c r="I286" s="61"/>
      <c r="J286" s="296"/>
      <c r="K286" s="347"/>
      <c r="L286" s="296"/>
      <c r="M286" s="347"/>
      <c r="O286" s="35"/>
    </row>
    <row r="287" spans="1:15">
      <c r="A287" s="52"/>
      <c r="E287" s="60" t="s">
        <v>226</v>
      </c>
      <c r="F287" s="4"/>
      <c r="G287" s="4"/>
      <c r="H287" s="4"/>
      <c r="I287" s="4"/>
      <c r="J287" s="363"/>
      <c r="K287" s="363"/>
      <c r="L287" s="363"/>
      <c r="M287" s="363"/>
      <c r="O287" s="35"/>
    </row>
    <row r="288" spans="1:15" ht="40.5">
      <c r="A288" s="29" t="s">
        <v>145</v>
      </c>
      <c r="B288" s="63" t="s">
        <v>237</v>
      </c>
      <c r="C288" s="63" t="s">
        <v>217</v>
      </c>
      <c r="D288" s="63" t="s">
        <v>189</v>
      </c>
      <c r="E288" s="81" t="s">
        <v>277</v>
      </c>
      <c r="F288" s="38">
        <f t="shared" ref="F288:M288" si="80">F106</f>
        <v>45674</v>
      </c>
      <c r="G288" s="44">
        <f t="shared" si="80"/>
        <v>0.45833333333333331</v>
      </c>
      <c r="H288" s="38">
        <f t="shared" si="80"/>
        <v>45695</v>
      </c>
      <c r="I288" s="44">
        <f t="shared" si="80"/>
        <v>0.45833333333333331</v>
      </c>
      <c r="J288" s="280">
        <f t="shared" si="80"/>
        <v>45751</v>
      </c>
      <c r="K288" s="281">
        <f t="shared" si="80"/>
        <v>0.45833333333333331</v>
      </c>
      <c r="L288" s="280">
        <f t="shared" si="80"/>
        <v>45777</v>
      </c>
      <c r="M288" s="281">
        <f t="shared" si="80"/>
        <v>0.58333333333333337</v>
      </c>
      <c r="O288" s="35"/>
    </row>
    <row r="289" spans="1:15">
      <c r="A289" s="270" t="s">
        <v>135</v>
      </c>
      <c r="B289" s="277" t="s">
        <v>237</v>
      </c>
      <c r="C289" s="277" t="s">
        <v>217</v>
      </c>
      <c r="D289" s="277" t="s">
        <v>189</v>
      </c>
      <c r="E289" s="288" t="s">
        <v>278</v>
      </c>
      <c r="F289" s="280">
        <f t="shared" ref="F289:M289" si="81">F97</f>
        <v>45670</v>
      </c>
      <c r="G289" s="280" t="str">
        <f t="shared" si="81"/>
        <v>9:00</v>
      </c>
      <c r="H289" s="280">
        <f t="shared" si="81"/>
        <v>45698</v>
      </c>
      <c r="I289" s="280" t="str">
        <f t="shared" si="81"/>
        <v>9:00</v>
      </c>
      <c r="J289" s="280">
        <f t="shared" si="81"/>
        <v>45749</v>
      </c>
      <c r="K289" s="280">
        <f t="shared" si="81"/>
        <v>0.375</v>
      </c>
      <c r="L289" s="280">
        <f t="shared" si="81"/>
        <v>45776</v>
      </c>
      <c r="M289" s="280" t="str">
        <f t="shared" si="81"/>
        <v>15:00</v>
      </c>
      <c r="O289" s="35"/>
    </row>
    <row r="290" spans="1:15">
      <c r="A290" s="52"/>
      <c r="O290" s="35"/>
    </row>
    <row r="291" spans="1:15" ht="27">
      <c r="A291" s="52"/>
      <c r="E291" s="677" t="s">
        <v>279</v>
      </c>
      <c r="F291" s="677"/>
      <c r="G291" s="677"/>
      <c r="H291" s="677"/>
      <c r="I291" s="677"/>
      <c r="J291" s="677"/>
      <c r="K291" s="677"/>
      <c r="L291" s="677"/>
      <c r="M291" s="677"/>
      <c r="O291" s="35"/>
    </row>
    <row r="292" spans="1:15">
      <c r="A292" s="52"/>
      <c r="E292" s="60" t="s">
        <v>220</v>
      </c>
      <c r="F292" s="4"/>
      <c r="G292" s="4"/>
      <c r="O292" s="35"/>
    </row>
    <row r="293" spans="1:15">
      <c r="A293" s="29" t="s">
        <v>154</v>
      </c>
      <c r="B293" s="63" t="s">
        <v>237</v>
      </c>
      <c r="C293" s="63" t="s">
        <v>217</v>
      </c>
      <c r="D293" s="63" t="s">
        <v>189</v>
      </c>
      <c r="E293" s="64" t="s">
        <v>273</v>
      </c>
      <c r="F293" s="84">
        <f t="shared" ref="F293:M293" si="82">F114</f>
        <v>45671</v>
      </c>
      <c r="G293" s="44" t="str">
        <f t="shared" si="82"/>
        <v>8.30</v>
      </c>
      <c r="H293" s="38">
        <f t="shared" si="82"/>
        <v>45692</v>
      </c>
      <c r="I293" s="44" t="str">
        <f t="shared" si="82"/>
        <v>8.30</v>
      </c>
      <c r="J293" s="280">
        <f t="shared" si="82"/>
        <v>45748</v>
      </c>
      <c r="K293" s="281">
        <f t="shared" si="82"/>
        <v>0.58333333333333337</v>
      </c>
      <c r="L293" s="280">
        <f t="shared" si="82"/>
        <v>45776</v>
      </c>
      <c r="M293" s="281">
        <f t="shared" si="82"/>
        <v>0.35416666666666669</v>
      </c>
      <c r="O293" s="35"/>
    </row>
    <row r="294" spans="1:15">
      <c r="A294" s="29" t="s">
        <v>84</v>
      </c>
      <c r="B294" s="63" t="s">
        <v>237</v>
      </c>
      <c r="C294" s="63" t="s">
        <v>217</v>
      </c>
      <c r="D294" s="63" t="s">
        <v>189</v>
      </c>
      <c r="E294" s="64" t="s">
        <v>280</v>
      </c>
      <c r="F294" s="84">
        <f t="shared" ref="F294:M294" si="83">F51</f>
        <v>45673</v>
      </c>
      <c r="G294" s="44">
        <f t="shared" si="83"/>
        <v>0.375</v>
      </c>
      <c r="H294" s="38">
        <f t="shared" si="83"/>
        <v>45694</v>
      </c>
      <c r="I294" s="44">
        <f t="shared" si="83"/>
        <v>0.375</v>
      </c>
      <c r="J294" s="280">
        <f t="shared" si="83"/>
        <v>45747</v>
      </c>
      <c r="K294" s="281">
        <f t="shared" si="83"/>
        <v>0.41666666666666669</v>
      </c>
      <c r="L294" s="280">
        <f t="shared" si="83"/>
        <v>45769</v>
      </c>
      <c r="M294" s="281">
        <f t="shared" si="83"/>
        <v>0.41666666666666669</v>
      </c>
      <c r="O294" s="35"/>
    </row>
    <row r="295" spans="1:15">
      <c r="A295" s="29" t="s">
        <v>112</v>
      </c>
      <c r="B295" s="63" t="s">
        <v>237</v>
      </c>
      <c r="C295" s="63" t="s">
        <v>217</v>
      </c>
      <c r="D295" s="63" t="s">
        <v>189</v>
      </c>
      <c r="E295" s="157" t="s">
        <v>229</v>
      </c>
      <c r="F295" s="84">
        <f t="shared" ref="F295:M295" si="84">F77</f>
        <v>45678</v>
      </c>
      <c r="G295" s="44">
        <f t="shared" si="84"/>
        <v>0.41666666666666669</v>
      </c>
      <c r="H295" s="38">
        <f t="shared" si="84"/>
        <v>45698</v>
      </c>
      <c r="I295" s="44">
        <f t="shared" si="84"/>
        <v>0.41666666666666669</v>
      </c>
      <c r="J295" s="280">
        <f t="shared" si="84"/>
        <v>45748</v>
      </c>
      <c r="K295" s="281">
        <f t="shared" si="84"/>
        <v>0.41666666666666669</v>
      </c>
      <c r="L295" s="280">
        <f t="shared" si="84"/>
        <v>45775</v>
      </c>
      <c r="M295" s="281">
        <f t="shared" si="84"/>
        <v>0.625</v>
      </c>
      <c r="O295" s="35"/>
    </row>
    <row r="296" spans="1:15">
      <c r="A296" s="52"/>
      <c r="E296" s="408" t="s">
        <v>194</v>
      </c>
      <c r="F296" s="289"/>
      <c r="G296" s="289"/>
      <c r="H296" s="289"/>
      <c r="I296" s="289"/>
      <c r="J296" s="364"/>
      <c r="K296" s="364"/>
      <c r="L296" s="364"/>
      <c r="M296" s="364"/>
      <c r="O296" s="35"/>
    </row>
    <row r="297" spans="1:15">
      <c r="A297" s="292" t="s">
        <v>151</v>
      </c>
      <c r="B297" s="293" t="s">
        <v>237</v>
      </c>
      <c r="C297" s="293" t="s">
        <v>217</v>
      </c>
      <c r="D297" s="403" t="s">
        <v>189</v>
      </c>
      <c r="E297" s="288" t="s">
        <v>274</v>
      </c>
      <c r="F297" s="84">
        <f t="shared" ref="F297:M297" si="85">F112</f>
        <v>45674</v>
      </c>
      <c r="G297" s="44" t="str">
        <f t="shared" si="85"/>
        <v>8:30</v>
      </c>
      <c r="H297" s="38">
        <f t="shared" si="85"/>
        <v>45695</v>
      </c>
      <c r="I297" s="44" t="str">
        <f t="shared" si="85"/>
        <v>8:30</v>
      </c>
      <c r="J297" s="280">
        <f t="shared" si="85"/>
        <v>45749</v>
      </c>
      <c r="K297" s="281">
        <f t="shared" si="85"/>
        <v>0.35416666666666669</v>
      </c>
      <c r="L297" s="280">
        <f t="shared" si="85"/>
        <v>45770</v>
      </c>
      <c r="M297" s="281">
        <f t="shared" si="85"/>
        <v>0.35416666666666669</v>
      </c>
      <c r="O297" s="35"/>
    </row>
    <row r="298" spans="1:15">
      <c r="A298" s="290" t="s">
        <v>87</v>
      </c>
      <c r="B298" s="63" t="s">
        <v>237</v>
      </c>
      <c r="C298" s="63" t="s">
        <v>217</v>
      </c>
      <c r="D298" s="63" t="s">
        <v>189</v>
      </c>
      <c r="E298" s="409" t="s">
        <v>281</v>
      </c>
      <c r="F298" s="291">
        <f t="shared" ref="F298:M298" si="86">F53</f>
        <v>45672</v>
      </c>
      <c r="G298" s="153" t="str">
        <f t="shared" si="86"/>
        <v>9:00</v>
      </c>
      <c r="H298" s="291">
        <f t="shared" si="86"/>
        <v>45692</v>
      </c>
      <c r="I298" s="153" t="str">
        <f t="shared" si="86"/>
        <v>9:00</v>
      </c>
      <c r="J298" s="365">
        <f t="shared" si="86"/>
        <v>45751</v>
      </c>
      <c r="K298" s="366">
        <f t="shared" si="86"/>
        <v>0.625</v>
      </c>
      <c r="L298" s="365">
        <f t="shared" si="86"/>
        <v>45776</v>
      </c>
      <c r="M298" s="366">
        <f t="shared" si="86"/>
        <v>0.625</v>
      </c>
      <c r="O298" s="35"/>
    </row>
    <row r="299" spans="1:15" ht="40.5">
      <c r="A299" s="52" t="s">
        <v>113</v>
      </c>
      <c r="B299" s="63" t="s">
        <v>237</v>
      </c>
      <c r="C299" s="63" t="s">
        <v>217</v>
      </c>
      <c r="D299" s="63" t="s">
        <v>189</v>
      </c>
      <c r="E299" s="80" t="s">
        <v>282</v>
      </c>
      <c r="F299" s="84">
        <f t="shared" ref="F299:M299" si="87">F78</f>
        <v>45670</v>
      </c>
      <c r="G299" s="44">
        <f t="shared" si="87"/>
        <v>0.375</v>
      </c>
      <c r="H299" s="84">
        <f t="shared" si="87"/>
        <v>45691</v>
      </c>
      <c r="I299" s="44">
        <f t="shared" si="87"/>
        <v>0.375</v>
      </c>
      <c r="J299" s="283">
        <f t="shared" si="87"/>
        <v>45750</v>
      </c>
      <c r="K299" s="281">
        <f t="shared" si="87"/>
        <v>0.375</v>
      </c>
      <c r="L299" s="283">
        <f t="shared" si="87"/>
        <v>45777</v>
      </c>
      <c r="M299" s="281">
        <f t="shared" si="87"/>
        <v>0.375</v>
      </c>
      <c r="O299" s="35"/>
    </row>
    <row r="300" spans="1:15">
      <c r="A300" s="52"/>
      <c r="E300" s="64"/>
      <c r="F300" s="49"/>
      <c r="G300" s="49"/>
      <c r="H300" s="49"/>
      <c r="I300" s="49"/>
      <c r="J300" s="296"/>
      <c r="K300" s="296"/>
      <c r="L300" s="296"/>
      <c r="M300" s="296"/>
      <c r="O300" s="35"/>
    </row>
    <row r="301" spans="1:15">
      <c r="A301" s="52"/>
      <c r="E301" s="60" t="s">
        <v>226</v>
      </c>
      <c r="F301" s="4"/>
      <c r="G301" s="4"/>
      <c r="H301" s="4"/>
      <c r="I301" s="4"/>
      <c r="J301" s="363"/>
      <c r="K301" s="363"/>
      <c r="L301" s="363"/>
      <c r="M301" s="363"/>
      <c r="O301" s="35"/>
    </row>
    <row r="302" spans="1:15">
      <c r="A302" s="29" t="s">
        <v>81</v>
      </c>
      <c r="B302" s="63" t="s">
        <v>237</v>
      </c>
      <c r="C302" s="63" t="s">
        <v>217</v>
      </c>
      <c r="D302" s="63" t="s">
        <v>189</v>
      </c>
      <c r="E302" s="64" t="s">
        <v>283</v>
      </c>
      <c r="F302" s="84">
        <f t="shared" ref="F302:M302" si="88">F49</f>
        <v>45671</v>
      </c>
      <c r="G302" s="44">
        <f t="shared" si="88"/>
        <v>0.375</v>
      </c>
      <c r="H302" s="84">
        <f t="shared" si="88"/>
        <v>45692</v>
      </c>
      <c r="I302" s="44">
        <f t="shared" si="88"/>
        <v>0.375</v>
      </c>
      <c r="J302" s="283">
        <f t="shared" si="88"/>
        <v>45748</v>
      </c>
      <c r="K302" s="281">
        <f t="shared" si="88"/>
        <v>0.41666666666666669</v>
      </c>
      <c r="L302" s="283">
        <f t="shared" si="88"/>
        <v>45771</v>
      </c>
      <c r="M302" s="281">
        <f t="shared" si="88"/>
        <v>0.625</v>
      </c>
      <c r="O302" s="35"/>
    </row>
    <row r="303" spans="1:15">
      <c r="A303" s="46"/>
      <c r="B303" s="63"/>
      <c r="C303" s="63"/>
      <c r="D303" s="63"/>
      <c r="E303" s="96"/>
      <c r="F303" s="86"/>
      <c r="G303" s="86"/>
      <c r="H303" s="86"/>
      <c r="I303" s="86"/>
      <c r="J303" s="86"/>
      <c r="K303" s="86"/>
      <c r="L303" s="86"/>
      <c r="M303" s="86"/>
      <c r="O303" s="35"/>
    </row>
    <row r="304" spans="1:15">
      <c r="A304" s="46"/>
      <c r="B304" s="63"/>
      <c r="C304" s="63"/>
      <c r="D304" s="63"/>
      <c r="E304" s="96"/>
      <c r="F304" s="86"/>
      <c r="G304" s="86"/>
      <c r="H304" s="86"/>
      <c r="I304" s="86"/>
      <c r="J304" s="86"/>
      <c r="K304" s="86"/>
      <c r="L304" s="86"/>
      <c r="M304" s="86"/>
      <c r="O304" s="35"/>
    </row>
    <row r="305" spans="1:15">
      <c r="A305" s="46"/>
      <c r="B305" s="63"/>
      <c r="C305" s="63"/>
      <c r="D305" s="63"/>
      <c r="E305" s="96"/>
      <c r="F305" s="86"/>
      <c r="G305" s="86"/>
      <c r="H305" s="86"/>
      <c r="I305" s="86"/>
      <c r="J305" s="86"/>
      <c r="K305" s="86"/>
      <c r="L305" s="86"/>
      <c r="M305" s="86"/>
      <c r="O305" s="35"/>
    </row>
    <row r="306" spans="1:15">
      <c r="A306" s="52"/>
      <c r="E306" s="62" t="s">
        <v>233</v>
      </c>
      <c r="F306" s="49"/>
      <c r="G306" s="61"/>
      <c r="K306" s="49" t="s">
        <v>234</v>
      </c>
      <c r="O306" s="35"/>
    </row>
    <row r="307" spans="1:15">
      <c r="A307" s="52"/>
      <c r="E307" s="62"/>
      <c r="F307" s="49"/>
      <c r="G307" s="61"/>
      <c r="K307" s="49" t="s">
        <v>284</v>
      </c>
      <c r="O307" s="35"/>
    </row>
    <row r="308" spans="1:15">
      <c r="A308" s="52"/>
      <c r="E308" s="62"/>
      <c r="F308" s="49"/>
      <c r="G308" s="61"/>
      <c r="O308" s="35"/>
    </row>
    <row r="309" spans="1:15">
      <c r="A309" s="52"/>
      <c r="E309" s="62"/>
      <c r="F309" s="49"/>
      <c r="G309" s="61"/>
      <c r="O309" s="35"/>
    </row>
    <row r="310" spans="1:15">
      <c r="A310" s="52"/>
      <c r="E310" s="62"/>
      <c r="F310" s="49"/>
      <c r="G310" s="61"/>
      <c r="O310" s="35"/>
    </row>
    <row r="311" spans="1:15" ht="25.5">
      <c r="A311" s="52"/>
      <c r="E311" s="665" t="s">
        <v>0</v>
      </c>
      <c r="F311" s="665"/>
      <c r="G311" s="665"/>
      <c r="H311" s="665"/>
      <c r="I311" s="665"/>
      <c r="J311" s="665"/>
      <c r="K311" s="665"/>
      <c r="L311" s="665"/>
      <c r="M311" s="665"/>
      <c r="O311" s="35"/>
    </row>
    <row r="312" spans="1:15" ht="25.5">
      <c r="A312" s="52"/>
      <c r="E312" s="665" t="s">
        <v>179</v>
      </c>
      <c r="F312" s="665"/>
      <c r="G312" s="665"/>
      <c r="H312" s="665"/>
      <c r="I312" s="665"/>
      <c r="J312" s="665"/>
      <c r="K312" s="665"/>
      <c r="L312" s="665"/>
      <c r="M312" s="665"/>
      <c r="O312" s="35"/>
    </row>
    <row r="313" spans="1:15" ht="30">
      <c r="A313" s="52"/>
      <c r="E313" s="678" t="s">
        <v>285</v>
      </c>
      <c r="F313" s="678"/>
      <c r="G313" s="678"/>
      <c r="H313" s="678"/>
      <c r="I313" s="678"/>
      <c r="J313" s="678"/>
      <c r="K313" s="678"/>
      <c r="L313" s="678"/>
      <c r="M313" s="678"/>
      <c r="O313" s="35"/>
    </row>
    <row r="314" spans="1:15" ht="25.5">
      <c r="A314" s="52"/>
      <c r="E314" s="665" t="s">
        <v>181</v>
      </c>
      <c r="F314" s="665"/>
      <c r="G314" s="665"/>
      <c r="H314" s="665"/>
      <c r="I314" s="665"/>
      <c r="J314" s="665"/>
      <c r="K314" s="665"/>
      <c r="L314" s="665"/>
      <c r="M314" s="665"/>
      <c r="O314" s="35"/>
    </row>
    <row r="315" spans="1:15" ht="25.5">
      <c r="A315" s="52"/>
      <c r="E315" s="54"/>
      <c r="F315" s="54"/>
      <c r="G315" s="54"/>
      <c r="O315" s="35"/>
    </row>
    <row r="316" spans="1:15" ht="27">
      <c r="A316" s="52"/>
      <c r="E316" s="677" t="s">
        <v>286</v>
      </c>
      <c r="F316" s="677"/>
      <c r="G316" s="677"/>
      <c r="H316" s="677"/>
      <c r="I316" s="677"/>
      <c r="J316" s="677"/>
      <c r="K316" s="677"/>
      <c r="L316" s="677"/>
      <c r="M316" s="677"/>
      <c r="O316" s="35"/>
    </row>
    <row r="317" spans="1:15" ht="21.75" customHeight="1">
      <c r="A317" s="52"/>
      <c r="E317" s="110"/>
      <c r="F317" s="111"/>
      <c r="G317" s="111"/>
      <c r="O317" s="35"/>
    </row>
    <row r="318" spans="1:15" ht="21.75" customHeight="1">
      <c r="A318" s="52"/>
      <c r="E318" s="666" t="s">
        <v>182</v>
      </c>
      <c r="F318" s="669" t="s">
        <v>7</v>
      </c>
      <c r="G318" s="670"/>
      <c r="H318" s="670"/>
      <c r="I318" s="670"/>
      <c r="J318" s="670"/>
      <c r="K318" s="670"/>
      <c r="L318" s="670"/>
      <c r="M318" s="671"/>
      <c r="O318" s="35"/>
    </row>
    <row r="319" spans="1:15">
      <c r="A319" s="52"/>
      <c r="E319" s="667"/>
      <c r="F319" s="669" t="s">
        <v>12</v>
      </c>
      <c r="G319" s="671"/>
      <c r="H319" s="669" t="s">
        <v>13</v>
      </c>
      <c r="I319" s="671"/>
      <c r="J319" s="669" t="s">
        <v>183</v>
      </c>
      <c r="K319" s="671"/>
      <c r="L319" s="669" t="s">
        <v>184</v>
      </c>
      <c r="M319" s="671"/>
      <c r="O319" s="35"/>
    </row>
    <row r="320" spans="1:15">
      <c r="A320" s="52"/>
      <c r="E320" s="668"/>
      <c r="F320" s="58" t="s">
        <v>185</v>
      </c>
      <c r="G320" s="59" t="s">
        <v>186</v>
      </c>
      <c r="H320" s="58" t="s">
        <v>185</v>
      </c>
      <c r="I320" s="59" t="s">
        <v>186</v>
      </c>
      <c r="J320" s="58" t="s">
        <v>185</v>
      </c>
      <c r="K320" s="59" t="s">
        <v>186</v>
      </c>
      <c r="L320" s="58" t="s">
        <v>185</v>
      </c>
      <c r="M320" s="59" t="s">
        <v>186</v>
      </c>
      <c r="O320" s="35"/>
    </row>
    <row r="321" spans="1:15">
      <c r="A321" s="52"/>
      <c r="E321" s="60" t="s">
        <v>187</v>
      </c>
      <c r="F321" s="49"/>
      <c r="G321" s="61"/>
      <c r="L321" s="303"/>
      <c r="M321" s="303"/>
      <c r="O321" s="35"/>
    </row>
    <row r="322" spans="1:15" ht="40.5">
      <c r="A322" s="29" t="s">
        <v>139</v>
      </c>
      <c r="B322" s="49" t="s">
        <v>287</v>
      </c>
      <c r="C322" s="49" t="s">
        <v>189</v>
      </c>
      <c r="D322" s="49" t="s">
        <v>189</v>
      </c>
      <c r="E322" s="112" t="s">
        <v>288</v>
      </c>
      <c r="F322" s="84">
        <f t="shared" ref="F322:M322" si="89">F101</f>
        <v>45665</v>
      </c>
      <c r="G322" s="44" t="str">
        <f t="shared" si="89"/>
        <v>8:30</v>
      </c>
      <c r="H322" s="38">
        <f t="shared" si="89"/>
        <v>45686</v>
      </c>
      <c r="I322" s="44" t="str">
        <f t="shared" si="89"/>
        <v>8:30</v>
      </c>
      <c r="J322" s="280">
        <f t="shared" si="89"/>
        <v>45748</v>
      </c>
      <c r="K322" s="281">
        <f t="shared" si="89"/>
        <v>0.35416666666666669</v>
      </c>
      <c r="L322" s="280">
        <f t="shared" si="89"/>
        <v>45777</v>
      </c>
      <c r="M322" s="281">
        <f t="shared" si="89"/>
        <v>0.35416666666666669</v>
      </c>
      <c r="O322" s="35"/>
    </row>
    <row r="323" spans="1:15">
      <c r="A323" s="29" t="s">
        <v>142</v>
      </c>
      <c r="B323" s="49" t="s">
        <v>287</v>
      </c>
      <c r="C323" s="49" t="s">
        <v>189</v>
      </c>
      <c r="D323" s="49" t="s">
        <v>189</v>
      </c>
      <c r="E323" s="123" t="s">
        <v>289</v>
      </c>
      <c r="F323" s="84">
        <f t="shared" ref="F323:M323" si="90">F104</f>
        <v>45666</v>
      </c>
      <c r="G323" s="38" t="str">
        <f t="shared" si="90"/>
        <v>8:30</v>
      </c>
      <c r="H323" s="38">
        <f t="shared" si="90"/>
        <v>45687</v>
      </c>
      <c r="I323" s="38" t="str">
        <f t="shared" si="90"/>
        <v>8:30</v>
      </c>
      <c r="J323" s="280">
        <f t="shared" si="90"/>
        <v>45749</v>
      </c>
      <c r="K323" s="281">
        <f t="shared" si="90"/>
        <v>0.35416666666666669</v>
      </c>
      <c r="L323" s="280">
        <f t="shared" si="90"/>
        <v>45776</v>
      </c>
      <c r="M323" s="281">
        <f t="shared" si="90"/>
        <v>0.35416666666666669</v>
      </c>
      <c r="O323" s="35"/>
    </row>
    <row r="324" spans="1:15">
      <c r="A324" s="52"/>
      <c r="E324" s="33" t="s">
        <v>290</v>
      </c>
      <c r="F324" s="69"/>
      <c r="G324" s="108"/>
      <c r="H324" s="69"/>
      <c r="I324" s="108"/>
      <c r="J324" s="355"/>
      <c r="K324" s="367"/>
      <c r="L324" s="355"/>
      <c r="M324" s="367"/>
      <c r="O324" s="35"/>
    </row>
    <row r="325" spans="1:15" ht="60.75">
      <c r="A325" s="29" t="s">
        <v>291</v>
      </c>
      <c r="B325" s="49" t="s">
        <v>287</v>
      </c>
      <c r="C325" s="49" t="s">
        <v>189</v>
      </c>
      <c r="D325" s="49" t="s">
        <v>189</v>
      </c>
      <c r="E325" s="315" t="s">
        <v>292</v>
      </c>
      <c r="F325" s="283">
        <f t="shared" ref="F325:M325" si="91">F93</f>
        <v>45674</v>
      </c>
      <c r="G325" s="38" t="str">
        <f t="shared" si="91"/>
        <v>9:00</v>
      </c>
      <c r="H325" s="283">
        <f t="shared" si="91"/>
        <v>45695</v>
      </c>
      <c r="I325" s="38" t="str">
        <f t="shared" si="91"/>
        <v>9:00</v>
      </c>
      <c r="J325" s="280">
        <f t="shared" si="91"/>
        <v>45748</v>
      </c>
      <c r="K325" s="281">
        <f t="shared" si="91"/>
        <v>0.625</v>
      </c>
      <c r="L325" s="280">
        <f t="shared" si="91"/>
        <v>45771</v>
      </c>
      <c r="M325" s="281">
        <f t="shared" si="91"/>
        <v>0.41666666666666669</v>
      </c>
      <c r="O325" s="35"/>
    </row>
    <row r="326" spans="1:15">
      <c r="A326" s="29" t="s">
        <v>160</v>
      </c>
      <c r="B326" s="49" t="s">
        <v>287</v>
      </c>
      <c r="C326" s="49" t="s">
        <v>189</v>
      </c>
      <c r="D326" s="49" t="s">
        <v>189</v>
      </c>
      <c r="E326" s="9" t="s">
        <v>293</v>
      </c>
      <c r="F326" s="84">
        <f t="shared" ref="F326:M326" si="92">F120</f>
        <v>45671</v>
      </c>
      <c r="G326" s="44">
        <f t="shared" si="92"/>
        <v>0.64583333333333337</v>
      </c>
      <c r="H326" s="84">
        <f t="shared" si="92"/>
        <v>45694</v>
      </c>
      <c r="I326" s="44">
        <f t="shared" si="92"/>
        <v>0.64583333333333337</v>
      </c>
      <c r="J326" s="283">
        <f t="shared" si="92"/>
        <v>45751</v>
      </c>
      <c r="K326" s="281">
        <f t="shared" si="92"/>
        <v>0.64583333333333337</v>
      </c>
      <c r="L326" s="283">
        <f t="shared" si="92"/>
        <v>45776</v>
      </c>
      <c r="M326" s="281">
        <f t="shared" si="92"/>
        <v>0.64583333333333337</v>
      </c>
      <c r="O326" s="35"/>
    </row>
    <row r="327" spans="1:15">
      <c r="A327" s="46"/>
      <c r="E327" s="26"/>
      <c r="F327" s="86"/>
      <c r="G327" s="61"/>
      <c r="H327" s="86"/>
      <c r="I327" s="61"/>
      <c r="J327" s="346"/>
      <c r="K327" s="347"/>
      <c r="L327" s="346"/>
      <c r="M327" s="347"/>
      <c r="O327" s="35"/>
    </row>
    <row r="328" spans="1:15">
      <c r="A328" s="29"/>
      <c r="E328" s="60" t="s">
        <v>197</v>
      </c>
      <c r="F328" s="49"/>
      <c r="G328" s="61"/>
      <c r="H328" s="49"/>
      <c r="I328" s="61"/>
      <c r="J328" s="296"/>
      <c r="K328" s="347"/>
      <c r="L328" s="296"/>
      <c r="M328" s="347"/>
      <c r="O328" s="35"/>
    </row>
    <row r="329" spans="1:15">
      <c r="A329" s="29" t="s">
        <v>50</v>
      </c>
      <c r="B329" s="49" t="s">
        <v>287</v>
      </c>
      <c r="C329" s="49" t="s">
        <v>189</v>
      </c>
      <c r="D329" s="49" t="s">
        <v>198</v>
      </c>
      <c r="E329" s="123" t="s">
        <v>294</v>
      </c>
      <c r="F329" s="114">
        <f t="shared" ref="F329:M329" si="93">F25</f>
        <v>45664</v>
      </c>
      <c r="G329" s="44" t="str">
        <f t="shared" si="93"/>
        <v>9:00</v>
      </c>
      <c r="H329" s="114">
        <f t="shared" si="93"/>
        <v>45685</v>
      </c>
      <c r="I329" s="44" t="str">
        <f t="shared" si="93"/>
        <v>9:00</v>
      </c>
      <c r="J329" s="305">
        <f t="shared" si="93"/>
        <v>45749</v>
      </c>
      <c r="K329" s="281">
        <f t="shared" si="93"/>
        <v>0.375</v>
      </c>
      <c r="L329" s="305">
        <f t="shared" si="93"/>
        <v>45770</v>
      </c>
      <c r="M329" s="281">
        <f t="shared" si="93"/>
        <v>0.375</v>
      </c>
      <c r="O329" s="35"/>
    </row>
    <row r="330" spans="1:15">
      <c r="A330" s="52"/>
      <c r="E330" s="33" t="s">
        <v>290</v>
      </c>
      <c r="F330" s="69"/>
      <c r="G330" s="108"/>
      <c r="H330" s="69"/>
      <c r="I330" s="108"/>
      <c r="J330" s="355"/>
      <c r="K330" s="367"/>
      <c r="L330" s="355"/>
      <c r="M330" s="367"/>
      <c r="O330" s="35"/>
    </row>
    <row r="331" spans="1:15">
      <c r="A331" s="98" t="s">
        <v>116</v>
      </c>
      <c r="B331" s="49" t="s">
        <v>287</v>
      </c>
      <c r="C331" s="49" t="s">
        <v>189</v>
      </c>
      <c r="D331" s="49" t="s">
        <v>198</v>
      </c>
      <c r="E331" s="123" t="s">
        <v>295</v>
      </c>
      <c r="F331" s="84">
        <f t="shared" ref="F331:M331" si="94">F81</f>
        <v>45667</v>
      </c>
      <c r="G331" s="44">
        <f t="shared" si="94"/>
        <v>0.375</v>
      </c>
      <c r="H331" s="38">
        <f t="shared" si="94"/>
        <v>45688</v>
      </c>
      <c r="I331" s="44">
        <f t="shared" si="94"/>
        <v>0.375</v>
      </c>
      <c r="J331" s="280">
        <f t="shared" si="94"/>
        <v>45747</v>
      </c>
      <c r="K331" s="281">
        <f t="shared" si="94"/>
        <v>0.375</v>
      </c>
      <c r="L331" s="280">
        <f t="shared" si="94"/>
        <v>45777</v>
      </c>
      <c r="M331" s="281">
        <f t="shared" si="94"/>
        <v>0.45833333333333331</v>
      </c>
      <c r="O331" s="35"/>
    </row>
    <row r="332" spans="1:15" ht="40.5">
      <c r="A332" s="29" t="s">
        <v>102</v>
      </c>
      <c r="B332" s="49" t="s">
        <v>287</v>
      </c>
      <c r="C332" s="49" t="s">
        <v>189</v>
      </c>
      <c r="D332" s="49" t="s">
        <v>198</v>
      </c>
      <c r="E332" s="123" t="s">
        <v>296</v>
      </c>
      <c r="F332" s="114">
        <f t="shared" ref="F332:M332" si="95">F67</f>
        <v>45666</v>
      </c>
      <c r="G332" s="44">
        <f t="shared" si="95"/>
        <v>0.625</v>
      </c>
      <c r="H332" s="114">
        <f t="shared" si="95"/>
        <v>45684</v>
      </c>
      <c r="I332" s="44" t="str">
        <f t="shared" si="95"/>
        <v>10:00</v>
      </c>
      <c r="J332" s="305">
        <f t="shared" si="95"/>
        <v>45749</v>
      </c>
      <c r="K332" s="281">
        <f t="shared" si="95"/>
        <v>0.625</v>
      </c>
      <c r="L332" s="305">
        <f t="shared" si="95"/>
        <v>45769</v>
      </c>
      <c r="M332" s="281">
        <f t="shared" si="95"/>
        <v>0.41666666666666669</v>
      </c>
    </row>
    <row r="333" spans="1:15">
      <c r="A333" s="29" t="s">
        <v>158</v>
      </c>
      <c r="B333" s="49" t="s">
        <v>287</v>
      </c>
      <c r="C333" s="49" t="s">
        <v>189</v>
      </c>
      <c r="D333" s="49" t="s">
        <v>198</v>
      </c>
      <c r="E333" s="123" t="s">
        <v>297</v>
      </c>
      <c r="F333" s="84">
        <f t="shared" ref="F333:M333" si="96">F118</f>
        <v>45674</v>
      </c>
      <c r="G333" s="44">
        <f t="shared" si="96"/>
        <v>0.41666666666666669</v>
      </c>
      <c r="H333" s="38">
        <f t="shared" si="96"/>
        <v>45698</v>
      </c>
      <c r="I333" s="44">
        <f t="shared" si="96"/>
        <v>0.4375</v>
      </c>
      <c r="J333" s="280">
        <f t="shared" si="96"/>
        <v>45750</v>
      </c>
      <c r="K333" s="281">
        <f t="shared" si="96"/>
        <v>0.64583333333333337</v>
      </c>
      <c r="L333" s="280">
        <f t="shared" si="96"/>
        <v>45775</v>
      </c>
      <c r="M333" s="281">
        <f t="shared" si="96"/>
        <v>0.375</v>
      </c>
    </row>
    <row r="334" spans="1:15">
      <c r="A334" s="29" t="s">
        <v>69</v>
      </c>
      <c r="B334" s="49" t="s">
        <v>287</v>
      </c>
      <c r="C334" s="49" t="s">
        <v>189</v>
      </c>
      <c r="D334" s="49" t="s">
        <v>198</v>
      </c>
      <c r="E334" s="123" t="s">
        <v>298</v>
      </c>
      <c r="F334" s="114">
        <f t="shared" ref="F334:M334" si="97">F39</f>
        <v>45665</v>
      </c>
      <c r="G334" s="39" t="str">
        <f t="shared" si="97"/>
        <v>9:00</v>
      </c>
      <c r="H334" s="114">
        <f t="shared" si="97"/>
        <v>45686</v>
      </c>
      <c r="I334" s="39" t="str">
        <f t="shared" si="97"/>
        <v>9:00</v>
      </c>
      <c r="J334" s="305">
        <f t="shared" si="97"/>
        <v>45750</v>
      </c>
      <c r="K334" s="351">
        <f t="shared" si="97"/>
        <v>0.375</v>
      </c>
      <c r="L334" s="305">
        <f t="shared" si="97"/>
        <v>45776</v>
      </c>
      <c r="M334" s="351">
        <f t="shared" si="97"/>
        <v>0.41666666666666669</v>
      </c>
    </row>
    <row r="335" spans="1:15">
      <c r="A335" s="52"/>
      <c r="E335" s="33" t="s">
        <v>290</v>
      </c>
      <c r="F335" s="69"/>
      <c r="G335" s="108"/>
      <c r="H335" s="69"/>
      <c r="I335" s="108"/>
      <c r="J335" s="355"/>
      <c r="K335" s="367"/>
      <c r="L335" s="355"/>
      <c r="M335" s="367"/>
    </row>
    <row r="336" spans="1:15">
      <c r="A336" s="29" t="s">
        <v>112</v>
      </c>
      <c r="B336" s="49" t="s">
        <v>287</v>
      </c>
      <c r="C336" s="49" t="s">
        <v>189</v>
      </c>
      <c r="D336" s="49" t="s">
        <v>189</v>
      </c>
      <c r="E336" s="9" t="s">
        <v>299</v>
      </c>
      <c r="F336" s="84">
        <f t="shared" ref="F336:M336" si="98">F77</f>
        <v>45678</v>
      </c>
      <c r="G336" s="44">
        <f t="shared" si="98"/>
        <v>0.41666666666666669</v>
      </c>
      <c r="H336" s="84">
        <f t="shared" si="98"/>
        <v>45698</v>
      </c>
      <c r="I336" s="44">
        <f t="shared" si="98"/>
        <v>0.41666666666666669</v>
      </c>
      <c r="J336" s="283">
        <f t="shared" si="98"/>
        <v>45748</v>
      </c>
      <c r="K336" s="281">
        <f t="shared" si="98"/>
        <v>0.41666666666666669</v>
      </c>
      <c r="L336" s="283">
        <f t="shared" si="98"/>
        <v>45775</v>
      </c>
      <c r="M336" s="281">
        <f t="shared" si="98"/>
        <v>0.625</v>
      </c>
    </row>
    <row r="337" spans="1:18" ht="40.5">
      <c r="A337" s="29" t="s">
        <v>61</v>
      </c>
      <c r="B337" s="49" t="s">
        <v>287</v>
      </c>
      <c r="C337" s="49" t="s">
        <v>189</v>
      </c>
      <c r="D337" s="49" t="s">
        <v>189</v>
      </c>
      <c r="E337" s="9" t="s">
        <v>300</v>
      </c>
      <c r="F337" s="84">
        <f t="shared" ref="F337:M337" si="99">F34</f>
        <v>45672</v>
      </c>
      <c r="G337" s="44" t="str">
        <f t="shared" si="99"/>
        <v>9:00</v>
      </c>
      <c r="H337" s="84">
        <f t="shared" si="99"/>
        <v>45694</v>
      </c>
      <c r="I337" s="44" t="str">
        <f t="shared" si="99"/>
        <v>9:00</v>
      </c>
      <c r="J337" s="283">
        <f t="shared" si="99"/>
        <v>45748</v>
      </c>
      <c r="K337" s="281">
        <f t="shared" si="99"/>
        <v>0.625</v>
      </c>
      <c r="L337" s="283">
        <f t="shared" si="99"/>
        <v>45771</v>
      </c>
      <c r="M337" s="281" t="str">
        <f t="shared" si="99"/>
        <v>9:00</v>
      </c>
    </row>
    <row r="338" spans="1:18">
      <c r="A338" s="46"/>
      <c r="E338" s="26"/>
      <c r="F338" s="86"/>
      <c r="G338" s="61"/>
      <c r="H338" s="86"/>
      <c r="I338" s="61"/>
      <c r="J338" s="346"/>
      <c r="K338" s="347"/>
      <c r="L338" s="346"/>
      <c r="M338" s="347"/>
    </row>
    <row r="339" spans="1:18">
      <c r="A339" s="46"/>
      <c r="E339" s="26"/>
      <c r="F339" s="86"/>
      <c r="G339" s="61"/>
      <c r="H339" s="86"/>
      <c r="I339" s="61"/>
      <c r="J339" s="346"/>
      <c r="K339" s="347"/>
      <c r="L339" s="346"/>
      <c r="M339" s="347"/>
    </row>
    <row r="340" spans="1:18" s="117" customFormat="1" ht="25.5" customHeight="1">
      <c r="A340" s="46"/>
      <c r="B340" s="49"/>
      <c r="C340" s="49"/>
      <c r="D340" s="49"/>
      <c r="E340" s="60" t="s">
        <v>208</v>
      </c>
      <c r="F340" s="86"/>
      <c r="G340" s="61"/>
      <c r="H340" s="35"/>
      <c r="I340" s="35"/>
      <c r="J340" s="303"/>
      <c r="K340" s="303"/>
      <c r="L340" s="303"/>
      <c r="M340" s="303"/>
      <c r="O340" s="36"/>
    </row>
    <row r="341" spans="1:18" s="117" customFormat="1" ht="27.75" customHeight="1">
      <c r="A341" s="299" t="s">
        <v>46</v>
      </c>
      <c r="B341" s="296" t="s">
        <v>287</v>
      </c>
      <c r="C341" s="298" t="s">
        <v>198</v>
      </c>
      <c r="D341" s="298" t="s">
        <v>189</v>
      </c>
      <c r="E341" s="299" t="s">
        <v>301</v>
      </c>
      <c r="F341" s="283">
        <f>F23</f>
        <v>45674</v>
      </c>
      <c r="G341" s="44">
        <f>G23</f>
        <v>0.375</v>
      </c>
      <c r="H341" s="280">
        <f>H23</f>
        <v>45695</v>
      </c>
      <c r="I341" s="44">
        <f>I23</f>
        <v>0.375</v>
      </c>
      <c r="J341" s="280">
        <f>J22</f>
        <v>45747</v>
      </c>
      <c r="K341" s="280" t="str">
        <f>K22</f>
        <v>9:00</v>
      </c>
      <c r="L341" s="280">
        <f>L22</f>
        <v>45769</v>
      </c>
      <c r="M341" s="280" t="str">
        <f>M22</f>
        <v>9:00</v>
      </c>
      <c r="O341" s="36"/>
    </row>
    <row r="342" spans="1:18" s="117" customFormat="1">
      <c r="A342" s="299" t="s">
        <v>165</v>
      </c>
      <c r="B342" s="296" t="s">
        <v>287</v>
      </c>
      <c r="C342" s="298" t="s">
        <v>198</v>
      </c>
      <c r="D342" s="298" t="s">
        <v>189</v>
      </c>
      <c r="E342" s="315" t="s">
        <v>302</v>
      </c>
      <c r="F342" s="283">
        <f>F125</f>
        <v>45667</v>
      </c>
      <c r="G342" s="280" t="str">
        <f>G125</f>
        <v>8.30</v>
      </c>
      <c r="H342" s="280">
        <f>H125</f>
        <v>45688</v>
      </c>
      <c r="I342" s="280" t="str">
        <f>I125</f>
        <v>8.30</v>
      </c>
      <c r="J342" s="280">
        <f>J125</f>
        <v>45751</v>
      </c>
      <c r="K342" s="356">
        <f>+K125</f>
        <v>0.375</v>
      </c>
      <c r="L342" s="280">
        <f>L125</f>
        <v>45775</v>
      </c>
      <c r="M342" s="356">
        <f>M125</f>
        <v>0.35416666666666669</v>
      </c>
      <c r="O342" s="36"/>
    </row>
    <row r="343" spans="1:18" s="117" customFormat="1">
      <c r="A343" s="299"/>
      <c r="B343" s="298"/>
      <c r="C343" s="298"/>
      <c r="D343" s="298"/>
      <c r="E343" s="407" t="s">
        <v>290</v>
      </c>
      <c r="F343" s="297"/>
      <c r="G343" s="297"/>
      <c r="H343" s="297"/>
      <c r="I343" s="297"/>
      <c r="J343" s="297"/>
      <c r="K343" s="297"/>
      <c r="L343" s="297"/>
      <c r="M343" s="297"/>
      <c r="O343" s="36"/>
    </row>
    <row r="344" spans="1:18" s="117" customFormat="1" ht="40.5">
      <c r="A344" s="299" t="s">
        <v>108</v>
      </c>
      <c r="B344" s="296" t="s">
        <v>287</v>
      </c>
      <c r="C344" s="298" t="s">
        <v>198</v>
      </c>
      <c r="D344" s="298" t="s">
        <v>189</v>
      </c>
      <c r="E344" s="299" t="s">
        <v>303</v>
      </c>
      <c r="F344" s="283">
        <f t="shared" ref="F344:M344" si="100">F73</f>
        <v>45665</v>
      </c>
      <c r="G344" s="44">
        <f t="shared" si="100"/>
        <v>0.625</v>
      </c>
      <c r="H344" s="280">
        <f t="shared" si="100"/>
        <v>45686</v>
      </c>
      <c r="I344" s="44">
        <f t="shared" si="100"/>
        <v>0.35416666666666669</v>
      </c>
      <c r="J344" s="280">
        <f t="shared" si="100"/>
        <v>45747</v>
      </c>
      <c r="K344" s="356">
        <f t="shared" si="100"/>
        <v>0.625</v>
      </c>
      <c r="L344" s="280">
        <f t="shared" si="100"/>
        <v>45775</v>
      </c>
      <c r="M344" s="356">
        <f t="shared" si="100"/>
        <v>0.625</v>
      </c>
      <c r="O344" s="36"/>
    </row>
    <row r="345" spans="1:18" s="117" customFormat="1" ht="40.5">
      <c r="A345" s="112" t="s">
        <v>121</v>
      </c>
      <c r="B345" s="49" t="s">
        <v>287</v>
      </c>
      <c r="C345" s="258" t="s">
        <v>198</v>
      </c>
      <c r="D345" s="258" t="s">
        <v>189</v>
      </c>
      <c r="E345" s="9" t="s">
        <v>304</v>
      </c>
      <c r="F345" s="84">
        <f t="shared" ref="F345:M345" si="101">F86</f>
        <v>45677</v>
      </c>
      <c r="G345" s="38" t="str">
        <f t="shared" si="101"/>
        <v>16:00</v>
      </c>
      <c r="H345" s="38">
        <f t="shared" si="101"/>
        <v>45698</v>
      </c>
      <c r="I345" s="38" t="str">
        <f t="shared" si="101"/>
        <v>16:00</v>
      </c>
      <c r="J345" s="280">
        <f t="shared" si="101"/>
        <v>45748</v>
      </c>
      <c r="K345" s="281">
        <f t="shared" si="101"/>
        <v>0.66666666666666663</v>
      </c>
      <c r="L345" s="280">
        <f t="shared" si="101"/>
        <v>45775</v>
      </c>
      <c r="M345" s="281">
        <f t="shared" si="101"/>
        <v>0.66666666666666663</v>
      </c>
      <c r="O345" s="36"/>
    </row>
    <row r="346" spans="1:18" s="117" customFormat="1">
      <c r="A346" s="112"/>
      <c r="B346" s="258"/>
      <c r="C346" s="258"/>
      <c r="D346" s="258"/>
      <c r="E346" s="33" t="s">
        <v>290</v>
      </c>
      <c r="J346" s="297"/>
      <c r="K346" s="297"/>
      <c r="L346" s="297"/>
      <c r="M346" s="297"/>
      <c r="O346" s="36"/>
    </row>
    <row r="347" spans="1:18" s="117" customFormat="1" ht="40.5">
      <c r="A347" s="112" t="s">
        <v>157</v>
      </c>
      <c r="B347" s="49" t="s">
        <v>287</v>
      </c>
      <c r="C347" s="258" t="s">
        <v>198</v>
      </c>
      <c r="D347" s="258" t="s">
        <v>189</v>
      </c>
      <c r="E347" s="9" t="s">
        <v>305</v>
      </c>
      <c r="F347" s="84">
        <f t="shared" ref="F347:M347" si="102">F117</f>
        <v>45672</v>
      </c>
      <c r="G347" s="38" t="str">
        <f t="shared" si="102"/>
        <v>9:00</v>
      </c>
      <c r="H347" s="38">
        <f t="shared" si="102"/>
        <v>45695</v>
      </c>
      <c r="I347" s="38" t="str">
        <f t="shared" si="102"/>
        <v>15:00</v>
      </c>
      <c r="J347" s="280">
        <f t="shared" si="102"/>
        <v>45750</v>
      </c>
      <c r="K347" s="281">
        <f t="shared" si="102"/>
        <v>0.375</v>
      </c>
      <c r="L347" s="280">
        <f t="shared" si="102"/>
        <v>45771</v>
      </c>
      <c r="M347" s="281">
        <f t="shared" si="102"/>
        <v>0.625</v>
      </c>
      <c r="O347" s="36"/>
    </row>
    <row r="348" spans="1:18" s="117" customFormat="1">
      <c r="A348" s="112" t="s">
        <v>40</v>
      </c>
      <c r="B348" s="49" t="s">
        <v>287</v>
      </c>
      <c r="C348" s="258" t="s">
        <v>198</v>
      </c>
      <c r="D348" s="258" t="s">
        <v>189</v>
      </c>
      <c r="E348" s="9" t="s">
        <v>306</v>
      </c>
      <c r="F348" s="84">
        <f t="shared" ref="F348:M348" si="103">F17</f>
        <v>45671</v>
      </c>
      <c r="G348" s="44">
        <f t="shared" si="103"/>
        <v>0.35416666666666669</v>
      </c>
      <c r="H348" s="38">
        <f t="shared" si="103"/>
        <v>45692</v>
      </c>
      <c r="I348" s="44">
        <f t="shared" si="103"/>
        <v>0.625</v>
      </c>
      <c r="J348" s="280">
        <f t="shared" si="103"/>
        <v>45747</v>
      </c>
      <c r="K348" s="281">
        <f t="shared" si="103"/>
        <v>0.375</v>
      </c>
      <c r="L348" s="280">
        <f t="shared" si="103"/>
        <v>45777</v>
      </c>
      <c r="M348" s="281">
        <f t="shared" si="103"/>
        <v>0.375</v>
      </c>
      <c r="O348" s="36"/>
    </row>
    <row r="349" spans="1:18" s="117" customFormat="1">
      <c r="A349" s="299" t="s">
        <v>135</v>
      </c>
      <c r="B349" s="296"/>
      <c r="C349" s="298"/>
      <c r="D349" s="298"/>
      <c r="E349" s="315" t="s">
        <v>307</v>
      </c>
      <c r="F349" s="283">
        <f t="shared" ref="F349:M349" si="104">F97</f>
        <v>45670</v>
      </c>
      <c r="G349" s="283" t="str">
        <f t="shared" si="104"/>
        <v>9:00</v>
      </c>
      <c r="H349" s="283">
        <f t="shared" si="104"/>
        <v>45698</v>
      </c>
      <c r="I349" s="283" t="str">
        <f t="shared" si="104"/>
        <v>9:00</v>
      </c>
      <c r="J349" s="283">
        <f t="shared" si="104"/>
        <v>45749</v>
      </c>
      <c r="K349" s="281">
        <f t="shared" si="104"/>
        <v>0.375</v>
      </c>
      <c r="L349" s="283">
        <f t="shared" si="104"/>
        <v>45776</v>
      </c>
      <c r="M349" s="283" t="str">
        <f t="shared" si="104"/>
        <v>15:00</v>
      </c>
      <c r="O349" s="36"/>
    </row>
    <row r="350" spans="1:18" s="117" customFormat="1">
      <c r="A350" s="299" t="s">
        <v>169</v>
      </c>
      <c r="B350" s="296"/>
      <c r="C350" s="298"/>
      <c r="D350" s="298"/>
      <c r="E350" s="315" t="s">
        <v>308</v>
      </c>
      <c r="F350" s="283">
        <f t="shared" ref="F350:M350" si="105">F127</f>
        <v>45666</v>
      </c>
      <c r="G350" s="281">
        <f t="shared" si="105"/>
        <v>0.625</v>
      </c>
      <c r="H350" s="283">
        <f t="shared" si="105"/>
        <v>45691</v>
      </c>
      <c r="I350" s="281">
        <f t="shared" si="105"/>
        <v>0.625</v>
      </c>
      <c r="J350" s="283">
        <f t="shared" si="105"/>
        <v>45749</v>
      </c>
      <c r="K350" s="281">
        <f t="shared" si="105"/>
        <v>0.625</v>
      </c>
      <c r="L350" s="280">
        <f t="shared" si="105"/>
        <v>45777</v>
      </c>
      <c r="M350" s="281">
        <f t="shared" si="105"/>
        <v>0.625</v>
      </c>
      <c r="O350" s="36"/>
    </row>
    <row r="351" spans="1:18">
      <c r="A351" s="117"/>
      <c r="C351" s="258"/>
      <c r="D351" s="258"/>
      <c r="E351" s="9"/>
      <c r="F351" s="86"/>
      <c r="G351" s="61"/>
      <c r="H351" s="86"/>
      <c r="I351" s="61"/>
      <c r="J351" s="346"/>
      <c r="K351" s="347"/>
      <c r="L351" s="346"/>
      <c r="M351" s="347"/>
      <c r="N351" s="49"/>
      <c r="Q351" s="47"/>
      <c r="R351" s="47"/>
    </row>
    <row r="352" spans="1:18">
      <c r="A352" s="46"/>
      <c r="E352" s="60" t="s">
        <v>214</v>
      </c>
      <c r="F352" s="49"/>
      <c r="G352" s="61"/>
      <c r="H352" s="49"/>
      <c r="I352" s="61"/>
      <c r="J352" s="296"/>
      <c r="K352" s="347"/>
      <c r="L352" s="296"/>
      <c r="M352" s="347"/>
      <c r="N352" s="49"/>
      <c r="Q352" s="47"/>
      <c r="R352" s="47"/>
    </row>
    <row r="353" spans="1:15" s="117" customFormat="1">
      <c r="A353" s="29" t="s">
        <v>103</v>
      </c>
      <c r="B353" s="49" t="s">
        <v>287</v>
      </c>
      <c r="C353" s="49" t="s">
        <v>198</v>
      </c>
      <c r="D353" s="49" t="s">
        <v>198</v>
      </c>
      <c r="E353" s="112" t="s">
        <v>309</v>
      </c>
      <c r="F353" s="84">
        <f t="shared" ref="F353:M353" si="106">F68</f>
        <v>45664</v>
      </c>
      <c r="G353" s="44" t="str">
        <f t="shared" si="106"/>
        <v>8:30</v>
      </c>
      <c r="H353" s="38">
        <f t="shared" si="106"/>
        <v>45685</v>
      </c>
      <c r="I353" s="44" t="str">
        <f t="shared" si="106"/>
        <v>8:30</v>
      </c>
      <c r="J353" s="280">
        <f t="shared" si="106"/>
        <v>45749</v>
      </c>
      <c r="K353" s="281">
        <f t="shared" si="106"/>
        <v>0.35416666666666669</v>
      </c>
      <c r="L353" s="280">
        <f t="shared" si="106"/>
        <v>45770</v>
      </c>
      <c r="M353" s="281">
        <f t="shared" si="106"/>
        <v>0.39583333333333331</v>
      </c>
      <c r="O353" s="36"/>
    </row>
    <row r="354" spans="1:15">
      <c r="A354" s="117"/>
      <c r="B354" s="258"/>
      <c r="C354" s="258"/>
      <c r="D354" s="258"/>
      <c r="E354" s="117"/>
      <c r="F354" s="117"/>
      <c r="G354" s="117"/>
      <c r="H354" s="117"/>
      <c r="I354" s="117"/>
      <c r="J354" s="117"/>
      <c r="K354" s="117"/>
      <c r="L354" s="117"/>
      <c r="M354" s="117"/>
    </row>
    <row r="355" spans="1:15">
      <c r="A355" s="46"/>
      <c r="B355" s="63"/>
      <c r="C355" s="63"/>
      <c r="D355" s="63"/>
      <c r="E355" s="96"/>
      <c r="F355" s="86"/>
      <c r="G355" s="86"/>
      <c r="H355" s="86"/>
      <c r="I355" s="86"/>
      <c r="J355" s="86"/>
      <c r="K355" s="86"/>
      <c r="L355" s="86"/>
      <c r="M355" s="86"/>
    </row>
    <row r="356" spans="1:15">
      <c r="A356" s="52"/>
      <c r="E356" s="62" t="s">
        <v>233</v>
      </c>
      <c r="F356" s="49"/>
      <c r="G356" s="61"/>
      <c r="K356" s="49" t="s">
        <v>310</v>
      </c>
    </row>
    <row r="357" spans="1:15" s="117" customFormat="1">
      <c r="A357" s="52"/>
      <c r="B357" s="49"/>
      <c r="C357" s="49"/>
      <c r="D357" s="49"/>
      <c r="E357" s="62"/>
      <c r="F357" s="49"/>
      <c r="G357" s="61"/>
      <c r="H357" s="35"/>
      <c r="I357" s="35"/>
      <c r="J357" s="35"/>
      <c r="K357" s="49" t="s">
        <v>311</v>
      </c>
      <c r="L357" s="35"/>
      <c r="M357" s="35"/>
      <c r="O357" s="36"/>
    </row>
    <row r="358" spans="1:15" s="117" customFormat="1">
      <c r="B358" s="258"/>
      <c r="C358" s="258"/>
      <c r="D358" s="258"/>
      <c r="O358" s="36"/>
    </row>
    <row r="359" spans="1:15">
      <c r="A359" s="117"/>
      <c r="B359" s="258"/>
      <c r="C359" s="258"/>
      <c r="D359" s="258"/>
      <c r="E359" s="117"/>
      <c r="F359" s="117"/>
      <c r="G359" s="117"/>
      <c r="H359" s="117"/>
      <c r="I359" s="117"/>
      <c r="J359" s="117"/>
      <c r="K359" s="117"/>
      <c r="L359" s="117"/>
      <c r="M359" s="117"/>
    </row>
    <row r="360" spans="1:15" ht="25.5">
      <c r="A360" s="52"/>
      <c r="E360" s="665" t="s">
        <v>0</v>
      </c>
      <c r="F360" s="665"/>
      <c r="G360" s="665"/>
      <c r="H360" s="665"/>
      <c r="I360" s="665"/>
      <c r="J360" s="665"/>
      <c r="K360" s="665"/>
      <c r="L360" s="665"/>
      <c r="M360" s="665"/>
    </row>
    <row r="361" spans="1:15" ht="25.5">
      <c r="A361" s="52"/>
      <c r="E361" s="665" t="s">
        <v>179</v>
      </c>
      <c r="F361" s="665"/>
      <c r="G361" s="665"/>
      <c r="H361" s="665"/>
      <c r="I361" s="665"/>
      <c r="J361" s="665"/>
      <c r="K361" s="665"/>
      <c r="L361" s="665"/>
      <c r="M361" s="665"/>
    </row>
    <row r="362" spans="1:15" ht="30">
      <c r="A362" s="52"/>
      <c r="E362" s="678" t="s">
        <v>285</v>
      </c>
      <c r="F362" s="678"/>
      <c r="G362" s="678"/>
      <c r="H362" s="678"/>
      <c r="I362" s="678"/>
      <c r="J362" s="678"/>
      <c r="K362" s="678"/>
      <c r="L362" s="678"/>
      <c r="M362" s="678"/>
    </row>
    <row r="363" spans="1:15" ht="25.5">
      <c r="A363" s="52"/>
      <c r="E363" s="665" t="s">
        <v>181</v>
      </c>
      <c r="F363" s="665"/>
      <c r="G363" s="665"/>
      <c r="H363" s="665"/>
      <c r="I363" s="665"/>
      <c r="J363" s="665"/>
      <c r="K363" s="665"/>
      <c r="L363" s="665"/>
      <c r="M363" s="665"/>
    </row>
    <row r="364" spans="1:15" ht="25.5">
      <c r="A364" s="52"/>
      <c r="E364" s="54"/>
      <c r="F364" s="54"/>
      <c r="G364" s="54"/>
      <c r="H364" s="54"/>
      <c r="I364" s="54"/>
      <c r="J364" s="54"/>
      <c r="K364" s="54"/>
      <c r="L364" s="54"/>
      <c r="M364" s="54"/>
      <c r="O364" s="35"/>
    </row>
    <row r="365" spans="1:15" ht="27.2" customHeight="1">
      <c r="A365" s="46"/>
      <c r="E365" s="26"/>
      <c r="F365" s="86"/>
      <c r="G365" s="61"/>
      <c r="O365" s="35"/>
    </row>
    <row r="366" spans="1:15" ht="27.2" customHeight="1">
      <c r="A366" s="109"/>
      <c r="E366" s="677" t="s">
        <v>312</v>
      </c>
      <c r="F366" s="677"/>
      <c r="G366" s="677"/>
      <c r="H366" s="677"/>
      <c r="I366" s="677"/>
      <c r="J366" s="677"/>
      <c r="K366" s="677"/>
      <c r="L366" s="677"/>
      <c r="M366" s="677"/>
      <c r="O366" s="35"/>
    </row>
    <row r="367" spans="1:15" ht="21.75" customHeight="1">
      <c r="A367" s="109"/>
      <c r="E367" s="100"/>
      <c r="F367" s="100"/>
      <c r="G367" s="100"/>
      <c r="H367" s="100"/>
      <c r="I367" s="100"/>
      <c r="J367" s="100"/>
      <c r="K367" s="100"/>
      <c r="L367" s="100"/>
      <c r="M367" s="100"/>
      <c r="O367" s="35"/>
    </row>
    <row r="368" spans="1:15" ht="21.75" customHeight="1">
      <c r="A368" s="52"/>
      <c r="E368" s="666" t="s">
        <v>182</v>
      </c>
      <c r="F368" s="669" t="s">
        <v>7</v>
      </c>
      <c r="G368" s="670"/>
      <c r="H368" s="670"/>
      <c r="I368" s="670"/>
      <c r="J368" s="670"/>
      <c r="K368" s="670"/>
      <c r="L368" s="670"/>
      <c r="M368" s="671"/>
      <c r="O368" s="35"/>
    </row>
    <row r="369" spans="1:15">
      <c r="A369" s="52"/>
      <c r="E369" s="667"/>
      <c r="F369" s="669" t="s">
        <v>12</v>
      </c>
      <c r="G369" s="671"/>
      <c r="H369" s="669" t="s">
        <v>13</v>
      </c>
      <c r="I369" s="671"/>
      <c r="J369" s="672" t="s">
        <v>183</v>
      </c>
      <c r="K369" s="673"/>
      <c r="L369" s="672" t="s">
        <v>184</v>
      </c>
      <c r="M369" s="673"/>
      <c r="O369" s="35"/>
    </row>
    <row r="370" spans="1:15">
      <c r="A370" s="52"/>
      <c r="E370" s="668"/>
      <c r="F370" s="58" t="s">
        <v>185</v>
      </c>
      <c r="G370" s="59" t="s">
        <v>186</v>
      </c>
      <c r="H370" s="58" t="s">
        <v>185</v>
      </c>
      <c r="I370" s="59" t="s">
        <v>186</v>
      </c>
      <c r="J370" s="344" t="s">
        <v>185</v>
      </c>
      <c r="K370" s="345" t="s">
        <v>186</v>
      </c>
      <c r="L370" s="344" t="s">
        <v>185</v>
      </c>
      <c r="M370" s="345" t="s">
        <v>186</v>
      </c>
      <c r="O370" s="35"/>
    </row>
    <row r="371" spans="1:15">
      <c r="A371" s="52"/>
      <c r="E371" s="60" t="s">
        <v>187</v>
      </c>
      <c r="F371" s="49"/>
      <c r="G371" s="61"/>
      <c r="J371" s="303"/>
      <c r="K371" s="303"/>
      <c r="L371" s="303"/>
      <c r="M371" s="303"/>
      <c r="O371" s="35"/>
    </row>
    <row r="372" spans="1:15" ht="40.5">
      <c r="A372" s="29" t="s">
        <v>103</v>
      </c>
      <c r="B372" s="49" t="s">
        <v>287</v>
      </c>
      <c r="C372" s="49" t="s">
        <v>189</v>
      </c>
      <c r="D372" s="49" t="s">
        <v>189</v>
      </c>
      <c r="E372" s="112" t="s">
        <v>313</v>
      </c>
      <c r="F372" s="84">
        <f t="shared" ref="F372:M372" si="107">F68</f>
        <v>45664</v>
      </c>
      <c r="G372" s="44" t="str">
        <f t="shared" si="107"/>
        <v>8:30</v>
      </c>
      <c r="H372" s="38">
        <f t="shared" si="107"/>
        <v>45685</v>
      </c>
      <c r="I372" s="44" t="str">
        <f t="shared" si="107"/>
        <v>8:30</v>
      </c>
      <c r="J372" s="280">
        <f t="shared" si="107"/>
        <v>45749</v>
      </c>
      <c r="K372" s="281">
        <f t="shared" si="107"/>
        <v>0.35416666666666669</v>
      </c>
      <c r="L372" s="280">
        <f t="shared" si="107"/>
        <v>45770</v>
      </c>
      <c r="M372" s="281">
        <f t="shared" si="107"/>
        <v>0.39583333333333331</v>
      </c>
      <c r="O372" s="35"/>
    </row>
    <row r="373" spans="1:15">
      <c r="A373" s="52"/>
      <c r="E373" s="33" t="s">
        <v>290</v>
      </c>
      <c r="F373" s="69"/>
      <c r="G373" s="108"/>
      <c r="H373" s="69"/>
      <c r="I373" s="108"/>
      <c r="J373" s="355"/>
      <c r="K373" s="367"/>
      <c r="L373" s="355"/>
      <c r="M373" s="367"/>
      <c r="O373" s="35"/>
    </row>
    <row r="374" spans="1:15">
      <c r="A374" s="29" t="s">
        <v>74</v>
      </c>
      <c r="B374" s="49" t="s">
        <v>287</v>
      </c>
      <c r="C374" s="49" t="s">
        <v>189</v>
      </c>
      <c r="D374" s="49" t="s">
        <v>189</v>
      </c>
      <c r="E374" s="123" t="s">
        <v>314</v>
      </c>
      <c r="F374" s="84">
        <f t="shared" ref="F374:M374" si="108">F44</f>
        <v>45673</v>
      </c>
      <c r="G374" s="44">
        <f t="shared" si="108"/>
        <v>0.625</v>
      </c>
      <c r="H374" s="38">
        <f t="shared" si="108"/>
        <v>45694</v>
      </c>
      <c r="I374" s="44">
        <f t="shared" si="108"/>
        <v>0.41666666666666669</v>
      </c>
      <c r="J374" s="280">
        <f t="shared" si="108"/>
        <v>45750</v>
      </c>
      <c r="K374" s="281">
        <f t="shared" si="108"/>
        <v>0.64583333333333337</v>
      </c>
      <c r="L374" s="280">
        <f t="shared" si="108"/>
        <v>45776</v>
      </c>
      <c r="M374" s="281">
        <f t="shared" si="108"/>
        <v>0.375</v>
      </c>
      <c r="O374" s="35"/>
    </row>
    <row r="375" spans="1:15">
      <c r="A375" s="29" t="s">
        <v>64</v>
      </c>
      <c r="B375" s="49" t="s">
        <v>287</v>
      </c>
      <c r="C375" s="49" t="s">
        <v>189</v>
      </c>
      <c r="D375" s="49" t="s">
        <v>189</v>
      </c>
      <c r="E375" s="123" t="s">
        <v>315</v>
      </c>
      <c r="F375" s="84">
        <f t="shared" ref="F375:M375" si="109">F35</f>
        <v>45672</v>
      </c>
      <c r="G375" s="106">
        <f t="shared" si="109"/>
        <v>0.41666666666666669</v>
      </c>
      <c r="H375" s="84">
        <f t="shared" si="109"/>
        <v>45694</v>
      </c>
      <c r="I375" s="106">
        <f t="shared" si="109"/>
        <v>0.41666666666666669</v>
      </c>
      <c r="J375" s="283">
        <f t="shared" si="109"/>
        <v>45749</v>
      </c>
      <c r="K375" s="356">
        <f t="shared" si="109"/>
        <v>0.625</v>
      </c>
      <c r="L375" s="283">
        <f t="shared" si="109"/>
        <v>45777</v>
      </c>
      <c r="M375" s="356">
        <f t="shared" si="109"/>
        <v>0.58333333333333337</v>
      </c>
      <c r="O375" s="35"/>
    </row>
    <row r="376" spans="1:15">
      <c r="A376" s="52"/>
      <c r="E376" s="33" t="s">
        <v>290</v>
      </c>
      <c r="F376" s="69"/>
      <c r="G376" s="108"/>
      <c r="H376" s="69"/>
      <c r="I376" s="108"/>
      <c r="J376" s="355"/>
      <c r="K376" s="367"/>
      <c r="L376" s="355"/>
      <c r="M376" s="367"/>
      <c r="O376" s="35"/>
    </row>
    <row r="377" spans="1:15" ht="60.75">
      <c r="A377" s="270" t="s">
        <v>316</v>
      </c>
      <c r="B377" s="296" t="s">
        <v>287</v>
      </c>
      <c r="C377" s="296" t="s">
        <v>189</v>
      </c>
      <c r="D377" s="296" t="s">
        <v>189</v>
      </c>
      <c r="E377" s="315" t="s">
        <v>292</v>
      </c>
      <c r="F377" s="84">
        <f t="shared" ref="F377:M377" si="110">F93</f>
        <v>45674</v>
      </c>
      <c r="G377" s="84" t="str">
        <f t="shared" si="110"/>
        <v>9:00</v>
      </c>
      <c r="H377" s="84">
        <f t="shared" si="110"/>
        <v>45695</v>
      </c>
      <c r="I377" s="84" t="str">
        <f t="shared" si="110"/>
        <v>9:00</v>
      </c>
      <c r="J377" s="283">
        <f t="shared" si="110"/>
        <v>45748</v>
      </c>
      <c r="K377" s="356">
        <f t="shared" si="110"/>
        <v>0.625</v>
      </c>
      <c r="L377" s="283">
        <f t="shared" si="110"/>
        <v>45771</v>
      </c>
      <c r="M377" s="356">
        <f t="shared" si="110"/>
        <v>0.41666666666666669</v>
      </c>
      <c r="O377" s="35"/>
    </row>
    <row r="378" spans="1:15">
      <c r="A378" s="29" t="s">
        <v>160</v>
      </c>
      <c r="B378" s="49" t="s">
        <v>287</v>
      </c>
      <c r="C378" s="49" t="s">
        <v>189</v>
      </c>
      <c r="D378" s="49" t="s">
        <v>189</v>
      </c>
      <c r="E378" s="9" t="s">
        <v>293</v>
      </c>
      <c r="F378" s="84">
        <f t="shared" ref="F378:M378" si="111">F120</f>
        <v>45671</v>
      </c>
      <c r="G378" s="44">
        <f t="shared" si="111"/>
        <v>0.64583333333333337</v>
      </c>
      <c r="H378" s="84">
        <f t="shared" si="111"/>
        <v>45694</v>
      </c>
      <c r="I378" s="44">
        <f t="shared" si="111"/>
        <v>0.64583333333333337</v>
      </c>
      <c r="J378" s="283">
        <f t="shared" si="111"/>
        <v>45751</v>
      </c>
      <c r="K378" s="281">
        <f t="shared" si="111"/>
        <v>0.64583333333333337</v>
      </c>
      <c r="L378" s="283">
        <f t="shared" si="111"/>
        <v>45776</v>
      </c>
      <c r="M378" s="281">
        <f t="shared" si="111"/>
        <v>0.64583333333333337</v>
      </c>
      <c r="O378" s="35"/>
    </row>
    <row r="379" spans="1:15">
      <c r="A379" s="46"/>
      <c r="E379" s="26"/>
      <c r="F379" s="86"/>
      <c r="G379" s="61"/>
      <c r="H379" s="86"/>
      <c r="I379" s="61"/>
      <c r="J379" s="346"/>
      <c r="K379" s="347"/>
      <c r="L379" s="346"/>
      <c r="M379" s="347"/>
      <c r="O379" s="35"/>
    </row>
    <row r="380" spans="1:15">
      <c r="A380" s="46"/>
      <c r="E380" s="26"/>
      <c r="F380" s="86"/>
      <c r="G380" s="61"/>
      <c r="H380" s="86"/>
      <c r="I380" s="61"/>
      <c r="J380" s="346"/>
      <c r="K380" s="347"/>
      <c r="L380" s="346"/>
      <c r="M380" s="347"/>
    </row>
    <row r="381" spans="1:15">
      <c r="A381" s="29"/>
      <c r="E381" s="60" t="s">
        <v>197</v>
      </c>
      <c r="F381" s="49"/>
      <c r="G381" s="61"/>
      <c r="H381" s="49"/>
      <c r="I381" s="61"/>
      <c r="J381" s="296"/>
      <c r="K381" s="347"/>
      <c r="L381" s="296"/>
      <c r="M381" s="347"/>
    </row>
    <row r="382" spans="1:15">
      <c r="A382" s="29" t="s">
        <v>158</v>
      </c>
      <c r="B382" s="49" t="s">
        <v>287</v>
      </c>
      <c r="C382" s="49" t="s">
        <v>189</v>
      </c>
      <c r="D382" s="49" t="s">
        <v>198</v>
      </c>
      <c r="E382" s="123" t="s">
        <v>297</v>
      </c>
      <c r="F382" s="84">
        <f>F118</f>
        <v>45674</v>
      </c>
      <c r="G382" s="44">
        <f>G118</f>
        <v>0.41666666666666669</v>
      </c>
      <c r="H382" s="280">
        <v>45698</v>
      </c>
      <c r="I382" s="281">
        <v>0.4375</v>
      </c>
      <c r="J382" s="280">
        <v>0.4375</v>
      </c>
      <c r="K382" s="281">
        <f>K118</f>
        <v>0.64583333333333337</v>
      </c>
      <c r="L382" s="280">
        <f>L118</f>
        <v>45775</v>
      </c>
      <c r="M382" s="281">
        <f>M118</f>
        <v>0.375</v>
      </c>
    </row>
    <row r="383" spans="1:15">
      <c r="A383" s="98"/>
      <c r="E383" s="33" t="s">
        <v>290</v>
      </c>
      <c r="F383" s="69"/>
      <c r="G383" s="108"/>
      <c r="H383" s="69"/>
      <c r="I383" s="108"/>
      <c r="J383" s="355"/>
      <c r="K383" s="367"/>
      <c r="L383" s="355"/>
      <c r="M383" s="367"/>
    </row>
    <row r="384" spans="1:15">
      <c r="A384" s="98" t="s">
        <v>116</v>
      </c>
      <c r="B384" s="49" t="s">
        <v>287</v>
      </c>
      <c r="C384" s="49" t="s">
        <v>189</v>
      </c>
      <c r="D384" s="49" t="s">
        <v>198</v>
      </c>
      <c r="E384" s="123" t="s">
        <v>295</v>
      </c>
      <c r="F384" s="84">
        <f t="shared" ref="F384:M384" si="112">F81</f>
        <v>45667</v>
      </c>
      <c r="G384" s="44">
        <f t="shared" si="112"/>
        <v>0.375</v>
      </c>
      <c r="H384" s="38">
        <f t="shared" si="112"/>
        <v>45688</v>
      </c>
      <c r="I384" s="44">
        <f t="shared" si="112"/>
        <v>0.375</v>
      </c>
      <c r="J384" s="280">
        <f t="shared" si="112"/>
        <v>45747</v>
      </c>
      <c r="K384" s="281">
        <f t="shared" si="112"/>
        <v>0.375</v>
      </c>
      <c r="L384" s="280">
        <f t="shared" si="112"/>
        <v>45777</v>
      </c>
      <c r="M384" s="281">
        <f t="shared" si="112"/>
        <v>0.45833333333333331</v>
      </c>
    </row>
    <row r="385" spans="1:15">
      <c r="A385" s="98" t="s">
        <v>32</v>
      </c>
      <c r="B385" s="49" t="s">
        <v>287</v>
      </c>
      <c r="C385" s="49" t="s">
        <v>189</v>
      </c>
      <c r="D385" s="49" t="s">
        <v>198</v>
      </c>
      <c r="E385" s="123" t="s">
        <v>317</v>
      </c>
      <c r="F385" s="114">
        <f t="shared" ref="F385:M385" si="113">F11</f>
        <v>45670</v>
      </c>
      <c r="G385" s="44" t="str">
        <f t="shared" si="113"/>
        <v>8:30</v>
      </c>
      <c r="H385" s="114">
        <f t="shared" si="113"/>
        <v>45698</v>
      </c>
      <c r="I385" s="44">
        <f t="shared" si="113"/>
        <v>0.625</v>
      </c>
      <c r="J385" s="305">
        <f t="shared" si="113"/>
        <v>45751</v>
      </c>
      <c r="K385" s="281" t="str">
        <f t="shared" si="113"/>
        <v>8:30</v>
      </c>
      <c r="L385" s="305">
        <f t="shared" si="113"/>
        <v>45777</v>
      </c>
      <c r="M385" s="281">
        <f t="shared" si="113"/>
        <v>0.375</v>
      </c>
    </row>
    <row r="386" spans="1:15" ht="40.5">
      <c r="A386" s="29" t="s">
        <v>102</v>
      </c>
      <c r="B386" s="49" t="s">
        <v>287</v>
      </c>
      <c r="C386" s="49" t="s">
        <v>189</v>
      </c>
      <c r="D386" s="49" t="s">
        <v>198</v>
      </c>
      <c r="E386" s="123" t="s">
        <v>296</v>
      </c>
      <c r="F386" s="114">
        <f t="shared" ref="F386:M386" si="114">F67</f>
        <v>45666</v>
      </c>
      <c r="G386" s="44">
        <f t="shared" si="114"/>
        <v>0.625</v>
      </c>
      <c r="H386" s="114">
        <f t="shared" si="114"/>
        <v>45684</v>
      </c>
      <c r="I386" s="44" t="str">
        <f t="shared" si="114"/>
        <v>10:00</v>
      </c>
      <c r="J386" s="305">
        <f t="shared" si="114"/>
        <v>45749</v>
      </c>
      <c r="K386" s="281">
        <f t="shared" si="114"/>
        <v>0.625</v>
      </c>
      <c r="L386" s="305">
        <f t="shared" si="114"/>
        <v>45769</v>
      </c>
      <c r="M386" s="281">
        <f t="shared" si="114"/>
        <v>0.41666666666666669</v>
      </c>
    </row>
    <row r="387" spans="1:15">
      <c r="A387" s="29" t="s">
        <v>69</v>
      </c>
      <c r="B387" s="49" t="s">
        <v>287</v>
      </c>
      <c r="C387" s="49" t="s">
        <v>189</v>
      </c>
      <c r="D387" s="49" t="s">
        <v>198</v>
      </c>
      <c r="E387" s="123" t="s">
        <v>298</v>
      </c>
      <c r="F387" s="114">
        <f t="shared" ref="F387:M387" si="115">F39</f>
        <v>45665</v>
      </c>
      <c r="G387" s="39" t="str">
        <f t="shared" si="115"/>
        <v>9:00</v>
      </c>
      <c r="H387" s="114">
        <f t="shared" si="115"/>
        <v>45686</v>
      </c>
      <c r="I387" s="39" t="str">
        <f t="shared" si="115"/>
        <v>9:00</v>
      </c>
      <c r="J387" s="305">
        <f t="shared" si="115"/>
        <v>45750</v>
      </c>
      <c r="K387" s="351">
        <f t="shared" si="115"/>
        <v>0.375</v>
      </c>
      <c r="L387" s="305">
        <f t="shared" si="115"/>
        <v>45776</v>
      </c>
      <c r="M387" s="351">
        <f t="shared" si="115"/>
        <v>0.41666666666666669</v>
      </c>
    </row>
    <row r="388" spans="1:15">
      <c r="A388" s="98" t="s">
        <v>318</v>
      </c>
      <c r="E388" s="33" t="s">
        <v>290</v>
      </c>
      <c r="F388" s="69"/>
      <c r="G388" s="108"/>
      <c r="H388" s="69"/>
      <c r="I388" s="108"/>
      <c r="J388" s="355"/>
      <c r="K388" s="367"/>
      <c r="L388" s="355"/>
      <c r="M388" s="367"/>
    </row>
    <row r="389" spans="1:15">
      <c r="A389" s="29" t="s">
        <v>112</v>
      </c>
      <c r="B389" s="49" t="s">
        <v>287</v>
      </c>
      <c r="C389" s="49" t="s">
        <v>189</v>
      </c>
      <c r="D389" s="49" t="s">
        <v>189</v>
      </c>
      <c r="E389" s="9" t="s">
        <v>299</v>
      </c>
      <c r="F389" s="84">
        <f t="shared" ref="F389:M389" si="116">F77</f>
        <v>45678</v>
      </c>
      <c r="G389" s="44">
        <f t="shared" si="116"/>
        <v>0.41666666666666669</v>
      </c>
      <c r="H389" s="84">
        <f t="shared" si="116"/>
        <v>45698</v>
      </c>
      <c r="I389" s="44">
        <f t="shared" si="116"/>
        <v>0.41666666666666669</v>
      </c>
      <c r="J389" s="283">
        <f t="shared" si="116"/>
        <v>45748</v>
      </c>
      <c r="K389" s="281">
        <f t="shared" si="116"/>
        <v>0.41666666666666669</v>
      </c>
      <c r="L389" s="283">
        <f t="shared" si="116"/>
        <v>45775</v>
      </c>
      <c r="M389" s="281">
        <f t="shared" si="116"/>
        <v>0.625</v>
      </c>
    </row>
    <row r="390" spans="1:15" ht="40.5">
      <c r="A390" s="29" t="s">
        <v>61</v>
      </c>
      <c r="B390" s="49" t="s">
        <v>287</v>
      </c>
      <c r="C390" s="49" t="s">
        <v>189</v>
      </c>
      <c r="D390" s="49" t="s">
        <v>189</v>
      </c>
      <c r="E390" s="9" t="s">
        <v>300</v>
      </c>
      <c r="F390" s="84">
        <f t="shared" ref="F390:M390" si="117">F34</f>
        <v>45672</v>
      </c>
      <c r="G390" s="84" t="str">
        <f t="shared" si="117"/>
        <v>9:00</v>
      </c>
      <c r="H390" s="84">
        <f t="shared" si="117"/>
        <v>45694</v>
      </c>
      <c r="I390" s="84" t="str">
        <f t="shared" si="117"/>
        <v>9:00</v>
      </c>
      <c r="J390" s="283">
        <f t="shared" si="117"/>
        <v>45748</v>
      </c>
      <c r="K390" s="281">
        <f t="shared" si="117"/>
        <v>0.625</v>
      </c>
      <c r="L390" s="283">
        <f t="shared" si="117"/>
        <v>45771</v>
      </c>
      <c r="M390" s="283" t="str">
        <f t="shared" si="117"/>
        <v>9:00</v>
      </c>
    </row>
    <row r="391" spans="1:15">
      <c r="A391" s="46"/>
      <c r="E391" s="26"/>
      <c r="F391" s="86"/>
      <c r="G391" s="61"/>
      <c r="J391" s="303"/>
      <c r="K391" s="303"/>
      <c r="L391" s="303"/>
      <c r="M391" s="303"/>
    </row>
    <row r="392" spans="1:15">
      <c r="A392" s="46"/>
      <c r="E392" s="26"/>
      <c r="F392" s="86"/>
      <c r="G392" s="61"/>
      <c r="J392" s="303"/>
      <c r="K392" s="303"/>
      <c r="L392" s="303"/>
      <c r="M392" s="303"/>
    </row>
    <row r="393" spans="1:15" s="117" customFormat="1">
      <c r="A393" s="46"/>
      <c r="B393" s="49"/>
      <c r="C393" s="49"/>
      <c r="D393" s="49"/>
      <c r="E393" s="60" t="s">
        <v>208</v>
      </c>
      <c r="F393" s="86"/>
      <c r="G393" s="61"/>
      <c r="H393" s="35"/>
      <c r="I393" s="35"/>
      <c r="J393" s="303"/>
      <c r="K393" s="303"/>
      <c r="L393" s="303"/>
      <c r="M393" s="303"/>
      <c r="O393" s="36"/>
    </row>
    <row r="394" spans="1:15" s="117" customFormat="1">
      <c r="A394" s="112" t="s">
        <v>142</v>
      </c>
      <c r="B394" s="49" t="s">
        <v>287</v>
      </c>
      <c r="C394" s="258" t="s">
        <v>198</v>
      </c>
      <c r="D394" s="258" t="s">
        <v>189</v>
      </c>
      <c r="E394" s="9" t="s">
        <v>289</v>
      </c>
      <c r="F394" s="84">
        <f t="shared" ref="F394:M394" si="118">F104</f>
        <v>45666</v>
      </c>
      <c r="G394" s="84" t="str">
        <f t="shared" si="118"/>
        <v>8:30</v>
      </c>
      <c r="H394" s="84">
        <f t="shared" si="118"/>
        <v>45687</v>
      </c>
      <c r="I394" s="84" t="str">
        <f t="shared" si="118"/>
        <v>8:30</v>
      </c>
      <c r="J394" s="283">
        <f t="shared" si="118"/>
        <v>45749</v>
      </c>
      <c r="K394" s="356">
        <f t="shared" si="118"/>
        <v>0.35416666666666669</v>
      </c>
      <c r="L394" s="283">
        <f t="shared" si="118"/>
        <v>45776</v>
      </c>
      <c r="M394" s="356">
        <f t="shared" si="118"/>
        <v>0.35416666666666669</v>
      </c>
      <c r="O394" s="36"/>
    </row>
    <row r="395" spans="1:15" s="297" customFormat="1">
      <c r="A395" s="112"/>
      <c r="B395" s="258"/>
      <c r="C395" s="258"/>
      <c r="D395" s="258"/>
      <c r="E395" s="33" t="s">
        <v>290</v>
      </c>
      <c r="F395" s="117"/>
      <c r="G395" s="117"/>
      <c r="H395" s="117"/>
      <c r="I395" s="117"/>
      <c r="O395" s="301"/>
    </row>
    <row r="396" spans="1:15" ht="40.5">
      <c r="A396" s="299" t="s">
        <v>108</v>
      </c>
      <c r="B396" s="296" t="s">
        <v>287</v>
      </c>
      <c r="C396" s="298" t="s">
        <v>198</v>
      </c>
      <c r="D396" s="298" t="s">
        <v>189</v>
      </c>
      <c r="E396" s="315" t="s">
        <v>303</v>
      </c>
      <c r="F396" s="283">
        <f>F73</f>
        <v>45665</v>
      </c>
      <c r="G396" s="281">
        <f>+G73</f>
        <v>0.625</v>
      </c>
      <c r="H396" s="283">
        <f t="shared" ref="H396:M396" si="119">H73</f>
        <v>45686</v>
      </c>
      <c r="I396" s="283">
        <f t="shared" si="119"/>
        <v>0.35416666666666669</v>
      </c>
      <c r="J396" s="283">
        <f t="shared" si="119"/>
        <v>45747</v>
      </c>
      <c r="K396" s="356">
        <f t="shared" si="119"/>
        <v>0.625</v>
      </c>
      <c r="L396" s="283">
        <f t="shared" si="119"/>
        <v>45775</v>
      </c>
      <c r="M396" s="356">
        <f t="shared" si="119"/>
        <v>0.625</v>
      </c>
    </row>
    <row r="397" spans="1:15" ht="40.5">
      <c r="A397" s="112" t="s">
        <v>121</v>
      </c>
      <c r="B397" s="49" t="s">
        <v>287</v>
      </c>
      <c r="C397" s="258" t="s">
        <v>198</v>
      </c>
      <c r="D397" s="258" t="s">
        <v>189</v>
      </c>
      <c r="E397" s="9" t="s">
        <v>304</v>
      </c>
      <c r="F397" s="84">
        <f t="shared" ref="F397:M397" si="120">F86</f>
        <v>45677</v>
      </c>
      <c r="G397" s="84" t="str">
        <f t="shared" si="120"/>
        <v>16:00</v>
      </c>
      <c r="H397" s="84">
        <f t="shared" si="120"/>
        <v>45698</v>
      </c>
      <c r="I397" s="84" t="str">
        <f t="shared" si="120"/>
        <v>16:00</v>
      </c>
      <c r="J397" s="283">
        <f t="shared" si="120"/>
        <v>45748</v>
      </c>
      <c r="K397" s="281">
        <f t="shared" si="120"/>
        <v>0.66666666666666663</v>
      </c>
      <c r="L397" s="283">
        <f t="shared" si="120"/>
        <v>45775</v>
      </c>
      <c r="M397" s="281">
        <f t="shared" si="120"/>
        <v>0.66666666666666663</v>
      </c>
    </row>
    <row r="398" spans="1:15">
      <c r="A398" s="29"/>
      <c r="E398" s="33" t="s">
        <v>290</v>
      </c>
      <c r="F398" s="86"/>
      <c r="G398" s="61"/>
      <c r="H398" s="86"/>
      <c r="I398" s="61"/>
      <c r="J398" s="346"/>
      <c r="K398" s="347"/>
      <c r="L398" s="346"/>
      <c r="M398" s="347"/>
    </row>
    <row r="399" spans="1:15" s="303" customFormat="1">
      <c r="A399" s="112" t="s">
        <v>165</v>
      </c>
      <c r="B399" s="49" t="s">
        <v>287</v>
      </c>
      <c r="C399" s="258" t="s">
        <v>198</v>
      </c>
      <c r="D399" s="258" t="s">
        <v>189</v>
      </c>
      <c r="E399" s="9" t="s">
        <v>302</v>
      </c>
      <c r="F399" s="84">
        <f t="shared" ref="F399:M399" si="121">F125</f>
        <v>45667</v>
      </c>
      <c r="G399" s="84" t="str">
        <f t="shared" si="121"/>
        <v>8.30</v>
      </c>
      <c r="H399" s="84">
        <f t="shared" si="121"/>
        <v>45688</v>
      </c>
      <c r="I399" s="84" t="str">
        <f t="shared" si="121"/>
        <v>8.30</v>
      </c>
      <c r="J399" s="283">
        <f t="shared" si="121"/>
        <v>45751</v>
      </c>
      <c r="K399" s="356">
        <f t="shared" si="121"/>
        <v>0.375</v>
      </c>
      <c r="L399" s="283">
        <f t="shared" si="121"/>
        <v>45775</v>
      </c>
      <c r="M399" s="356">
        <f t="shared" si="121"/>
        <v>0.35416666666666669</v>
      </c>
      <c r="O399" s="301"/>
    </row>
    <row r="400" spans="1:15" ht="40.5">
      <c r="A400" s="270" t="s">
        <v>164</v>
      </c>
      <c r="B400" s="296" t="s">
        <v>287</v>
      </c>
      <c r="C400" s="298" t="s">
        <v>198</v>
      </c>
      <c r="D400" s="298" t="s">
        <v>189</v>
      </c>
      <c r="E400" s="315" t="s">
        <v>319</v>
      </c>
      <c r="F400" s="283">
        <f>F123</f>
        <v>45677</v>
      </c>
      <c r="G400" s="281">
        <f>G123</f>
        <v>0.625</v>
      </c>
      <c r="H400" s="283">
        <f>H123</f>
        <v>45698</v>
      </c>
      <c r="I400" s="281">
        <f>I123</f>
        <v>0.625</v>
      </c>
      <c r="J400" s="283">
        <f>J123</f>
        <v>45748</v>
      </c>
      <c r="K400" s="356">
        <f>K77</f>
        <v>0.41666666666666669</v>
      </c>
      <c r="L400" s="283">
        <f>L123</f>
        <v>45769</v>
      </c>
      <c r="M400" s="356">
        <f>M123</f>
        <v>0.41666666666666669</v>
      </c>
    </row>
    <row r="401" spans="1:18">
      <c r="A401" s="29"/>
      <c r="E401" s="33" t="s">
        <v>290</v>
      </c>
      <c r="F401" s="86"/>
      <c r="G401" s="61"/>
      <c r="H401" s="86"/>
      <c r="I401" s="61"/>
      <c r="J401" s="346"/>
      <c r="K401" s="347"/>
      <c r="L401" s="346"/>
      <c r="M401" s="347"/>
    </row>
    <row r="402" spans="1:18" s="117" customFormat="1" ht="40.5">
      <c r="A402" s="29" t="s">
        <v>113</v>
      </c>
      <c r="B402" s="49" t="s">
        <v>287</v>
      </c>
      <c r="C402" s="258" t="s">
        <v>198</v>
      </c>
      <c r="D402" s="258" t="s">
        <v>189</v>
      </c>
      <c r="E402" s="9" t="s">
        <v>320</v>
      </c>
      <c r="F402" s="84">
        <f t="shared" ref="F402:M402" si="122">F78</f>
        <v>45670</v>
      </c>
      <c r="G402" s="44">
        <f t="shared" si="122"/>
        <v>0.375</v>
      </c>
      <c r="H402" s="84">
        <f t="shared" si="122"/>
        <v>45691</v>
      </c>
      <c r="I402" s="44">
        <f t="shared" si="122"/>
        <v>0.375</v>
      </c>
      <c r="J402" s="283">
        <f t="shared" si="122"/>
        <v>45750</v>
      </c>
      <c r="K402" s="281">
        <f t="shared" si="122"/>
        <v>0.375</v>
      </c>
      <c r="L402" s="283">
        <f t="shared" si="122"/>
        <v>45777</v>
      </c>
      <c r="M402" s="281">
        <f t="shared" si="122"/>
        <v>0.375</v>
      </c>
      <c r="O402" s="36"/>
    </row>
    <row r="403" spans="1:18" s="117" customFormat="1">
      <c r="A403" s="112" t="s">
        <v>40</v>
      </c>
      <c r="B403" s="49" t="s">
        <v>287</v>
      </c>
      <c r="C403" s="258" t="s">
        <v>198</v>
      </c>
      <c r="D403" s="258" t="s">
        <v>189</v>
      </c>
      <c r="E403" s="9" t="s">
        <v>306</v>
      </c>
      <c r="F403" s="84">
        <f t="shared" ref="F403:M403" si="123">F17</f>
        <v>45671</v>
      </c>
      <c r="G403" s="44">
        <f t="shared" si="123"/>
        <v>0.35416666666666669</v>
      </c>
      <c r="H403" s="84">
        <f t="shared" si="123"/>
        <v>45692</v>
      </c>
      <c r="I403" s="44">
        <f t="shared" si="123"/>
        <v>0.625</v>
      </c>
      <c r="J403" s="283">
        <f t="shared" si="123"/>
        <v>45747</v>
      </c>
      <c r="K403" s="281">
        <f t="shared" si="123"/>
        <v>0.375</v>
      </c>
      <c r="L403" s="283">
        <f t="shared" si="123"/>
        <v>45777</v>
      </c>
      <c r="M403" s="281">
        <f t="shared" si="123"/>
        <v>0.375</v>
      </c>
      <c r="O403" s="36"/>
    </row>
    <row r="404" spans="1:18" s="297" customFormat="1">
      <c r="A404" s="112" t="s">
        <v>117</v>
      </c>
      <c r="B404" s="49"/>
      <c r="C404" s="258"/>
      <c r="D404" s="258"/>
      <c r="E404" s="9" t="s">
        <v>321</v>
      </c>
      <c r="F404" s="84">
        <f t="shared" ref="F404:M404" si="124">F82</f>
        <v>45666</v>
      </c>
      <c r="G404" s="44">
        <f t="shared" si="124"/>
        <v>0.35416666666666669</v>
      </c>
      <c r="H404" s="84">
        <f t="shared" si="124"/>
        <v>45687</v>
      </c>
      <c r="I404" s="44">
        <f t="shared" si="124"/>
        <v>0.35416666666666669</v>
      </c>
      <c r="J404" s="283">
        <f t="shared" si="124"/>
        <v>45749</v>
      </c>
      <c r="K404" s="281">
        <f t="shared" si="124"/>
        <v>0.35416666666666669</v>
      </c>
      <c r="L404" s="283">
        <f t="shared" si="124"/>
        <v>45770</v>
      </c>
      <c r="M404" s="281">
        <f t="shared" si="124"/>
        <v>0.375</v>
      </c>
      <c r="O404" s="301"/>
    </row>
    <row r="405" spans="1:18" s="117" customFormat="1">
      <c r="A405" s="299" t="s">
        <v>169</v>
      </c>
      <c r="B405" s="296"/>
      <c r="C405" s="298"/>
      <c r="D405" s="298"/>
      <c r="E405" s="315" t="s">
        <v>308</v>
      </c>
      <c r="F405" s="84">
        <f t="shared" ref="F405:M405" si="125">F127</f>
        <v>45666</v>
      </c>
      <c r="G405" s="44">
        <f t="shared" si="125"/>
        <v>0.625</v>
      </c>
      <c r="H405" s="84">
        <f t="shared" si="125"/>
        <v>45691</v>
      </c>
      <c r="I405" s="44">
        <f t="shared" si="125"/>
        <v>0.625</v>
      </c>
      <c r="J405" s="283">
        <f t="shared" si="125"/>
        <v>45749</v>
      </c>
      <c r="K405" s="281">
        <f t="shared" si="125"/>
        <v>0.625</v>
      </c>
      <c r="L405" s="283">
        <f t="shared" si="125"/>
        <v>45777</v>
      </c>
      <c r="M405" s="281">
        <f t="shared" si="125"/>
        <v>0.625</v>
      </c>
      <c r="O405" s="36"/>
    </row>
    <row r="406" spans="1:18">
      <c r="A406" s="112"/>
      <c r="C406" s="258"/>
      <c r="D406" s="258"/>
      <c r="E406" s="9"/>
      <c r="F406" s="86"/>
      <c r="G406" s="61"/>
      <c r="H406" s="86"/>
      <c r="I406" s="61"/>
      <c r="J406" s="346"/>
      <c r="K406" s="347"/>
      <c r="L406" s="346"/>
      <c r="M406" s="347"/>
      <c r="N406" s="49"/>
      <c r="Q406" s="47"/>
      <c r="R406" s="47"/>
    </row>
    <row r="407" spans="1:18">
      <c r="A407" s="29"/>
      <c r="E407" s="60" t="s">
        <v>214</v>
      </c>
      <c r="F407" s="49"/>
      <c r="G407" s="61"/>
      <c r="H407" s="49"/>
      <c r="I407" s="61"/>
      <c r="J407" s="296"/>
      <c r="K407" s="347"/>
      <c r="L407" s="296"/>
      <c r="M407" s="347"/>
      <c r="N407" s="49"/>
      <c r="Q407" s="47"/>
      <c r="R407" s="47"/>
    </row>
    <row r="408" spans="1:18">
      <c r="A408" s="29" t="s">
        <v>151</v>
      </c>
      <c r="B408" s="49" t="s">
        <v>287</v>
      </c>
      <c r="C408" s="49" t="s">
        <v>198</v>
      </c>
      <c r="D408" s="49" t="s">
        <v>198</v>
      </c>
      <c r="E408" s="112" t="s">
        <v>322</v>
      </c>
      <c r="F408" s="84">
        <f t="shared" ref="F408:M408" si="126">F113</f>
        <v>45678</v>
      </c>
      <c r="G408" s="44" t="str">
        <f t="shared" si="126"/>
        <v>8:30</v>
      </c>
      <c r="H408" s="84">
        <f t="shared" si="126"/>
        <v>45698</v>
      </c>
      <c r="I408" s="44" t="str">
        <f t="shared" si="126"/>
        <v>8:30</v>
      </c>
      <c r="J408" s="283">
        <f t="shared" si="126"/>
        <v>45749</v>
      </c>
      <c r="K408" s="281">
        <f t="shared" si="126"/>
        <v>0.35416666666666669</v>
      </c>
      <c r="L408" s="283">
        <f t="shared" si="126"/>
        <v>45770</v>
      </c>
      <c r="M408" s="281">
        <f t="shared" si="126"/>
        <v>0.35416666666666669</v>
      </c>
      <c r="N408" s="49"/>
      <c r="Q408" s="47"/>
      <c r="R408" s="47"/>
    </row>
    <row r="409" spans="1:18">
      <c r="A409" s="46"/>
      <c r="E409" s="61"/>
      <c r="F409" s="86"/>
      <c r="G409" s="61"/>
      <c r="H409" s="86"/>
      <c r="I409" s="61"/>
      <c r="J409" s="86"/>
      <c r="K409" s="61"/>
      <c r="L409" s="86"/>
      <c r="M409" s="61"/>
      <c r="N409" s="49"/>
      <c r="Q409" s="47"/>
      <c r="R409" s="47"/>
    </row>
    <row r="410" spans="1:18">
      <c r="A410" s="46"/>
      <c r="E410" s="61"/>
      <c r="F410" s="86"/>
      <c r="G410" s="61"/>
      <c r="H410" s="86"/>
      <c r="I410" s="61"/>
      <c r="J410" s="86"/>
      <c r="K410" s="61"/>
      <c r="L410" s="86"/>
      <c r="M410" s="61"/>
    </row>
    <row r="411" spans="1:18">
      <c r="A411" s="52"/>
      <c r="E411" s="62" t="s">
        <v>233</v>
      </c>
      <c r="F411" s="49"/>
      <c r="G411" s="61"/>
      <c r="K411" s="49" t="s">
        <v>310</v>
      </c>
    </row>
    <row r="412" spans="1:18" s="117" customFormat="1">
      <c r="A412" s="52"/>
      <c r="B412" s="49"/>
      <c r="C412" s="49"/>
      <c r="D412" s="49"/>
      <c r="E412" s="62"/>
      <c r="F412" s="49"/>
      <c r="G412" s="61"/>
      <c r="H412" s="35"/>
      <c r="I412" s="35"/>
      <c r="J412" s="35"/>
      <c r="K412" s="49" t="s">
        <v>311</v>
      </c>
      <c r="L412" s="35"/>
      <c r="M412" s="35"/>
      <c r="O412" s="36"/>
    </row>
    <row r="413" spans="1:18">
      <c r="A413" s="117"/>
      <c r="C413" s="258"/>
      <c r="D413" s="258"/>
      <c r="E413" s="26"/>
      <c r="F413" s="86"/>
      <c r="G413" s="61"/>
      <c r="H413" s="86"/>
      <c r="I413" s="61"/>
      <c r="J413" s="86"/>
      <c r="K413" s="61"/>
      <c r="L413" s="86"/>
      <c r="M413" s="61"/>
    </row>
    <row r="414" spans="1:18">
      <c r="A414" s="46"/>
      <c r="E414" s="26"/>
      <c r="F414" s="86"/>
      <c r="G414" s="61"/>
    </row>
    <row r="415" spans="1:18" ht="25.5">
      <c r="A415" s="52"/>
      <c r="E415" s="665" t="s">
        <v>0</v>
      </c>
      <c r="F415" s="665"/>
      <c r="G415" s="665"/>
      <c r="H415" s="665"/>
      <c r="I415" s="665"/>
      <c r="J415" s="665"/>
      <c r="K415" s="665"/>
      <c r="L415" s="665"/>
      <c r="M415" s="665"/>
    </row>
    <row r="416" spans="1:18" ht="25.5">
      <c r="A416" s="52"/>
      <c r="E416" s="665" t="s">
        <v>179</v>
      </c>
      <c r="F416" s="665"/>
      <c r="G416" s="665"/>
      <c r="H416" s="665"/>
      <c r="I416" s="665"/>
      <c r="J416" s="665"/>
      <c r="K416" s="665"/>
      <c r="L416" s="665"/>
      <c r="M416" s="665"/>
    </row>
    <row r="417" spans="1:15" ht="30">
      <c r="A417" s="52"/>
      <c r="E417" s="678" t="s">
        <v>285</v>
      </c>
      <c r="F417" s="678"/>
      <c r="G417" s="678"/>
      <c r="H417" s="678"/>
      <c r="I417" s="678"/>
      <c r="J417" s="678"/>
      <c r="K417" s="678"/>
      <c r="L417" s="678"/>
      <c r="M417" s="678"/>
    </row>
    <row r="418" spans="1:15" ht="25.5">
      <c r="A418" s="52"/>
      <c r="E418" s="665" t="s">
        <v>181</v>
      </c>
      <c r="F418" s="665"/>
      <c r="G418" s="665"/>
      <c r="H418" s="665"/>
      <c r="I418" s="665"/>
      <c r="J418" s="665"/>
      <c r="K418" s="665"/>
      <c r="L418" s="665"/>
      <c r="M418" s="665"/>
    </row>
    <row r="419" spans="1:15">
      <c r="A419" s="46"/>
      <c r="E419" s="26"/>
      <c r="F419" s="86"/>
      <c r="G419" s="61"/>
    </row>
    <row r="420" spans="1:15">
      <c r="A420" s="46"/>
      <c r="E420" s="26"/>
      <c r="F420" s="86"/>
      <c r="G420" s="61"/>
    </row>
    <row r="421" spans="1:15" ht="27">
      <c r="A421" s="109"/>
      <c r="E421" s="677" t="s">
        <v>323</v>
      </c>
      <c r="F421" s="677"/>
      <c r="G421" s="677"/>
      <c r="H421" s="677"/>
      <c r="I421" s="677"/>
      <c r="J421" s="677"/>
      <c r="K421" s="677"/>
      <c r="L421" s="677"/>
      <c r="M421" s="677"/>
    </row>
    <row r="422" spans="1:15" ht="21.75" customHeight="1">
      <c r="A422" s="109"/>
      <c r="E422" s="100"/>
      <c r="F422" s="100"/>
      <c r="G422" s="100"/>
      <c r="H422" s="100"/>
      <c r="I422" s="100"/>
      <c r="J422" s="100"/>
      <c r="K422" s="100"/>
      <c r="L422" s="100"/>
      <c r="M422" s="100"/>
    </row>
    <row r="423" spans="1:15" ht="21.75" customHeight="1">
      <c r="A423" s="52"/>
      <c r="E423" s="666" t="s">
        <v>182</v>
      </c>
      <c r="F423" s="669" t="s">
        <v>7</v>
      </c>
      <c r="G423" s="670"/>
      <c r="H423" s="670"/>
      <c r="I423" s="670"/>
      <c r="J423" s="670"/>
      <c r="K423" s="670"/>
      <c r="L423" s="670"/>
      <c r="M423" s="671"/>
    </row>
    <row r="424" spans="1:15">
      <c r="A424" s="52"/>
      <c r="E424" s="667"/>
      <c r="F424" s="669" t="s">
        <v>12</v>
      </c>
      <c r="G424" s="671"/>
      <c r="H424" s="669" t="s">
        <v>13</v>
      </c>
      <c r="I424" s="671"/>
      <c r="J424" s="672" t="s">
        <v>183</v>
      </c>
      <c r="K424" s="673"/>
      <c r="L424" s="672" t="s">
        <v>184</v>
      </c>
      <c r="M424" s="673"/>
    </row>
    <row r="425" spans="1:15">
      <c r="A425" s="52"/>
      <c r="E425" s="668"/>
      <c r="F425" s="58" t="s">
        <v>185</v>
      </c>
      <c r="G425" s="59" t="s">
        <v>186</v>
      </c>
      <c r="H425" s="58" t="s">
        <v>185</v>
      </c>
      <c r="I425" s="59" t="s">
        <v>186</v>
      </c>
      <c r="J425" s="344" t="s">
        <v>185</v>
      </c>
      <c r="K425" s="345" t="s">
        <v>186</v>
      </c>
      <c r="L425" s="344" t="s">
        <v>185</v>
      </c>
      <c r="M425" s="345" t="s">
        <v>186</v>
      </c>
    </row>
    <row r="426" spans="1:15">
      <c r="A426" s="52"/>
      <c r="E426" s="60" t="s">
        <v>187</v>
      </c>
      <c r="F426" s="49"/>
      <c r="G426" s="61"/>
      <c r="J426" s="303"/>
      <c r="K426" s="303"/>
      <c r="L426" s="303"/>
      <c r="M426" s="303"/>
      <c r="O426" s="35"/>
    </row>
    <row r="427" spans="1:15">
      <c r="A427" s="29" t="s">
        <v>132</v>
      </c>
      <c r="B427" s="49" t="s">
        <v>287</v>
      </c>
      <c r="C427" s="49" t="s">
        <v>189</v>
      </c>
      <c r="D427" s="49" t="s">
        <v>189</v>
      </c>
      <c r="E427" s="9" t="s">
        <v>324</v>
      </c>
      <c r="F427" s="84">
        <f t="shared" ref="F427:M427" si="127">F95</f>
        <v>45665</v>
      </c>
      <c r="G427" s="44" t="str">
        <f t="shared" si="127"/>
        <v>15:00</v>
      </c>
      <c r="H427" s="38">
        <f t="shared" si="127"/>
        <v>45686</v>
      </c>
      <c r="I427" s="44" t="str">
        <f t="shared" si="127"/>
        <v>15:00</v>
      </c>
      <c r="J427" s="280">
        <f t="shared" si="127"/>
        <v>45750</v>
      </c>
      <c r="K427" s="281" t="str">
        <f t="shared" si="127"/>
        <v>15:00</v>
      </c>
      <c r="L427" s="280">
        <f t="shared" si="127"/>
        <v>45777</v>
      </c>
      <c r="M427" s="281" t="str">
        <f t="shared" si="127"/>
        <v>15:00</v>
      </c>
      <c r="O427" s="35"/>
    </row>
    <row r="428" spans="1:15">
      <c r="A428" s="29" t="s">
        <v>84</v>
      </c>
      <c r="B428" s="49" t="s">
        <v>287</v>
      </c>
      <c r="C428" s="49" t="s">
        <v>189</v>
      </c>
      <c r="D428" s="49" t="s">
        <v>189</v>
      </c>
      <c r="E428" s="9" t="s">
        <v>325</v>
      </c>
      <c r="F428" s="84">
        <f t="shared" ref="F428:M428" si="128">F52</f>
        <v>45672</v>
      </c>
      <c r="G428" s="44" t="str">
        <f t="shared" si="128"/>
        <v>9:00</v>
      </c>
      <c r="H428" s="38">
        <f t="shared" si="128"/>
        <v>45695</v>
      </c>
      <c r="I428" s="44">
        <f t="shared" si="128"/>
        <v>0.625</v>
      </c>
      <c r="J428" s="280">
        <f t="shared" si="128"/>
        <v>45747</v>
      </c>
      <c r="K428" s="281">
        <f t="shared" si="128"/>
        <v>0.41666666666666669</v>
      </c>
      <c r="L428" s="280">
        <f t="shared" si="128"/>
        <v>45769</v>
      </c>
      <c r="M428" s="281">
        <f t="shared" si="128"/>
        <v>0.41666666666666669</v>
      </c>
      <c r="O428" s="35"/>
    </row>
    <row r="429" spans="1:15">
      <c r="A429" s="52"/>
      <c r="E429" s="33" t="s">
        <v>290</v>
      </c>
      <c r="F429" s="69"/>
      <c r="G429" s="108"/>
      <c r="H429" s="69"/>
      <c r="I429" s="108"/>
      <c r="J429" s="355"/>
      <c r="K429" s="367"/>
      <c r="L429" s="355"/>
      <c r="M429" s="367"/>
      <c r="O429" s="35"/>
    </row>
    <row r="430" spans="1:15" ht="60.75">
      <c r="A430" s="270" t="s">
        <v>316</v>
      </c>
      <c r="B430" s="296" t="s">
        <v>287</v>
      </c>
      <c r="C430" s="296" t="s">
        <v>189</v>
      </c>
      <c r="D430" s="296" t="s">
        <v>189</v>
      </c>
      <c r="E430" s="315" t="s">
        <v>292</v>
      </c>
      <c r="F430" s="283">
        <f t="shared" ref="F430:M430" si="129">F93</f>
        <v>45674</v>
      </c>
      <c r="G430" s="283" t="str">
        <f t="shared" si="129"/>
        <v>9:00</v>
      </c>
      <c r="H430" s="283">
        <f t="shared" si="129"/>
        <v>45695</v>
      </c>
      <c r="I430" s="283" t="str">
        <f t="shared" si="129"/>
        <v>9:00</v>
      </c>
      <c r="J430" s="283">
        <f t="shared" si="129"/>
        <v>45748</v>
      </c>
      <c r="K430" s="281">
        <f t="shared" si="129"/>
        <v>0.625</v>
      </c>
      <c r="L430" s="283">
        <f t="shared" si="129"/>
        <v>45771</v>
      </c>
      <c r="M430" s="281">
        <f t="shared" si="129"/>
        <v>0.41666666666666669</v>
      </c>
      <c r="O430" s="35"/>
    </row>
    <row r="431" spans="1:15">
      <c r="A431" s="29" t="s">
        <v>160</v>
      </c>
      <c r="B431" s="49" t="s">
        <v>287</v>
      </c>
      <c r="C431" s="49" t="s">
        <v>189</v>
      </c>
      <c r="D431" s="49" t="s">
        <v>189</v>
      </c>
      <c r="E431" s="9" t="s">
        <v>293</v>
      </c>
      <c r="F431" s="84">
        <f t="shared" ref="F431:M431" si="130">F120</f>
        <v>45671</v>
      </c>
      <c r="G431" s="44">
        <f t="shared" si="130"/>
        <v>0.64583333333333337</v>
      </c>
      <c r="H431" s="84">
        <f t="shared" si="130"/>
        <v>45694</v>
      </c>
      <c r="I431" s="44">
        <f t="shared" si="130"/>
        <v>0.64583333333333337</v>
      </c>
      <c r="J431" s="283">
        <f t="shared" si="130"/>
        <v>45751</v>
      </c>
      <c r="K431" s="281">
        <f t="shared" si="130"/>
        <v>0.64583333333333337</v>
      </c>
      <c r="L431" s="283">
        <f t="shared" si="130"/>
        <v>45776</v>
      </c>
      <c r="M431" s="281">
        <f t="shared" si="130"/>
        <v>0.64583333333333337</v>
      </c>
      <c r="O431" s="35"/>
    </row>
    <row r="432" spans="1:15">
      <c r="A432" s="46"/>
      <c r="E432" s="26"/>
      <c r="F432" s="86"/>
      <c r="G432" s="61"/>
      <c r="H432" s="86"/>
      <c r="I432" s="61"/>
      <c r="J432" s="346"/>
      <c r="K432" s="347"/>
      <c r="L432" s="346"/>
      <c r="M432" s="347"/>
      <c r="O432" s="35"/>
    </row>
    <row r="433" spans="1:15">
      <c r="A433" s="46"/>
      <c r="E433" s="26"/>
      <c r="F433" s="86"/>
      <c r="G433" s="61"/>
      <c r="H433" s="86"/>
      <c r="I433" s="61"/>
      <c r="J433" s="346"/>
      <c r="K433" s="347"/>
      <c r="L433" s="346"/>
      <c r="M433" s="347"/>
      <c r="O433" s="35"/>
    </row>
    <row r="434" spans="1:15">
      <c r="A434" s="29"/>
      <c r="E434" s="60" t="s">
        <v>197</v>
      </c>
      <c r="F434" s="49"/>
      <c r="G434" s="61"/>
      <c r="H434" s="49"/>
      <c r="I434" s="61"/>
      <c r="J434" s="296"/>
      <c r="K434" s="347"/>
      <c r="L434" s="296"/>
      <c r="M434" s="347"/>
      <c r="O434" s="35"/>
    </row>
    <row r="435" spans="1:15">
      <c r="A435" s="29" t="s">
        <v>146</v>
      </c>
      <c r="B435" s="49" t="s">
        <v>287</v>
      </c>
      <c r="C435" s="49" t="s">
        <v>189</v>
      </c>
      <c r="D435" s="49" t="s">
        <v>198</v>
      </c>
      <c r="E435" s="123" t="s">
        <v>326</v>
      </c>
      <c r="F435" s="84">
        <f t="shared" ref="F435:M435" si="131">F107</f>
        <v>45673</v>
      </c>
      <c r="G435" s="106" t="str">
        <f t="shared" si="131"/>
        <v>15:00</v>
      </c>
      <c r="H435" s="84">
        <f t="shared" si="131"/>
        <v>45694</v>
      </c>
      <c r="I435" s="106" t="str">
        <f t="shared" si="131"/>
        <v>15:00</v>
      </c>
      <c r="J435" s="283">
        <f t="shared" si="131"/>
        <v>45750</v>
      </c>
      <c r="K435" s="356">
        <f t="shared" si="131"/>
        <v>0.64583333333333337</v>
      </c>
      <c r="L435" s="283">
        <f t="shared" si="131"/>
        <v>45771</v>
      </c>
      <c r="M435" s="356">
        <f t="shared" si="131"/>
        <v>0.625</v>
      </c>
      <c r="O435" s="35"/>
    </row>
    <row r="436" spans="1:15">
      <c r="A436" s="98"/>
      <c r="E436" s="33" t="s">
        <v>290</v>
      </c>
      <c r="F436" s="69"/>
      <c r="G436" s="108"/>
      <c r="H436" s="69"/>
      <c r="I436" s="108"/>
      <c r="J436" s="355"/>
      <c r="K436" s="367"/>
      <c r="L436" s="355"/>
      <c r="M436" s="367"/>
      <c r="O436" s="35"/>
    </row>
    <row r="437" spans="1:15">
      <c r="A437" s="98" t="s">
        <v>32</v>
      </c>
      <c r="B437" s="49" t="s">
        <v>287</v>
      </c>
      <c r="C437" s="49" t="s">
        <v>189</v>
      </c>
      <c r="D437" s="49" t="s">
        <v>198</v>
      </c>
      <c r="E437" s="123" t="s">
        <v>317</v>
      </c>
      <c r="F437" s="114">
        <f t="shared" ref="F437:M437" si="132">F11</f>
        <v>45670</v>
      </c>
      <c r="G437" s="44" t="str">
        <f t="shared" si="132"/>
        <v>8:30</v>
      </c>
      <c r="H437" s="114">
        <f t="shared" si="132"/>
        <v>45698</v>
      </c>
      <c r="I437" s="44">
        <f t="shared" si="132"/>
        <v>0.625</v>
      </c>
      <c r="J437" s="305">
        <f t="shared" si="132"/>
        <v>45751</v>
      </c>
      <c r="K437" s="281" t="str">
        <f t="shared" si="132"/>
        <v>8:30</v>
      </c>
      <c r="L437" s="305">
        <f t="shared" si="132"/>
        <v>45777</v>
      </c>
      <c r="M437" s="281">
        <f t="shared" si="132"/>
        <v>0.375</v>
      </c>
      <c r="O437" s="35"/>
    </row>
    <row r="438" spans="1:15" ht="40.5">
      <c r="A438" s="29" t="s">
        <v>102</v>
      </c>
      <c r="B438" s="49" t="s">
        <v>287</v>
      </c>
      <c r="C438" s="49" t="s">
        <v>189</v>
      </c>
      <c r="D438" s="49" t="s">
        <v>198</v>
      </c>
      <c r="E438" s="123" t="s">
        <v>296</v>
      </c>
      <c r="F438" s="114">
        <f t="shared" ref="F438:M438" si="133">F67</f>
        <v>45666</v>
      </c>
      <c r="G438" s="44">
        <f t="shared" si="133"/>
        <v>0.625</v>
      </c>
      <c r="H438" s="114">
        <f t="shared" si="133"/>
        <v>45684</v>
      </c>
      <c r="I438" s="44" t="str">
        <f t="shared" si="133"/>
        <v>10:00</v>
      </c>
      <c r="J438" s="305">
        <f t="shared" si="133"/>
        <v>45749</v>
      </c>
      <c r="K438" s="281">
        <f t="shared" si="133"/>
        <v>0.625</v>
      </c>
      <c r="L438" s="305">
        <f t="shared" si="133"/>
        <v>45769</v>
      </c>
      <c r="M438" s="281">
        <f t="shared" si="133"/>
        <v>0.41666666666666669</v>
      </c>
      <c r="O438" s="35"/>
    </row>
    <row r="439" spans="1:15">
      <c r="A439" s="29" t="s">
        <v>151</v>
      </c>
      <c r="B439" s="49" t="s">
        <v>287</v>
      </c>
      <c r="C439" s="49" t="s">
        <v>189</v>
      </c>
      <c r="D439" s="49" t="s">
        <v>198</v>
      </c>
      <c r="E439" s="123" t="s">
        <v>322</v>
      </c>
      <c r="F439" s="84">
        <f t="shared" ref="F439:M439" si="134">F113</f>
        <v>45678</v>
      </c>
      <c r="G439" s="44" t="str">
        <f t="shared" si="134"/>
        <v>8:30</v>
      </c>
      <c r="H439" s="38">
        <f t="shared" si="134"/>
        <v>45698</v>
      </c>
      <c r="I439" s="44" t="str">
        <f t="shared" si="134"/>
        <v>8:30</v>
      </c>
      <c r="J439" s="280">
        <f t="shared" si="134"/>
        <v>45749</v>
      </c>
      <c r="K439" s="281">
        <f t="shared" si="134"/>
        <v>0.35416666666666669</v>
      </c>
      <c r="L439" s="280">
        <f t="shared" si="134"/>
        <v>45770</v>
      </c>
      <c r="M439" s="281">
        <f t="shared" si="134"/>
        <v>0.35416666666666669</v>
      </c>
      <c r="O439" s="35"/>
    </row>
    <row r="440" spans="1:15">
      <c r="A440" s="29" t="s">
        <v>69</v>
      </c>
      <c r="B440" s="49" t="s">
        <v>287</v>
      </c>
      <c r="C440" s="49" t="s">
        <v>189</v>
      </c>
      <c r="D440" s="49" t="s">
        <v>198</v>
      </c>
      <c r="E440" s="123" t="s">
        <v>298</v>
      </c>
      <c r="F440" s="114">
        <f t="shared" ref="F440:M440" si="135">F39</f>
        <v>45665</v>
      </c>
      <c r="G440" s="39" t="str">
        <f t="shared" si="135"/>
        <v>9:00</v>
      </c>
      <c r="H440" s="114">
        <f t="shared" si="135"/>
        <v>45686</v>
      </c>
      <c r="I440" s="39" t="str">
        <f t="shared" si="135"/>
        <v>9:00</v>
      </c>
      <c r="J440" s="305">
        <f t="shared" si="135"/>
        <v>45750</v>
      </c>
      <c r="K440" s="351">
        <f t="shared" si="135"/>
        <v>0.375</v>
      </c>
      <c r="L440" s="305">
        <f t="shared" si="135"/>
        <v>45776</v>
      </c>
      <c r="M440" s="351">
        <f t="shared" si="135"/>
        <v>0.41666666666666669</v>
      </c>
      <c r="O440" s="35"/>
    </row>
    <row r="441" spans="1:15">
      <c r="A441" s="98"/>
      <c r="E441" s="33" t="s">
        <v>290</v>
      </c>
      <c r="F441" s="69"/>
      <c r="G441" s="108"/>
      <c r="H441" s="69"/>
      <c r="I441" s="108"/>
      <c r="J441" s="355"/>
      <c r="K441" s="367"/>
      <c r="L441" s="355"/>
      <c r="M441" s="367"/>
      <c r="O441" s="35"/>
    </row>
    <row r="442" spans="1:15">
      <c r="A442" s="29" t="s">
        <v>112</v>
      </c>
      <c r="B442" s="49" t="s">
        <v>287</v>
      </c>
      <c r="C442" s="49" t="s">
        <v>189</v>
      </c>
      <c r="D442" s="49" t="s">
        <v>189</v>
      </c>
      <c r="E442" s="9" t="s">
        <v>299</v>
      </c>
      <c r="F442" s="84">
        <f t="shared" ref="F442:M442" si="136">F77</f>
        <v>45678</v>
      </c>
      <c r="G442" s="44">
        <f t="shared" si="136"/>
        <v>0.41666666666666669</v>
      </c>
      <c r="H442" s="84">
        <f t="shared" si="136"/>
        <v>45698</v>
      </c>
      <c r="I442" s="44">
        <f t="shared" si="136"/>
        <v>0.41666666666666669</v>
      </c>
      <c r="J442" s="283">
        <f t="shared" si="136"/>
        <v>45748</v>
      </c>
      <c r="K442" s="281">
        <f t="shared" si="136"/>
        <v>0.41666666666666669</v>
      </c>
      <c r="L442" s="283">
        <f t="shared" si="136"/>
        <v>45775</v>
      </c>
      <c r="M442" s="281">
        <f t="shared" si="136"/>
        <v>0.625</v>
      </c>
    </row>
    <row r="443" spans="1:15" s="117" customFormat="1" ht="40.5">
      <c r="A443" s="29" t="s">
        <v>61</v>
      </c>
      <c r="B443" s="49" t="s">
        <v>287</v>
      </c>
      <c r="C443" s="49" t="s">
        <v>189</v>
      </c>
      <c r="D443" s="49" t="s">
        <v>189</v>
      </c>
      <c r="E443" s="9" t="s">
        <v>300</v>
      </c>
      <c r="F443" s="84">
        <f t="shared" ref="F443:M443" si="137">F34</f>
        <v>45672</v>
      </c>
      <c r="G443" s="84" t="str">
        <f t="shared" si="137"/>
        <v>9:00</v>
      </c>
      <c r="H443" s="84">
        <f t="shared" si="137"/>
        <v>45694</v>
      </c>
      <c r="I443" s="84" t="str">
        <f t="shared" si="137"/>
        <v>9:00</v>
      </c>
      <c r="J443" s="283">
        <f t="shared" si="137"/>
        <v>45748</v>
      </c>
      <c r="K443" s="281">
        <f t="shared" si="137"/>
        <v>0.625</v>
      </c>
      <c r="L443" s="283">
        <f t="shared" si="137"/>
        <v>45771</v>
      </c>
      <c r="M443" s="283" t="str">
        <f t="shared" si="137"/>
        <v>9:00</v>
      </c>
      <c r="O443" s="36"/>
    </row>
    <row r="444" spans="1:15" s="117" customFormat="1">
      <c r="B444" s="258"/>
      <c r="C444" s="258"/>
      <c r="D444" s="258"/>
      <c r="J444" s="297"/>
      <c r="K444" s="297"/>
      <c r="L444" s="297"/>
      <c r="M444" s="297"/>
      <c r="O444" s="36"/>
    </row>
    <row r="445" spans="1:15" s="117" customFormat="1">
      <c r="B445" s="258"/>
      <c r="C445" s="258"/>
      <c r="D445" s="258"/>
      <c r="E445" s="60" t="s">
        <v>208</v>
      </c>
      <c r="J445" s="297"/>
      <c r="K445" s="297"/>
      <c r="L445" s="297"/>
      <c r="M445" s="297"/>
      <c r="O445" s="36"/>
    </row>
    <row r="446" spans="1:15" s="117" customFormat="1">
      <c r="A446" s="112" t="s">
        <v>74</v>
      </c>
      <c r="B446" s="49" t="s">
        <v>287</v>
      </c>
      <c r="C446" s="258" t="s">
        <v>198</v>
      </c>
      <c r="D446" s="258" t="s">
        <v>189</v>
      </c>
      <c r="E446" s="9" t="s">
        <v>314</v>
      </c>
      <c r="F446" s="84">
        <f t="shared" ref="F446:M446" si="138">F44</f>
        <v>45673</v>
      </c>
      <c r="G446" s="44">
        <f t="shared" si="138"/>
        <v>0.625</v>
      </c>
      <c r="H446" s="84">
        <f t="shared" si="138"/>
        <v>45694</v>
      </c>
      <c r="I446" s="44">
        <f t="shared" si="138"/>
        <v>0.41666666666666669</v>
      </c>
      <c r="J446" s="283">
        <f t="shared" si="138"/>
        <v>45750</v>
      </c>
      <c r="K446" s="281">
        <f t="shared" si="138"/>
        <v>0.64583333333333337</v>
      </c>
      <c r="L446" s="283">
        <f t="shared" si="138"/>
        <v>45776</v>
      </c>
      <c r="M446" s="281">
        <f t="shared" si="138"/>
        <v>0.375</v>
      </c>
      <c r="O446" s="36"/>
    </row>
    <row r="447" spans="1:15" s="303" customFormat="1">
      <c r="A447" s="112"/>
      <c r="B447" s="258"/>
      <c r="C447" s="258"/>
      <c r="D447" s="258"/>
      <c r="E447" s="33" t="s">
        <v>290</v>
      </c>
      <c r="F447" s="117"/>
      <c r="G447" s="117"/>
      <c r="H447" s="117"/>
      <c r="I447" s="117"/>
      <c r="J447" s="297"/>
      <c r="K447" s="297"/>
      <c r="L447" s="297"/>
      <c r="M447" s="297"/>
      <c r="O447" s="301"/>
    </row>
    <row r="448" spans="1:15" ht="40.5">
      <c r="A448" s="299" t="s">
        <v>108</v>
      </c>
      <c r="B448" s="296" t="s">
        <v>287</v>
      </c>
      <c r="C448" s="298" t="s">
        <v>198</v>
      </c>
      <c r="D448" s="298" t="s">
        <v>189</v>
      </c>
      <c r="E448" s="315" t="s">
        <v>303</v>
      </c>
      <c r="F448" s="283">
        <f t="shared" ref="F448:M448" si="139">F73</f>
        <v>45665</v>
      </c>
      <c r="G448" s="281">
        <f t="shared" si="139"/>
        <v>0.625</v>
      </c>
      <c r="H448" s="283">
        <f t="shared" si="139"/>
        <v>45686</v>
      </c>
      <c r="I448" s="283">
        <f t="shared" si="139"/>
        <v>0.35416666666666669</v>
      </c>
      <c r="J448" s="283">
        <f t="shared" si="139"/>
        <v>45747</v>
      </c>
      <c r="K448" s="281">
        <f t="shared" si="139"/>
        <v>0.625</v>
      </c>
      <c r="L448" s="283">
        <f t="shared" si="139"/>
        <v>45775</v>
      </c>
      <c r="M448" s="281">
        <f t="shared" si="139"/>
        <v>0.625</v>
      </c>
    </row>
    <row r="449" spans="1:18" ht="40.5">
      <c r="A449" s="112" t="s">
        <v>121</v>
      </c>
      <c r="B449" s="49" t="s">
        <v>287</v>
      </c>
      <c r="C449" s="258" t="s">
        <v>198</v>
      </c>
      <c r="D449" s="258" t="s">
        <v>189</v>
      </c>
      <c r="E449" s="9" t="s">
        <v>304</v>
      </c>
      <c r="F449" s="84">
        <f t="shared" ref="F449:M449" si="140">F86</f>
        <v>45677</v>
      </c>
      <c r="G449" s="44" t="str">
        <f t="shared" si="140"/>
        <v>16:00</v>
      </c>
      <c r="H449" s="84">
        <f t="shared" si="140"/>
        <v>45698</v>
      </c>
      <c r="I449" s="44" t="str">
        <f t="shared" si="140"/>
        <v>16:00</v>
      </c>
      <c r="J449" s="283">
        <f t="shared" si="140"/>
        <v>45748</v>
      </c>
      <c r="K449" s="281">
        <f t="shared" si="140"/>
        <v>0.66666666666666663</v>
      </c>
      <c r="L449" s="283">
        <f t="shared" si="140"/>
        <v>45775</v>
      </c>
      <c r="M449" s="281">
        <f t="shared" si="140"/>
        <v>0.66666666666666663</v>
      </c>
    </row>
    <row r="450" spans="1:18">
      <c r="A450" s="29"/>
      <c r="E450" s="33" t="s">
        <v>290</v>
      </c>
      <c r="F450" s="86"/>
      <c r="G450" s="61"/>
      <c r="H450" s="86"/>
      <c r="I450" s="61"/>
      <c r="J450" s="346"/>
      <c r="K450" s="347"/>
      <c r="L450" s="346"/>
      <c r="M450" s="347"/>
    </row>
    <row r="451" spans="1:18" s="303" customFormat="1">
      <c r="A451" s="112" t="s">
        <v>165</v>
      </c>
      <c r="B451" s="49" t="s">
        <v>287</v>
      </c>
      <c r="C451" s="258" t="s">
        <v>198</v>
      </c>
      <c r="D451" s="258" t="s">
        <v>189</v>
      </c>
      <c r="E451" s="9" t="s">
        <v>302</v>
      </c>
      <c r="F451" s="84">
        <f t="shared" ref="F451:M451" si="141">F125</f>
        <v>45667</v>
      </c>
      <c r="G451" s="84" t="str">
        <f t="shared" si="141"/>
        <v>8.30</v>
      </c>
      <c r="H451" s="84">
        <f t="shared" si="141"/>
        <v>45688</v>
      </c>
      <c r="I451" s="283" t="str">
        <f t="shared" si="141"/>
        <v>8.30</v>
      </c>
      <c r="J451" s="283">
        <f t="shared" si="141"/>
        <v>45751</v>
      </c>
      <c r="K451" s="281">
        <f t="shared" si="141"/>
        <v>0.375</v>
      </c>
      <c r="L451" s="283">
        <f t="shared" si="141"/>
        <v>45775</v>
      </c>
      <c r="M451" s="281">
        <f t="shared" si="141"/>
        <v>0.35416666666666669</v>
      </c>
      <c r="O451" s="301"/>
    </row>
    <row r="452" spans="1:18" ht="40.5">
      <c r="A452" s="270" t="s">
        <v>164</v>
      </c>
      <c r="B452" s="296" t="s">
        <v>287</v>
      </c>
      <c r="C452" s="298" t="s">
        <v>198</v>
      </c>
      <c r="D452" s="298" t="s">
        <v>189</v>
      </c>
      <c r="E452" s="315" t="s">
        <v>319</v>
      </c>
      <c r="F452" s="283">
        <f t="shared" ref="F452:M452" si="142">F123</f>
        <v>45677</v>
      </c>
      <c r="G452" s="281">
        <f t="shared" si="142"/>
        <v>0.625</v>
      </c>
      <c r="H452" s="283">
        <f t="shared" si="142"/>
        <v>45698</v>
      </c>
      <c r="I452" s="281">
        <f t="shared" si="142"/>
        <v>0.625</v>
      </c>
      <c r="J452" s="283">
        <f t="shared" si="142"/>
        <v>45748</v>
      </c>
      <c r="K452" s="281">
        <f t="shared" si="142"/>
        <v>0.41666666666666669</v>
      </c>
      <c r="L452" s="283">
        <f t="shared" si="142"/>
        <v>45769</v>
      </c>
      <c r="M452" s="281">
        <f t="shared" si="142"/>
        <v>0.41666666666666669</v>
      </c>
    </row>
    <row r="453" spans="1:18" s="117" customFormat="1">
      <c r="A453" s="29"/>
      <c r="B453" s="49"/>
      <c r="C453" s="49"/>
      <c r="D453" s="49"/>
      <c r="E453" s="33" t="s">
        <v>290</v>
      </c>
      <c r="F453" s="86"/>
      <c r="G453" s="61"/>
      <c r="H453" s="86"/>
      <c r="I453" s="61"/>
      <c r="J453" s="346"/>
      <c r="K453" s="347"/>
      <c r="L453" s="346"/>
      <c r="M453" s="347"/>
      <c r="O453" s="36"/>
    </row>
    <row r="454" spans="1:18" s="117" customFormat="1" ht="40.5">
      <c r="A454" s="29" t="s">
        <v>113</v>
      </c>
      <c r="B454" s="49" t="s">
        <v>287</v>
      </c>
      <c r="C454" s="258" t="s">
        <v>198</v>
      </c>
      <c r="D454" s="258" t="s">
        <v>189</v>
      </c>
      <c r="E454" s="9" t="s">
        <v>320</v>
      </c>
      <c r="F454" s="84">
        <f t="shared" ref="F454:M454" si="143">F78</f>
        <v>45670</v>
      </c>
      <c r="G454" s="44">
        <f t="shared" si="143"/>
        <v>0.375</v>
      </c>
      <c r="H454" s="84">
        <f t="shared" si="143"/>
        <v>45691</v>
      </c>
      <c r="I454" s="44">
        <f t="shared" si="143"/>
        <v>0.375</v>
      </c>
      <c r="J454" s="283">
        <f t="shared" si="143"/>
        <v>45750</v>
      </c>
      <c r="K454" s="281">
        <f t="shared" si="143"/>
        <v>0.375</v>
      </c>
      <c r="L454" s="283">
        <f t="shared" si="143"/>
        <v>45777</v>
      </c>
      <c r="M454" s="281">
        <f t="shared" si="143"/>
        <v>0.375</v>
      </c>
      <c r="O454" s="36"/>
    </row>
    <row r="455" spans="1:18" s="117" customFormat="1">
      <c r="A455" s="117" t="s">
        <v>117</v>
      </c>
      <c r="B455" s="49"/>
      <c r="C455" s="258"/>
      <c r="D455" s="258"/>
      <c r="E455" s="9" t="s">
        <v>321</v>
      </c>
      <c r="F455" s="84">
        <f t="shared" ref="F455:M455" si="144">F82</f>
        <v>45666</v>
      </c>
      <c r="G455" s="44">
        <f t="shared" si="144"/>
        <v>0.35416666666666669</v>
      </c>
      <c r="H455" s="84">
        <f t="shared" si="144"/>
        <v>45687</v>
      </c>
      <c r="I455" s="44">
        <f t="shared" si="144"/>
        <v>0.35416666666666669</v>
      </c>
      <c r="J455" s="283">
        <f t="shared" si="144"/>
        <v>45749</v>
      </c>
      <c r="K455" s="281">
        <f t="shared" si="144"/>
        <v>0.35416666666666669</v>
      </c>
      <c r="L455" s="283">
        <f t="shared" si="144"/>
        <v>45770</v>
      </c>
      <c r="M455" s="281">
        <f t="shared" si="144"/>
        <v>0.375</v>
      </c>
      <c r="O455" s="36"/>
    </row>
    <row r="456" spans="1:18" s="117" customFormat="1">
      <c r="A456" s="112" t="s">
        <v>40</v>
      </c>
      <c r="B456" s="49" t="s">
        <v>287</v>
      </c>
      <c r="C456" s="258" t="s">
        <v>198</v>
      </c>
      <c r="D456" s="258" t="s">
        <v>189</v>
      </c>
      <c r="E456" s="9" t="s">
        <v>306</v>
      </c>
      <c r="F456" s="84">
        <f t="shared" ref="F456:M456" si="145">F17</f>
        <v>45671</v>
      </c>
      <c r="G456" s="44">
        <f t="shared" si="145"/>
        <v>0.35416666666666669</v>
      </c>
      <c r="H456" s="84">
        <f t="shared" si="145"/>
        <v>45692</v>
      </c>
      <c r="I456" s="44">
        <f t="shared" si="145"/>
        <v>0.625</v>
      </c>
      <c r="J456" s="283">
        <f t="shared" si="145"/>
        <v>45747</v>
      </c>
      <c r="K456" s="281">
        <f t="shared" si="145"/>
        <v>0.375</v>
      </c>
      <c r="L456" s="283">
        <f t="shared" si="145"/>
        <v>45777</v>
      </c>
      <c r="M456" s="281">
        <f t="shared" si="145"/>
        <v>0.375</v>
      </c>
      <c r="O456" s="36"/>
    </row>
    <row r="457" spans="1:18">
      <c r="A457" s="117"/>
      <c r="B457" s="258"/>
      <c r="C457" s="258"/>
      <c r="D457" s="258"/>
      <c r="E457" s="117"/>
      <c r="F457" s="117"/>
      <c r="G457" s="117"/>
      <c r="H457" s="117"/>
      <c r="I457" s="117"/>
      <c r="J457" s="297"/>
      <c r="K457" s="297"/>
      <c r="L457" s="297"/>
      <c r="M457" s="297"/>
      <c r="N457" s="49"/>
      <c r="Q457" s="47"/>
      <c r="R457" s="47"/>
    </row>
    <row r="458" spans="1:18">
      <c r="A458" s="46"/>
      <c r="E458" s="60" t="s">
        <v>214</v>
      </c>
      <c r="F458" s="49"/>
      <c r="G458" s="61"/>
      <c r="H458" s="49"/>
      <c r="I458" s="61"/>
      <c r="J458" s="296"/>
      <c r="K458" s="347"/>
      <c r="L458" s="296"/>
      <c r="M458" s="347"/>
      <c r="N458" s="49"/>
      <c r="Q458" s="47"/>
      <c r="R458" s="47"/>
    </row>
    <row r="459" spans="1:18">
      <c r="A459" s="29" t="s">
        <v>81</v>
      </c>
      <c r="B459" s="49" t="s">
        <v>287</v>
      </c>
      <c r="C459" s="49" t="s">
        <v>198</v>
      </c>
      <c r="D459" s="49" t="s">
        <v>198</v>
      </c>
      <c r="E459" s="112" t="s">
        <v>327</v>
      </c>
      <c r="F459" s="84">
        <f t="shared" ref="F459:M459" si="146">F50</f>
        <v>45305</v>
      </c>
      <c r="G459" s="44">
        <f t="shared" si="146"/>
        <v>0.375</v>
      </c>
      <c r="H459" s="84">
        <f t="shared" si="146"/>
        <v>45326</v>
      </c>
      <c r="I459" s="44">
        <f t="shared" si="146"/>
        <v>0.375</v>
      </c>
      <c r="J459" s="283">
        <f t="shared" si="146"/>
        <v>45748</v>
      </c>
      <c r="K459" s="281">
        <f t="shared" si="146"/>
        <v>0.41666666666666669</v>
      </c>
      <c r="L459" s="283">
        <f t="shared" si="146"/>
        <v>45771</v>
      </c>
      <c r="M459" s="281">
        <f t="shared" si="146"/>
        <v>0.625</v>
      </c>
      <c r="N459" s="49"/>
      <c r="Q459" s="47"/>
      <c r="R459" s="47"/>
    </row>
    <row r="460" spans="1:18">
      <c r="A460" s="46"/>
      <c r="E460" s="117"/>
      <c r="F460" s="49"/>
      <c r="G460" s="61"/>
      <c r="H460" s="49"/>
      <c r="I460" s="61"/>
      <c r="J460" s="49"/>
      <c r="K460" s="61"/>
      <c r="L460" s="49"/>
      <c r="M460" s="61"/>
    </row>
    <row r="461" spans="1:18">
      <c r="A461" s="52"/>
      <c r="E461" s="62" t="s">
        <v>233</v>
      </c>
      <c r="F461" s="49"/>
      <c r="G461" s="61"/>
      <c r="K461" s="49" t="s">
        <v>310</v>
      </c>
    </row>
    <row r="462" spans="1:18" s="117" customFormat="1" ht="20.100000000000001" customHeight="1">
      <c r="A462" s="52"/>
      <c r="B462" s="49"/>
      <c r="C462" s="49"/>
      <c r="D462" s="49"/>
      <c r="E462" s="62"/>
      <c r="F462" s="49"/>
      <c r="G462" s="61"/>
      <c r="H462" s="35"/>
      <c r="I462" s="35"/>
      <c r="J462" s="35"/>
      <c r="K462" s="49" t="s">
        <v>311</v>
      </c>
      <c r="L462" s="35"/>
      <c r="M462" s="35"/>
      <c r="O462" s="36"/>
    </row>
    <row r="463" spans="1:18" ht="21.75">
      <c r="A463" s="117"/>
      <c r="B463" s="258"/>
      <c r="C463" s="258"/>
      <c r="D463" s="258"/>
      <c r="E463" s="117"/>
      <c r="F463" s="679" t="s">
        <v>328</v>
      </c>
      <c r="G463" s="679"/>
      <c r="H463" s="679"/>
      <c r="I463" s="117"/>
      <c r="J463" s="117"/>
      <c r="K463" s="117"/>
      <c r="L463" s="117"/>
      <c r="M463" s="117"/>
    </row>
    <row r="464" spans="1:18">
      <c r="A464" s="46"/>
      <c r="E464" s="26"/>
      <c r="F464" s="86"/>
      <c r="G464" s="61"/>
    </row>
    <row r="465" spans="1:15" ht="25.5">
      <c r="A465" s="52"/>
      <c r="E465" s="665" t="s">
        <v>0</v>
      </c>
      <c r="F465" s="665"/>
      <c r="G465" s="665"/>
      <c r="H465" s="665"/>
      <c r="I465" s="665"/>
      <c r="J465" s="665"/>
      <c r="K465" s="665"/>
      <c r="L465" s="665"/>
      <c r="M465" s="665"/>
    </row>
    <row r="466" spans="1:15" ht="25.5">
      <c r="A466" s="52"/>
      <c r="E466" s="665" t="s">
        <v>179</v>
      </c>
      <c r="F466" s="665"/>
      <c r="G466" s="665"/>
      <c r="H466" s="665"/>
      <c r="I466" s="665"/>
      <c r="J466" s="665"/>
      <c r="K466" s="665"/>
      <c r="L466" s="665"/>
      <c r="M466" s="665"/>
    </row>
    <row r="467" spans="1:15" ht="30">
      <c r="A467" s="52"/>
      <c r="E467" s="678" t="s">
        <v>285</v>
      </c>
      <c r="F467" s="678"/>
      <c r="G467" s="678"/>
      <c r="H467" s="678"/>
      <c r="I467" s="678"/>
      <c r="J467" s="678"/>
      <c r="K467" s="678"/>
      <c r="L467" s="678"/>
      <c r="M467" s="678"/>
    </row>
    <row r="468" spans="1:15" ht="25.5">
      <c r="A468" s="52"/>
      <c r="E468" s="665" t="s">
        <v>181</v>
      </c>
      <c r="F468" s="665"/>
      <c r="G468" s="665"/>
      <c r="H468" s="665"/>
      <c r="I468" s="665"/>
      <c r="J468" s="665"/>
      <c r="K468" s="665"/>
      <c r="L468" s="665"/>
      <c r="M468" s="665"/>
    </row>
    <row r="469" spans="1:15">
      <c r="A469" s="46"/>
      <c r="E469" s="26"/>
      <c r="F469" s="86"/>
      <c r="G469" s="61"/>
    </row>
    <row r="470" spans="1:15">
      <c r="A470" s="46"/>
      <c r="E470" s="26"/>
      <c r="F470" s="86"/>
      <c r="G470" s="61"/>
    </row>
    <row r="471" spans="1:15" ht="27">
      <c r="A471" s="109"/>
      <c r="E471" s="677" t="s">
        <v>329</v>
      </c>
      <c r="F471" s="677"/>
      <c r="G471" s="677"/>
      <c r="H471" s="677"/>
      <c r="I471" s="677"/>
      <c r="J471" s="677"/>
      <c r="K471" s="677"/>
      <c r="L471" s="677"/>
      <c r="M471" s="677"/>
    </row>
    <row r="472" spans="1:15" ht="21.75" customHeight="1">
      <c r="A472" s="109"/>
      <c r="E472" s="100"/>
      <c r="F472" s="100"/>
      <c r="G472" s="100"/>
      <c r="H472" s="100"/>
      <c r="I472" s="100"/>
      <c r="J472" s="100"/>
      <c r="K472" s="100"/>
      <c r="L472" s="100"/>
      <c r="M472" s="100"/>
    </row>
    <row r="473" spans="1:15" ht="21.75" customHeight="1">
      <c r="A473" s="52"/>
      <c r="E473" s="666" t="s">
        <v>182</v>
      </c>
      <c r="F473" s="669" t="s">
        <v>7</v>
      </c>
      <c r="G473" s="670"/>
      <c r="H473" s="670"/>
      <c r="I473" s="670"/>
      <c r="J473" s="670"/>
      <c r="K473" s="670"/>
      <c r="L473" s="670"/>
      <c r="M473" s="671"/>
    </row>
    <row r="474" spans="1:15">
      <c r="A474" s="52"/>
      <c r="E474" s="667"/>
      <c r="F474" s="669" t="s">
        <v>12</v>
      </c>
      <c r="G474" s="671"/>
      <c r="H474" s="669" t="s">
        <v>13</v>
      </c>
      <c r="I474" s="671"/>
      <c r="J474" s="672" t="s">
        <v>183</v>
      </c>
      <c r="K474" s="673"/>
      <c r="L474" s="672" t="s">
        <v>184</v>
      </c>
      <c r="M474" s="673"/>
    </row>
    <row r="475" spans="1:15">
      <c r="A475" s="52"/>
      <c r="E475" s="668"/>
      <c r="F475" s="58" t="s">
        <v>185</v>
      </c>
      <c r="G475" s="59" t="s">
        <v>186</v>
      </c>
      <c r="H475" s="58" t="s">
        <v>185</v>
      </c>
      <c r="I475" s="59" t="s">
        <v>186</v>
      </c>
      <c r="J475" s="344" t="s">
        <v>185</v>
      </c>
      <c r="K475" s="345" t="s">
        <v>186</v>
      </c>
      <c r="L475" s="344" t="s">
        <v>185</v>
      </c>
      <c r="M475" s="345" t="s">
        <v>186</v>
      </c>
    </row>
    <row r="476" spans="1:15">
      <c r="A476" s="52"/>
      <c r="E476" s="60" t="s">
        <v>187</v>
      </c>
      <c r="F476" s="49"/>
      <c r="G476" s="61"/>
      <c r="J476" s="303"/>
      <c r="K476" s="303"/>
      <c r="L476" s="303"/>
      <c r="M476" s="303"/>
      <c r="O476" s="35"/>
    </row>
    <row r="477" spans="1:15" ht="40.5">
      <c r="A477" s="29" t="s">
        <v>103</v>
      </c>
      <c r="B477" s="49" t="s">
        <v>287</v>
      </c>
      <c r="C477" s="49" t="s">
        <v>189</v>
      </c>
      <c r="D477" s="49" t="s">
        <v>189</v>
      </c>
      <c r="E477" s="304" t="s">
        <v>313</v>
      </c>
      <c r="F477" s="280">
        <f t="shared" ref="F477:M477" si="147">F68</f>
        <v>45664</v>
      </c>
      <c r="G477" s="280" t="str">
        <f t="shared" si="147"/>
        <v>8:30</v>
      </c>
      <c r="H477" s="280">
        <f t="shared" si="147"/>
        <v>45685</v>
      </c>
      <c r="I477" s="280" t="str">
        <f t="shared" si="147"/>
        <v>8:30</v>
      </c>
      <c r="J477" s="280">
        <f t="shared" si="147"/>
        <v>45749</v>
      </c>
      <c r="K477" s="281">
        <f t="shared" si="147"/>
        <v>0.35416666666666669</v>
      </c>
      <c r="L477" s="280">
        <f t="shared" si="147"/>
        <v>45770</v>
      </c>
      <c r="M477" s="281">
        <f t="shared" si="147"/>
        <v>0.39583333333333331</v>
      </c>
      <c r="O477" s="35"/>
    </row>
    <row r="478" spans="1:15" ht="40.5">
      <c r="A478" s="29" t="s">
        <v>123</v>
      </c>
      <c r="B478" s="49" t="s">
        <v>287</v>
      </c>
      <c r="C478" s="49" t="s">
        <v>189</v>
      </c>
      <c r="D478" s="49" t="s">
        <v>189</v>
      </c>
      <c r="E478" s="304" t="s">
        <v>330</v>
      </c>
      <c r="F478" s="280">
        <f t="shared" ref="F478:M478" si="148">F88</f>
        <v>45672</v>
      </c>
      <c r="G478" s="280" t="str">
        <f t="shared" si="148"/>
        <v>9:00</v>
      </c>
      <c r="H478" s="280">
        <f t="shared" si="148"/>
        <v>45692</v>
      </c>
      <c r="I478" s="280" t="str">
        <f t="shared" si="148"/>
        <v>9:00</v>
      </c>
      <c r="J478" s="280">
        <f t="shared" si="148"/>
        <v>45748</v>
      </c>
      <c r="K478" s="281">
        <f t="shared" si="148"/>
        <v>0.41666666666666669</v>
      </c>
      <c r="L478" s="280">
        <f t="shared" si="148"/>
        <v>45771</v>
      </c>
      <c r="M478" s="281">
        <f t="shared" si="148"/>
        <v>0.625</v>
      </c>
      <c r="O478" s="35"/>
    </row>
    <row r="479" spans="1:15">
      <c r="A479" s="29" t="s">
        <v>168</v>
      </c>
      <c r="B479" s="49" t="s">
        <v>287</v>
      </c>
      <c r="C479" s="49" t="s">
        <v>189</v>
      </c>
      <c r="D479" s="49" t="s">
        <v>189</v>
      </c>
      <c r="E479" s="304" t="s">
        <v>331</v>
      </c>
      <c r="F479" s="283">
        <f t="shared" ref="F479:M479" si="149">F126</f>
        <v>45678</v>
      </c>
      <c r="G479" s="283" t="str">
        <f t="shared" si="149"/>
        <v>15:30</v>
      </c>
      <c r="H479" s="283">
        <f t="shared" si="149"/>
        <v>45698</v>
      </c>
      <c r="I479" s="283" t="str">
        <f t="shared" si="149"/>
        <v>15:30</v>
      </c>
      <c r="J479" s="283">
        <f t="shared" si="149"/>
        <v>45750</v>
      </c>
      <c r="K479" s="281">
        <f t="shared" si="149"/>
        <v>0.41666666666666669</v>
      </c>
      <c r="L479" s="283">
        <f t="shared" si="149"/>
        <v>45777</v>
      </c>
      <c r="M479" s="281">
        <f t="shared" si="149"/>
        <v>0.41666666666666669</v>
      </c>
      <c r="O479" s="35"/>
    </row>
    <row r="480" spans="1:15">
      <c r="A480" s="46"/>
      <c r="E480" s="26"/>
      <c r="F480" s="86"/>
      <c r="G480" s="61"/>
      <c r="H480" s="86"/>
      <c r="I480" s="61"/>
      <c r="J480" s="346"/>
      <c r="K480" s="347"/>
      <c r="L480" s="346"/>
      <c r="M480" s="347"/>
      <c r="O480" s="35"/>
    </row>
    <row r="481" spans="1:15" s="303" customFormat="1">
      <c r="A481" s="29"/>
      <c r="B481" s="49"/>
      <c r="C481" s="49"/>
      <c r="D481" s="49"/>
      <c r="E481" s="311" t="s">
        <v>197</v>
      </c>
      <c r="F481" s="49"/>
      <c r="G481" s="61"/>
      <c r="H481" s="49"/>
      <c r="I481" s="61"/>
      <c r="J481" s="296"/>
      <c r="K481" s="347"/>
      <c r="L481" s="296"/>
      <c r="M481" s="347"/>
    </row>
    <row r="482" spans="1:15" s="303" customFormat="1">
      <c r="A482" s="270" t="s">
        <v>81</v>
      </c>
      <c r="B482" s="296" t="s">
        <v>287</v>
      </c>
      <c r="C482" s="296" t="s">
        <v>189</v>
      </c>
      <c r="D482" s="296" t="s">
        <v>198</v>
      </c>
      <c r="E482" s="310" t="s">
        <v>327</v>
      </c>
      <c r="F482" s="283">
        <f t="shared" ref="F482:M482" si="150">F50</f>
        <v>45305</v>
      </c>
      <c r="G482" s="281">
        <f t="shared" si="150"/>
        <v>0.375</v>
      </c>
      <c r="H482" s="283">
        <f t="shared" si="150"/>
        <v>45326</v>
      </c>
      <c r="I482" s="281">
        <f t="shared" si="150"/>
        <v>0.375</v>
      </c>
      <c r="J482" s="283">
        <f t="shared" si="150"/>
        <v>45748</v>
      </c>
      <c r="K482" s="281">
        <f t="shared" si="150"/>
        <v>0.41666666666666669</v>
      </c>
      <c r="L482" s="283">
        <f t="shared" si="150"/>
        <v>45771</v>
      </c>
      <c r="M482" s="281">
        <f t="shared" si="150"/>
        <v>0.625</v>
      </c>
    </row>
    <row r="483" spans="1:15">
      <c r="A483" s="270" t="s">
        <v>115</v>
      </c>
      <c r="B483" s="296"/>
      <c r="C483" s="296"/>
      <c r="D483" s="296"/>
      <c r="E483" s="310" t="s">
        <v>332</v>
      </c>
      <c r="F483" s="269">
        <f t="shared" ref="F483:M483" si="151">+F80</f>
        <v>45673</v>
      </c>
      <c r="G483" s="267" t="str">
        <f t="shared" si="151"/>
        <v>9:00</v>
      </c>
      <c r="H483" s="269">
        <f t="shared" si="151"/>
        <v>45694</v>
      </c>
      <c r="I483" s="267" t="str">
        <f t="shared" si="151"/>
        <v>9:00</v>
      </c>
      <c r="J483" s="269">
        <f t="shared" si="151"/>
        <v>45750</v>
      </c>
      <c r="K483" s="267">
        <f t="shared" si="151"/>
        <v>0.375</v>
      </c>
      <c r="L483" s="269">
        <f t="shared" si="151"/>
        <v>45777</v>
      </c>
      <c r="M483" s="267">
        <f t="shared" si="151"/>
        <v>0.375</v>
      </c>
      <c r="O483" s="35"/>
    </row>
    <row r="484" spans="1:15" s="303" customFormat="1">
      <c r="A484" s="292"/>
      <c r="B484" s="296"/>
      <c r="C484" s="296"/>
      <c r="D484" s="296"/>
      <c r="E484" s="407" t="s">
        <v>290</v>
      </c>
      <c r="F484" s="355"/>
      <c r="G484" s="367"/>
      <c r="H484" s="355"/>
      <c r="I484" s="367"/>
      <c r="J484" s="355"/>
      <c r="K484" s="367"/>
      <c r="L484" s="355"/>
      <c r="M484" s="367"/>
    </row>
    <row r="485" spans="1:15">
      <c r="A485" s="292" t="s">
        <v>141</v>
      </c>
      <c r="B485" s="296" t="s">
        <v>287</v>
      </c>
      <c r="C485" s="296" t="s">
        <v>189</v>
      </c>
      <c r="D485" s="296" t="s">
        <v>198</v>
      </c>
      <c r="E485" s="310" t="s">
        <v>333</v>
      </c>
      <c r="F485" s="305">
        <f t="shared" ref="F485:M485" si="152">F102</f>
        <v>45677</v>
      </c>
      <c r="G485" s="281">
        <f t="shared" si="152"/>
        <v>0.375</v>
      </c>
      <c r="H485" s="305">
        <f t="shared" si="152"/>
        <v>45698</v>
      </c>
      <c r="I485" s="281">
        <f t="shared" si="152"/>
        <v>0.66666666666666663</v>
      </c>
      <c r="J485" s="305">
        <f t="shared" si="152"/>
        <v>45749</v>
      </c>
      <c r="K485" s="281">
        <f t="shared" si="152"/>
        <v>0.375</v>
      </c>
      <c r="L485" s="305">
        <f t="shared" si="152"/>
        <v>45771</v>
      </c>
      <c r="M485" s="281">
        <f t="shared" si="152"/>
        <v>0.375</v>
      </c>
      <c r="O485" s="35"/>
    </row>
    <row r="486" spans="1:15">
      <c r="A486" s="270" t="s">
        <v>65</v>
      </c>
      <c r="B486" s="296" t="s">
        <v>287</v>
      </c>
      <c r="C486" s="296" t="s">
        <v>189</v>
      </c>
      <c r="D486" s="296" t="s">
        <v>198</v>
      </c>
      <c r="E486" s="310" t="s">
        <v>334</v>
      </c>
      <c r="F486" s="305">
        <f t="shared" ref="F486:M486" si="153">F36</f>
        <v>45670</v>
      </c>
      <c r="G486" s="281">
        <f t="shared" si="153"/>
        <v>0.375</v>
      </c>
      <c r="H486" s="305">
        <f t="shared" si="153"/>
        <v>45691</v>
      </c>
      <c r="I486" s="281">
        <f t="shared" si="153"/>
        <v>0.375</v>
      </c>
      <c r="J486" s="305">
        <f t="shared" si="153"/>
        <v>45747</v>
      </c>
      <c r="K486" s="281">
        <f t="shared" si="153"/>
        <v>0.375</v>
      </c>
      <c r="L486" s="305">
        <f t="shared" si="153"/>
        <v>45775</v>
      </c>
      <c r="M486" s="281">
        <f t="shared" si="153"/>
        <v>0.375</v>
      </c>
      <c r="O486" s="35"/>
    </row>
    <row r="487" spans="1:15" s="117" customFormat="1">
      <c r="A487" s="270" t="s">
        <v>158</v>
      </c>
      <c r="B487" s="296" t="s">
        <v>287</v>
      </c>
      <c r="C487" s="296" t="s">
        <v>189</v>
      </c>
      <c r="D487" s="296" t="s">
        <v>198</v>
      </c>
      <c r="E487" s="310" t="s">
        <v>335</v>
      </c>
      <c r="F487" s="305">
        <f t="shared" ref="F487:M487" si="154">F118</f>
        <v>45674</v>
      </c>
      <c r="G487" s="281">
        <f t="shared" si="154"/>
        <v>0.41666666666666669</v>
      </c>
      <c r="H487" s="305">
        <f t="shared" si="154"/>
        <v>45698</v>
      </c>
      <c r="I487" s="281">
        <f t="shared" si="154"/>
        <v>0.4375</v>
      </c>
      <c r="J487" s="305">
        <f t="shared" si="154"/>
        <v>45750</v>
      </c>
      <c r="K487" s="281">
        <f t="shared" si="154"/>
        <v>0.64583333333333337</v>
      </c>
      <c r="L487" s="305">
        <f t="shared" si="154"/>
        <v>45775</v>
      </c>
      <c r="M487" s="281">
        <f t="shared" si="154"/>
        <v>0.375</v>
      </c>
      <c r="O487" s="36"/>
    </row>
    <row r="488" spans="1:15" s="117" customFormat="1">
      <c r="A488" s="299"/>
      <c r="B488" s="298"/>
      <c r="C488" s="298"/>
      <c r="D488" s="298"/>
      <c r="E488" s="297"/>
      <c r="F488" s="297"/>
      <c r="G488" s="297"/>
      <c r="H488" s="297"/>
      <c r="I488" s="297"/>
      <c r="J488" s="297"/>
      <c r="K488" s="297"/>
      <c r="L488" s="297"/>
      <c r="M488" s="297"/>
      <c r="O488" s="36"/>
    </row>
    <row r="489" spans="1:15" s="117" customFormat="1">
      <c r="A489" s="299"/>
      <c r="B489" s="298"/>
      <c r="C489" s="298"/>
      <c r="D489" s="298"/>
      <c r="E489" s="311" t="s">
        <v>208</v>
      </c>
      <c r="F489" s="297"/>
      <c r="G489" s="297"/>
      <c r="H489" s="297"/>
      <c r="I489" s="297"/>
      <c r="J489" s="297"/>
      <c r="K489" s="297"/>
      <c r="L489" s="297"/>
      <c r="M489" s="297"/>
      <c r="O489" s="36"/>
    </row>
    <row r="490" spans="1:15">
      <c r="A490" s="299"/>
      <c r="B490" s="298"/>
      <c r="C490" s="298"/>
      <c r="D490" s="298"/>
      <c r="E490" s="300" t="s">
        <v>290</v>
      </c>
      <c r="F490" s="297"/>
      <c r="G490" s="297"/>
      <c r="H490" s="297"/>
      <c r="I490" s="297"/>
      <c r="J490" s="297"/>
      <c r="K490" s="297"/>
      <c r="L490" s="297"/>
      <c r="M490" s="297"/>
      <c r="O490" s="35"/>
    </row>
    <row r="491" spans="1:15">
      <c r="A491" s="292" t="s">
        <v>142</v>
      </c>
      <c r="B491" s="296" t="s">
        <v>287</v>
      </c>
      <c r="C491" s="296" t="s">
        <v>198</v>
      </c>
      <c r="D491" s="296" t="s">
        <v>189</v>
      </c>
      <c r="E491" s="310" t="s">
        <v>289</v>
      </c>
      <c r="F491" s="305">
        <f t="shared" ref="F491:M491" si="155">F104</f>
        <v>45666</v>
      </c>
      <c r="G491" s="281" t="str">
        <f t="shared" si="155"/>
        <v>8:30</v>
      </c>
      <c r="H491" s="305">
        <f t="shared" si="155"/>
        <v>45687</v>
      </c>
      <c r="I491" s="281" t="str">
        <f t="shared" si="155"/>
        <v>8:30</v>
      </c>
      <c r="J491" s="305">
        <f t="shared" si="155"/>
        <v>45749</v>
      </c>
      <c r="K491" s="281">
        <f t="shared" si="155"/>
        <v>0.35416666666666669</v>
      </c>
      <c r="L491" s="305">
        <f t="shared" si="155"/>
        <v>45776</v>
      </c>
      <c r="M491" s="281">
        <f t="shared" si="155"/>
        <v>0.35416666666666669</v>
      </c>
      <c r="O491" s="35"/>
    </row>
    <row r="492" spans="1:15" s="117" customFormat="1">
      <c r="A492" s="292" t="s">
        <v>87</v>
      </c>
      <c r="B492" s="296" t="s">
        <v>287</v>
      </c>
      <c r="C492" s="296" t="s">
        <v>198</v>
      </c>
      <c r="D492" s="296" t="s">
        <v>189</v>
      </c>
      <c r="E492" s="310" t="s">
        <v>336</v>
      </c>
      <c r="F492" s="305">
        <f t="shared" ref="F492:M492" si="156">F53</f>
        <v>45672</v>
      </c>
      <c r="G492" s="281" t="str">
        <f t="shared" si="156"/>
        <v>9:00</v>
      </c>
      <c r="H492" s="305">
        <f t="shared" si="156"/>
        <v>45692</v>
      </c>
      <c r="I492" s="281" t="str">
        <f t="shared" si="156"/>
        <v>9:00</v>
      </c>
      <c r="J492" s="305">
        <f t="shared" si="156"/>
        <v>45751</v>
      </c>
      <c r="K492" s="281">
        <f t="shared" si="156"/>
        <v>0.625</v>
      </c>
      <c r="L492" s="305">
        <f t="shared" si="156"/>
        <v>45776</v>
      </c>
      <c r="M492" s="281">
        <f t="shared" si="156"/>
        <v>0.625</v>
      </c>
      <c r="O492" s="36"/>
    </row>
    <row r="493" spans="1:15">
      <c r="A493" s="299"/>
      <c r="B493" s="298"/>
      <c r="C493" s="298"/>
      <c r="D493" s="298"/>
      <c r="E493" s="407" t="s">
        <v>290</v>
      </c>
      <c r="F493" s="297"/>
      <c r="G493" s="297"/>
      <c r="H493" s="297"/>
      <c r="I493" s="297"/>
      <c r="J493" s="297"/>
      <c r="K493" s="297"/>
      <c r="L493" s="297"/>
      <c r="M493" s="297"/>
    </row>
    <row r="494" spans="1:15">
      <c r="A494" s="299" t="s">
        <v>52</v>
      </c>
      <c r="B494" s="296" t="s">
        <v>287</v>
      </c>
      <c r="C494" s="298" t="s">
        <v>198</v>
      </c>
      <c r="D494" s="298" t="s">
        <v>189</v>
      </c>
      <c r="E494" s="310" t="s">
        <v>337</v>
      </c>
      <c r="F494" s="305">
        <f t="shared" ref="F494:M494" si="157">F27</f>
        <v>45665</v>
      </c>
      <c r="G494" s="281" t="str">
        <f t="shared" si="157"/>
        <v>9:00</v>
      </c>
      <c r="H494" s="305">
        <f t="shared" si="157"/>
        <v>45686</v>
      </c>
      <c r="I494" s="281">
        <f t="shared" si="157"/>
        <v>0.625</v>
      </c>
      <c r="J494" s="305">
        <f t="shared" si="157"/>
        <v>45748</v>
      </c>
      <c r="K494" s="281">
        <f t="shared" si="157"/>
        <v>0.375</v>
      </c>
      <c r="L494" s="305">
        <f t="shared" si="157"/>
        <v>45771</v>
      </c>
      <c r="M494" s="281">
        <f t="shared" si="157"/>
        <v>0.375</v>
      </c>
    </row>
    <row r="495" spans="1:15" ht="40.5">
      <c r="A495" s="299" t="s">
        <v>121</v>
      </c>
      <c r="B495" s="296" t="s">
        <v>287</v>
      </c>
      <c r="C495" s="298" t="s">
        <v>198</v>
      </c>
      <c r="D495" s="298" t="s">
        <v>189</v>
      </c>
      <c r="E495" s="310" t="s">
        <v>338</v>
      </c>
      <c r="F495" s="305">
        <f t="shared" ref="F495:M495" si="158">F86</f>
        <v>45677</v>
      </c>
      <c r="G495" s="281" t="str">
        <f t="shared" si="158"/>
        <v>16:00</v>
      </c>
      <c r="H495" s="305">
        <f t="shared" si="158"/>
        <v>45698</v>
      </c>
      <c r="I495" s="281" t="str">
        <f t="shared" si="158"/>
        <v>16:00</v>
      </c>
      <c r="J495" s="305">
        <f t="shared" si="158"/>
        <v>45748</v>
      </c>
      <c r="K495" s="281">
        <f t="shared" si="158"/>
        <v>0.66666666666666663</v>
      </c>
      <c r="L495" s="305">
        <f t="shared" si="158"/>
        <v>45775</v>
      </c>
      <c r="M495" s="281">
        <f t="shared" si="158"/>
        <v>0.66666666666666663</v>
      </c>
    </row>
    <row r="496" spans="1:15">
      <c r="A496" s="270"/>
      <c r="B496" s="296"/>
      <c r="C496" s="296"/>
      <c r="D496" s="296"/>
      <c r="E496" s="407" t="s">
        <v>290</v>
      </c>
      <c r="F496" s="346"/>
      <c r="G496" s="347"/>
      <c r="H496" s="346"/>
      <c r="I496" s="347"/>
      <c r="J496" s="346"/>
      <c r="K496" s="347"/>
      <c r="L496" s="346"/>
      <c r="M496" s="347"/>
    </row>
    <row r="497" spans="1:18">
      <c r="A497" s="299" t="s">
        <v>165</v>
      </c>
      <c r="B497" s="296" t="s">
        <v>287</v>
      </c>
      <c r="C497" s="298" t="s">
        <v>198</v>
      </c>
      <c r="D497" s="298" t="s">
        <v>189</v>
      </c>
      <c r="E497" s="315" t="s">
        <v>302</v>
      </c>
      <c r="F497" s="305">
        <f t="shared" ref="F497:M497" si="159">F125</f>
        <v>45667</v>
      </c>
      <c r="G497" s="281" t="str">
        <f t="shared" si="159"/>
        <v>8.30</v>
      </c>
      <c r="H497" s="305">
        <f t="shared" si="159"/>
        <v>45688</v>
      </c>
      <c r="I497" s="281" t="str">
        <f t="shared" si="159"/>
        <v>8.30</v>
      </c>
      <c r="J497" s="305">
        <f t="shared" si="159"/>
        <v>45751</v>
      </c>
      <c r="K497" s="281">
        <f t="shared" si="159"/>
        <v>0.375</v>
      </c>
      <c r="L497" s="305">
        <f t="shared" si="159"/>
        <v>45775</v>
      </c>
      <c r="M497" s="281">
        <f t="shared" si="159"/>
        <v>0.35416666666666669</v>
      </c>
    </row>
    <row r="498" spans="1:18" ht="40.5">
      <c r="A498" s="270" t="s">
        <v>164</v>
      </c>
      <c r="B498" s="296" t="s">
        <v>287</v>
      </c>
      <c r="C498" s="298" t="s">
        <v>198</v>
      </c>
      <c r="D498" s="298" t="s">
        <v>189</v>
      </c>
      <c r="E498" s="315" t="s">
        <v>319</v>
      </c>
      <c r="F498" s="305">
        <f t="shared" ref="F498:M498" si="160">F123</f>
        <v>45677</v>
      </c>
      <c r="G498" s="281">
        <f t="shared" si="160"/>
        <v>0.625</v>
      </c>
      <c r="H498" s="305">
        <f t="shared" si="160"/>
        <v>45698</v>
      </c>
      <c r="I498" s="281">
        <f t="shared" si="160"/>
        <v>0.625</v>
      </c>
      <c r="J498" s="305">
        <f t="shared" si="160"/>
        <v>45748</v>
      </c>
      <c r="K498" s="281">
        <f t="shared" si="160"/>
        <v>0.41666666666666669</v>
      </c>
      <c r="L498" s="305">
        <f t="shared" si="160"/>
        <v>45769</v>
      </c>
      <c r="M498" s="281">
        <f t="shared" si="160"/>
        <v>0.41666666666666669</v>
      </c>
    </row>
    <row r="499" spans="1:18" s="117" customFormat="1">
      <c r="A499" s="270"/>
      <c r="B499" s="296"/>
      <c r="C499" s="296"/>
      <c r="D499" s="296"/>
      <c r="E499" s="407" t="s">
        <v>290</v>
      </c>
      <c r="F499" s="346"/>
      <c r="G499" s="347"/>
      <c r="H499" s="346"/>
      <c r="I499" s="347"/>
      <c r="J499" s="346"/>
      <c r="K499" s="347"/>
      <c r="L499" s="346"/>
      <c r="M499" s="347"/>
      <c r="O499" s="36"/>
    </row>
    <row r="500" spans="1:18" s="117" customFormat="1" ht="40.5">
      <c r="A500" s="270" t="s">
        <v>113</v>
      </c>
      <c r="B500" s="296" t="s">
        <v>287</v>
      </c>
      <c r="C500" s="298" t="s">
        <v>198</v>
      </c>
      <c r="D500" s="298" t="s">
        <v>189</v>
      </c>
      <c r="E500" s="315" t="s">
        <v>320</v>
      </c>
      <c r="F500" s="305">
        <f t="shared" ref="F500:M500" si="161">F78</f>
        <v>45670</v>
      </c>
      <c r="G500" s="281">
        <f t="shared" si="161"/>
        <v>0.375</v>
      </c>
      <c r="H500" s="305">
        <f t="shared" si="161"/>
        <v>45691</v>
      </c>
      <c r="I500" s="281">
        <f t="shared" si="161"/>
        <v>0.375</v>
      </c>
      <c r="J500" s="305">
        <f t="shared" si="161"/>
        <v>45750</v>
      </c>
      <c r="K500" s="281">
        <f t="shared" si="161"/>
        <v>0.375</v>
      </c>
      <c r="L500" s="305">
        <f t="shared" si="161"/>
        <v>45777</v>
      </c>
      <c r="M500" s="281">
        <f t="shared" si="161"/>
        <v>0.375</v>
      </c>
      <c r="O500" s="36"/>
    </row>
    <row r="501" spans="1:18" s="117" customFormat="1" ht="40.5">
      <c r="A501" s="299" t="s">
        <v>43</v>
      </c>
      <c r="B501" s="296" t="s">
        <v>287</v>
      </c>
      <c r="C501" s="298" t="s">
        <v>198</v>
      </c>
      <c r="D501" s="298" t="s">
        <v>189</v>
      </c>
      <c r="E501" s="310" t="s">
        <v>339</v>
      </c>
      <c r="F501" s="305">
        <f t="shared" ref="F501:M501" si="162">F20</f>
        <v>45672</v>
      </c>
      <c r="G501" s="281" t="str">
        <f t="shared" si="162"/>
        <v>9:00</v>
      </c>
      <c r="H501" s="305">
        <f t="shared" si="162"/>
        <v>45692</v>
      </c>
      <c r="I501" s="281" t="str">
        <f t="shared" si="162"/>
        <v>9:00</v>
      </c>
      <c r="J501" s="305">
        <f t="shared" si="162"/>
        <v>45750</v>
      </c>
      <c r="K501" s="281">
        <f t="shared" si="162"/>
        <v>0.625</v>
      </c>
      <c r="L501" s="305">
        <f t="shared" si="162"/>
        <v>45776</v>
      </c>
      <c r="M501" s="281">
        <f t="shared" si="162"/>
        <v>0.375</v>
      </c>
      <c r="O501" s="36"/>
    </row>
    <row r="502" spans="1:18" s="117" customFormat="1">
      <c r="A502" s="299" t="s">
        <v>40</v>
      </c>
      <c r="B502" s="296" t="s">
        <v>287</v>
      </c>
      <c r="C502" s="298" t="s">
        <v>198</v>
      </c>
      <c r="D502" s="298" t="s">
        <v>189</v>
      </c>
      <c r="E502" s="295" t="s">
        <v>306</v>
      </c>
      <c r="F502" s="305">
        <f t="shared" ref="F502:M502" si="163">F17</f>
        <v>45671</v>
      </c>
      <c r="G502" s="281">
        <f t="shared" si="163"/>
        <v>0.35416666666666669</v>
      </c>
      <c r="H502" s="305">
        <f t="shared" si="163"/>
        <v>45692</v>
      </c>
      <c r="I502" s="281">
        <f t="shared" si="163"/>
        <v>0.625</v>
      </c>
      <c r="J502" s="305">
        <f t="shared" si="163"/>
        <v>45747</v>
      </c>
      <c r="K502" s="281">
        <f t="shared" si="163"/>
        <v>0.375</v>
      </c>
      <c r="L502" s="305">
        <f t="shared" si="163"/>
        <v>45777</v>
      </c>
      <c r="M502" s="281">
        <f t="shared" si="163"/>
        <v>0.375</v>
      </c>
      <c r="O502" s="36"/>
    </row>
    <row r="503" spans="1:18">
      <c r="A503" s="297"/>
      <c r="B503" s="298"/>
      <c r="C503" s="298"/>
      <c r="D503" s="298"/>
      <c r="E503" s="297"/>
      <c r="F503" s="297"/>
      <c r="G503" s="297"/>
      <c r="H503" s="297"/>
      <c r="I503" s="297"/>
      <c r="J503" s="297"/>
      <c r="K503" s="297"/>
      <c r="L503" s="297"/>
      <c r="M503" s="297"/>
      <c r="N503" s="49"/>
      <c r="Q503" s="47"/>
      <c r="R503" s="47"/>
    </row>
    <row r="504" spans="1:18">
      <c r="A504" s="302"/>
      <c r="B504" s="296"/>
      <c r="C504" s="296"/>
      <c r="D504" s="296"/>
      <c r="E504" s="311" t="s">
        <v>214</v>
      </c>
      <c r="F504" s="296"/>
      <c r="G504" s="347"/>
      <c r="H504" s="296"/>
      <c r="I504" s="347"/>
      <c r="J504" s="296"/>
      <c r="K504" s="347"/>
      <c r="L504" s="296"/>
      <c r="M504" s="347"/>
      <c r="N504" s="49"/>
      <c r="Q504" s="47"/>
      <c r="R504" s="47"/>
    </row>
    <row r="505" spans="1:18" s="117" customFormat="1">
      <c r="A505" s="270" t="s">
        <v>151</v>
      </c>
      <c r="B505" s="296" t="s">
        <v>287</v>
      </c>
      <c r="C505" s="296" t="s">
        <v>198</v>
      </c>
      <c r="D505" s="296" t="s">
        <v>198</v>
      </c>
      <c r="E505" s="299" t="s">
        <v>322</v>
      </c>
      <c r="F505" s="305">
        <f t="shared" ref="F505:M505" si="164">F113</f>
        <v>45678</v>
      </c>
      <c r="G505" s="281" t="str">
        <f t="shared" si="164"/>
        <v>8:30</v>
      </c>
      <c r="H505" s="305">
        <f t="shared" si="164"/>
        <v>45698</v>
      </c>
      <c r="I505" s="281" t="str">
        <f t="shared" si="164"/>
        <v>8:30</v>
      </c>
      <c r="J505" s="305">
        <f t="shared" si="164"/>
        <v>45749</v>
      </c>
      <c r="K505" s="281">
        <f t="shared" si="164"/>
        <v>0.35416666666666669</v>
      </c>
      <c r="L505" s="305">
        <f t="shared" si="164"/>
        <v>45770</v>
      </c>
      <c r="M505" s="281">
        <f t="shared" si="164"/>
        <v>0.35416666666666669</v>
      </c>
      <c r="O505" s="36"/>
    </row>
    <row r="506" spans="1:18" s="117" customFormat="1">
      <c r="B506" s="49"/>
      <c r="C506" s="258"/>
      <c r="D506" s="258"/>
      <c r="E506" s="26"/>
      <c r="F506" s="86"/>
      <c r="G506" s="61"/>
      <c r="H506" s="86"/>
      <c r="I506" s="61"/>
      <c r="J506" s="86"/>
      <c r="K506" s="61"/>
      <c r="L506" s="86"/>
      <c r="M506" s="61"/>
      <c r="O506" s="36"/>
    </row>
    <row r="507" spans="1:18">
      <c r="A507" s="117"/>
      <c r="C507" s="258"/>
      <c r="D507" s="258"/>
      <c r="E507" s="26"/>
      <c r="F507" s="86"/>
      <c r="G507" s="61"/>
      <c r="H507" s="86"/>
      <c r="I507" s="61"/>
      <c r="J507" s="86"/>
      <c r="K507" s="61"/>
      <c r="L507" s="86"/>
      <c r="M507" s="61"/>
    </row>
    <row r="508" spans="1:18">
      <c r="A508" s="46"/>
      <c r="B508" s="63"/>
      <c r="C508" s="63"/>
      <c r="D508" s="63"/>
      <c r="E508" s="96"/>
      <c r="F508" s="86"/>
      <c r="G508" s="86"/>
      <c r="H508" s="86"/>
      <c r="I508" s="86"/>
      <c r="J508" s="86"/>
      <c r="K508" s="86"/>
      <c r="L508" s="86"/>
      <c r="M508" s="86"/>
    </row>
    <row r="509" spans="1:18">
      <c r="A509" s="52"/>
      <c r="E509" s="62" t="s">
        <v>233</v>
      </c>
      <c r="F509" s="49"/>
      <c r="G509" s="61"/>
      <c r="K509" s="49" t="s">
        <v>310</v>
      </c>
    </row>
    <row r="510" spans="1:18">
      <c r="A510" s="52"/>
      <c r="E510" s="62"/>
      <c r="F510" s="49"/>
      <c r="G510" s="61"/>
      <c r="K510" s="49" t="s">
        <v>311</v>
      </c>
      <c r="O510" s="35"/>
    </row>
    <row r="511" spans="1:18">
      <c r="A511" s="46"/>
      <c r="E511" s="26"/>
      <c r="F511" s="86"/>
      <c r="G511" s="61"/>
      <c r="H511" s="86"/>
      <c r="I511" s="61"/>
      <c r="J511" s="86"/>
      <c r="K511" s="61"/>
      <c r="L511" s="86"/>
      <c r="M511" s="61"/>
      <c r="O511" s="35"/>
    </row>
    <row r="512" spans="1:18" ht="25.5">
      <c r="A512" s="52"/>
      <c r="E512" s="665" t="s">
        <v>0</v>
      </c>
      <c r="F512" s="665"/>
      <c r="G512" s="665"/>
      <c r="H512" s="665"/>
      <c r="I512" s="665"/>
      <c r="J512" s="665"/>
      <c r="K512" s="665"/>
      <c r="L512" s="665"/>
      <c r="M512" s="665"/>
      <c r="O512" s="35"/>
    </row>
    <row r="513" spans="1:15" ht="25.5">
      <c r="A513" s="52"/>
      <c r="E513" s="665" t="s">
        <v>179</v>
      </c>
      <c r="F513" s="665"/>
      <c r="G513" s="665"/>
      <c r="H513" s="665"/>
      <c r="I513" s="665"/>
      <c r="J513" s="665"/>
      <c r="K513" s="665"/>
      <c r="L513" s="665"/>
      <c r="M513" s="665"/>
      <c r="O513" s="35"/>
    </row>
    <row r="514" spans="1:15" ht="30">
      <c r="A514" s="52"/>
      <c r="E514" s="678" t="s">
        <v>340</v>
      </c>
      <c r="F514" s="678"/>
      <c r="G514" s="678"/>
      <c r="H514" s="678"/>
      <c r="I514" s="678"/>
      <c r="J514" s="678"/>
      <c r="K514" s="678"/>
      <c r="L514" s="678"/>
      <c r="M514" s="678"/>
      <c r="O514" s="35"/>
    </row>
    <row r="515" spans="1:15" ht="25.5">
      <c r="A515" s="52"/>
      <c r="E515" s="665" t="s">
        <v>181</v>
      </c>
      <c r="F515" s="665"/>
      <c r="G515" s="665"/>
      <c r="H515" s="665"/>
      <c r="I515" s="665"/>
      <c r="J515" s="665"/>
      <c r="K515" s="665"/>
      <c r="L515" s="665"/>
      <c r="M515" s="665"/>
      <c r="O515" s="35"/>
    </row>
    <row r="516" spans="1:15" ht="25.5">
      <c r="A516" s="52"/>
      <c r="E516" s="54"/>
      <c r="F516" s="54"/>
      <c r="G516" s="54"/>
      <c r="O516" s="35"/>
    </row>
    <row r="517" spans="1:15" ht="25.5">
      <c r="A517" s="52"/>
      <c r="E517" s="54"/>
      <c r="F517" s="54"/>
      <c r="G517" s="54"/>
      <c r="O517" s="35"/>
    </row>
    <row r="518" spans="1:15" ht="27">
      <c r="A518" s="52"/>
      <c r="E518" s="677" t="s">
        <v>341</v>
      </c>
      <c r="F518" s="677"/>
      <c r="G518" s="677"/>
      <c r="H518" s="677"/>
      <c r="I518" s="677"/>
      <c r="J518" s="677"/>
      <c r="K518" s="677"/>
      <c r="L518" s="677"/>
      <c r="M518" s="677"/>
      <c r="O518" s="35"/>
    </row>
    <row r="519" spans="1:15" ht="21.75" customHeight="1">
      <c r="A519" s="52"/>
      <c r="E519" s="100"/>
      <c r="F519" s="100"/>
      <c r="G519" s="100"/>
      <c r="O519" s="35"/>
    </row>
    <row r="520" spans="1:15" ht="21.75" customHeight="1">
      <c r="A520" s="52"/>
      <c r="E520" s="666" t="s">
        <v>182</v>
      </c>
      <c r="F520" s="669" t="s">
        <v>7</v>
      </c>
      <c r="G520" s="670"/>
      <c r="H520" s="670"/>
      <c r="I520" s="670"/>
      <c r="J520" s="670"/>
      <c r="K520" s="670"/>
      <c r="L520" s="670"/>
      <c r="M520" s="671"/>
      <c r="O520" s="35"/>
    </row>
    <row r="521" spans="1:15">
      <c r="A521" s="52"/>
      <c r="E521" s="667"/>
      <c r="F521" s="669" t="s">
        <v>12</v>
      </c>
      <c r="G521" s="671"/>
      <c r="H521" s="669" t="s">
        <v>13</v>
      </c>
      <c r="I521" s="671"/>
      <c r="J521" s="669" t="s">
        <v>183</v>
      </c>
      <c r="K521" s="671"/>
      <c r="L521" s="669" t="s">
        <v>184</v>
      </c>
      <c r="M521" s="671"/>
      <c r="O521" s="35"/>
    </row>
    <row r="522" spans="1:15">
      <c r="A522" s="52"/>
      <c r="E522" s="668"/>
      <c r="F522" s="58" t="s">
        <v>185</v>
      </c>
      <c r="G522" s="59" t="s">
        <v>186</v>
      </c>
      <c r="H522" s="58" t="s">
        <v>185</v>
      </c>
      <c r="I522" s="59" t="s">
        <v>186</v>
      </c>
      <c r="J522" s="58" t="s">
        <v>185</v>
      </c>
      <c r="K522" s="59" t="s">
        <v>186</v>
      </c>
      <c r="L522" s="58" t="s">
        <v>185</v>
      </c>
      <c r="M522" s="59" t="s">
        <v>186</v>
      </c>
      <c r="O522" s="35"/>
    </row>
    <row r="523" spans="1:15">
      <c r="A523" s="52"/>
      <c r="E523" s="60" t="s">
        <v>187</v>
      </c>
      <c r="F523" s="49"/>
      <c r="G523" s="61"/>
    </row>
    <row r="524" spans="1:15" ht="40.5">
      <c r="A524" s="123" t="s">
        <v>138</v>
      </c>
      <c r="B524" s="40" t="s">
        <v>162</v>
      </c>
      <c r="C524" s="40" t="s">
        <v>189</v>
      </c>
      <c r="D524" s="40" t="s">
        <v>189</v>
      </c>
      <c r="E524" s="123" t="s">
        <v>342</v>
      </c>
      <c r="F524" s="38">
        <f t="shared" ref="F524:M524" si="165">F99</f>
        <v>45301</v>
      </c>
      <c r="G524" s="44" t="str">
        <f t="shared" si="165"/>
        <v>15:00</v>
      </c>
      <c r="H524" s="38">
        <f t="shared" si="165"/>
        <v>45322</v>
      </c>
      <c r="I524" s="44" t="str">
        <f t="shared" si="165"/>
        <v>15:00</v>
      </c>
      <c r="J524" s="280">
        <f t="shared" si="165"/>
        <v>45748</v>
      </c>
      <c r="K524" s="281">
        <f t="shared" si="165"/>
        <v>0.41666666666666669</v>
      </c>
      <c r="L524" s="280">
        <f t="shared" si="165"/>
        <v>45771</v>
      </c>
      <c r="M524" s="281">
        <f t="shared" si="165"/>
        <v>0.625</v>
      </c>
    </row>
    <row r="525" spans="1:15" ht="40.5">
      <c r="A525" s="123" t="s">
        <v>120</v>
      </c>
      <c r="B525" s="40" t="s">
        <v>162</v>
      </c>
      <c r="C525" s="40" t="s">
        <v>189</v>
      </c>
      <c r="D525" s="40" t="s">
        <v>189</v>
      </c>
      <c r="E525" s="123" t="s">
        <v>343</v>
      </c>
      <c r="F525" s="38">
        <f t="shared" ref="F525:M525" si="166">F85</f>
        <v>45670</v>
      </c>
      <c r="G525" s="44" t="str">
        <f t="shared" si="166"/>
        <v>9:00</v>
      </c>
      <c r="H525" s="38">
        <f t="shared" si="166"/>
        <v>45691</v>
      </c>
      <c r="I525" s="44" t="str">
        <f t="shared" si="166"/>
        <v>9:00</v>
      </c>
      <c r="J525" s="280">
        <f t="shared" si="166"/>
        <v>45750</v>
      </c>
      <c r="K525" s="281">
        <f t="shared" si="166"/>
        <v>0.6875</v>
      </c>
      <c r="L525" s="280">
        <f t="shared" si="166"/>
        <v>45777</v>
      </c>
      <c r="M525" s="281">
        <f t="shared" si="166"/>
        <v>0.6875</v>
      </c>
    </row>
    <row r="526" spans="1:15">
      <c r="A526" s="123" t="s">
        <v>100</v>
      </c>
      <c r="B526" s="40" t="s">
        <v>162</v>
      </c>
      <c r="C526" s="40" t="s">
        <v>189</v>
      </c>
      <c r="D526" s="40" t="s">
        <v>189</v>
      </c>
      <c r="E526" s="123" t="s">
        <v>344</v>
      </c>
      <c r="F526" s="38">
        <f t="shared" ref="F526:M526" si="167">F66</f>
        <v>45674</v>
      </c>
      <c r="G526" s="44">
        <f t="shared" si="167"/>
        <v>0.375</v>
      </c>
      <c r="H526" s="38">
        <f t="shared" si="167"/>
        <v>45695</v>
      </c>
      <c r="I526" s="44">
        <f t="shared" si="167"/>
        <v>0.625</v>
      </c>
      <c r="J526" s="280">
        <f t="shared" si="167"/>
        <v>45748</v>
      </c>
      <c r="K526" s="281">
        <f t="shared" si="167"/>
        <v>0.625</v>
      </c>
      <c r="L526" s="280">
        <f t="shared" si="167"/>
        <v>45770</v>
      </c>
      <c r="M526" s="281">
        <f t="shared" si="167"/>
        <v>0.625</v>
      </c>
    </row>
    <row r="527" spans="1:15" ht="40.5">
      <c r="A527" s="123" t="s">
        <v>345</v>
      </c>
      <c r="B527" s="40" t="s">
        <v>162</v>
      </c>
      <c r="C527" s="40" t="s">
        <v>189</v>
      </c>
      <c r="D527" s="40" t="s">
        <v>189</v>
      </c>
      <c r="E527" s="123" t="s">
        <v>346</v>
      </c>
      <c r="F527" s="38">
        <f t="shared" ref="F527:M527" si="168">F64</f>
        <v>45672</v>
      </c>
      <c r="G527" s="44">
        <f t="shared" si="168"/>
        <v>0.625</v>
      </c>
      <c r="H527" s="38">
        <f t="shared" si="168"/>
        <v>45692</v>
      </c>
      <c r="I527" s="44">
        <f t="shared" si="168"/>
        <v>0.625</v>
      </c>
      <c r="J527" s="280">
        <f t="shared" si="168"/>
        <v>45747</v>
      </c>
      <c r="K527" s="281">
        <f t="shared" si="168"/>
        <v>0.375</v>
      </c>
      <c r="L527" s="280">
        <f t="shared" si="168"/>
        <v>45775</v>
      </c>
      <c r="M527" s="281">
        <f t="shared" si="168"/>
        <v>0.35416666666666669</v>
      </c>
    </row>
    <row r="528" spans="1:15">
      <c r="A528" s="62"/>
      <c r="E528" s="62"/>
      <c r="F528" s="86"/>
      <c r="G528" s="61"/>
      <c r="H528" s="86"/>
      <c r="I528" s="61"/>
      <c r="J528" s="346"/>
      <c r="K528" s="347"/>
      <c r="L528" s="346"/>
      <c r="M528" s="347"/>
      <c r="O528" s="35"/>
    </row>
    <row r="529" spans="1:15">
      <c r="A529" s="52"/>
      <c r="E529" s="259" t="s">
        <v>197</v>
      </c>
      <c r="F529" s="49"/>
      <c r="G529" s="61"/>
      <c r="J529" s="303"/>
      <c r="K529" s="303"/>
      <c r="L529" s="303"/>
      <c r="M529" s="303"/>
    </row>
    <row r="530" spans="1:15">
      <c r="A530" s="123" t="s">
        <v>104</v>
      </c>
      <c r="B530" s="40"/>
      <c r="C530" s="40"/>
      <c r="D530" s="40"/>
      <c r="E530" s="123" t="s">
        <v>347</v>
      </c>
      <c r="F530" s="38">
        <f t="shared" ref="F530:M530" si="169">F70</f>
        <v>45678</v>
      </c>
      <c r="G530" s="44">
        <f t="shared" si="169"/>
        <v>0.625</v>
      </c>
      <c r="H530" s="38">
        <f t="shared" si="169"/>
        <v>45698</v>
      </c>
      <c r="I530" s="44">
        <f t="shared" si="169"/>
        <v>0.625</v>
      </c>
      <c r="J530" s="280">
        <f t="shared" si="169"/>
        <v>45750</v>
      </c>
      <c r="K530" s="281">
        <f t="shared" si="169"/>
        <v>0.41666666666666669</v>
      </c>
      <c r="L530" s="280">
        <f t="shared" si="169"/>
        <v>45775</v>
      </c>
      <c r="M530" s="281">
        <f t="shared" si="169"/>
        <v>0.625</v>
      </c>
    </row>
    <row r="531" spans="1:15">
      <c r="A531" s="151" t="s">
        <v>94</v>
      </c>
      <c r="B531" s="40"/>
      <c r="C531" s="40"/>
      <c r="D531" s="40"/>
      <c r="E531" s="151" t="s">
        <v>348</v>
      </c>
      <c r="F531" s="38">
        <f t="shared" ref="F531:M531" si="170">F60</f>
        <v>45678</v>
      </c>
      <c r="G531" s="44">
        <f t="shared" si="170"/>
        <v>0.41666666666666669</v>
      </c>
      <c r="H531" s="38">
        <f t="shared" si="170"/>
        <v>45698</v>
      </c>
      <c r="I531" s="44">
        <f t="shared" si="170"/>
        <v>0.41666666666666669</v>
      </c>
      <c r="J531" s="280">
        <f t="shared" si="170"/>
        <v>45748</v>
      </c>
      <c r="K531" s="281">
        <f t="shared" si="170"/>
        <v>0.5</v>
      </c>
      <c r="L531" s="280">
        <f t="shared" si="170"/>
        <v>45770</v>
      </c>
      <c r="M531" s="281">
        <f t="shared" si="170"/>
        <v>0.625</v>
      </c>
    </row>
    <row r="532" spans="1:15" ht="40.5">
      <c r="A532" s="123" t="s">
        <v>89</v>
      </c>
      <c r="B532" s="40"/>
      <c r="C532" s="40"/>
      <c r="D532" s="40"/>
      <c r="E532" s="123" t="s">
        <v>349</v>
      </c>
      <c r="F532" s="38">
        <f t="shared" ref="F532:M532" si="171">F55</f>
        <v>45671</v>
      </c>
      <c r="G532" s="44">
        <f t="shared" si="171"/>
        <v>0.70833333333333337</v>
      </c>
      <c r="H532" s="38">
        <f t="shared" si="171"/>
        <v>45692</v>
      </c>
      <c r="I532" s="44">
        <f t="shared" si="171"/>
        <v>0.70833333333333337</v>
      </c>
      <c r="J532" s="280">
        <f t="shared" si="171"/>
        <v>45747</v>
      </c>
      <c r="K532" s="281">
        <f t="shared" si="171"/>
        <v>0.70833333333333337</v>
      </c>
      <c r="L532" s="280">
        <f t="shared" si="171"/>
        <v>45776</v>
      </c>
      <c r="M532" s="281">
        <f t="shared" si="171"/>
        <v>0.70833333333333337</v>
      </c>
    </row>
    <row r="533" spans="1:15" ht="40.5">
      <c r="A533" s="123" t="s">
        <v>68</v>
      </c>
      <c r="B533" s="40"/>
      <c r="C533" s="40"/>
      <c r="D533" s="40"/>
      <c r="E533" s="123" t="s">
        <v>350</v>
      </c>
      <c r="F533" s="38">
        <f t="shared" ref="F533:M533" si="172">F38</f>
        <v>45665</v>
      </c>
      <c r="G533" s="44">
        <f t="shared" si="172"/>
        <v>0.41666666666666669</v>
      </c>
      <c r="H533" s="38">
        <f t="shared" si="172"/>
        <v>45691</v>
      </c>
      <c r="I533" s="44">
        <f t="shared" si="172"/>
        <v>0.41666666666666669</v>
      </c>
      <c r="J533" s="280">
        <f t="shared" si="172"/>
        <v>45751</v>
      </c>
      <c r="K533" s="281">
        <f t="shared" si="172"/>
        <v>0.41666666666666669</v>
      </c>
      <c r="L533" s="280">
        <f t="shared" si="172"/>
        <v>45777</v>
      </c>
      <c r="M533" s="281">
        <f t="shared" si="172"/>
        <v>0.375</v>
      </c>
    </row>
    <row r="534" spans="1:15">
      <c r="A534" s="62"/>
      <c r="E534" s="62"/>
      <c r="F534" s="86"/>
      <c r="G534" s="61"/>
      <c r="H534" s="86"/>
      <c r="I534" s="61"/>
      <c r="J534" s="346"/>
      <c r="K534" s="347"/>
      <c r="L534" s="346"/>
      <c r="M534" s="347"/>
      <c r="O534" s="35"/>
    </row>
    <row r="535" spans="1:15">
      <c r="A535" s="52"/>
      <c r="E535" s="60" t="s">
        <v>208</v>
      </c>
      <c r="F535" s="49"/>
      <c r="G535" s="61"/>
      <c r="J535" s="303"/>
      <c r="K535" s="303"/>
      <c r="L535" s="303"/>
      <c r="M535" s="303"/>
      <c r="O535" s="35"/>
    </row>
    <row r="536" spans="1:15">
      <c r="A536" s="52"/>
      <c r="E536" s="33" t="s">
        <v>290</v>
      </c>
      <c r="F536" s="274"/>
      <c r="G536" s="275"/>
      <c r="H536" s="274"/>
      <c r="I536" s="275"/>
      <c r="J536" s="368"/>
      <c r="K536" s="369"/>
      <c r="L536" s="368"/>
      <c r="M536" s="369"/>
      <c r="O536" s="35"/>
    </row>
    <row r="537" spans="1:15">
      <c r="A537" s="98" t="s">
        <v>316</v>
      </c>
      <c r="B537" s="40"/>
      <c r="C537" s="40"/>
      <c r="D537" s="40"/>
      <c r="E537" s="123" t="s">
        <v>351</v>
      </c>
      <c r="F537" s="38">
        <f t="shared" ref="F537:M537" si="173">F93</f>
        <v>45674</v>
      </c>
      <c r="G537" s="44" t="str">
        <f t="shared" si="173"/>
        <v>9:00</v>
      </c>
      <c r="H537" s="38">
        <f t="shared" si="173"/>
        <v>45695</v>
      </c>
      <c r="I537" s="44" t="str">
        <f t="shared" si="173"/>
        <v>9:00</v>
      </c>
      <c r="J537" s="280">
        <f t="shared" si="173"/>
        <v>45748</v>
      </c>
      <c r="K537" s="281">
        <f t="shared" si="173"/>
        <v>0.625</v>
      </c>
      <c r="L537" s="280">
        <f t="shared" si="173"/>
        <v>45771</v>
      </c>
      <c r="M537" s="281">
        <f t="shared" si="173"/>
        <v>0.41666666666666669</v>
      </c>
      <c r="O537" s="35"/>
    </row>
    <row r="538" spans="1:15">
      <c r="A538" s="390" t="s">
        <v>352</v>
      </c>
      <c r="B538" s="391"/>
      <c r="C538" s="391"/>
      <c r="D538" s="391"/>
      <c r="E538" s="392" t="s">
        <v>353</v>
      </c>
      <c r="F538" s="393"/>
      <c r="G538" s="394"/>
      <c r="H538" s="393"/>
      <c r="I538" s="394"/>
      <c r="J538" s="393"/>
      <c r="K538" s="394"/>
      <c r="L538" s="393"/>
      <c r="M538" s="394"/>
      <c r="O538" s="35"/>
    </row>
    <row r="539" spans="1:15" ht="40.5">
      <c r="A539" s="29" t="s">
        <v>156</v>
      </c>
      <c r="E539" s="123" t="s">
        <v>354</v>
      </c>
      <c r="F539" s="84">
        <f t="shared" ref="F539:M539" si="174">+F116</f>
        <v>45665</v>
      </c>
      <c r="G539" s="44">
        <f t="shared" si="174"/>
        <v>0.41666666666666669</v>
      </c>
      <c r="H539" s="38">
        <f t="shared" si="174"/>
        <v>45686</v>
      </c>
      <c r="I539" s="44">
        <f t="shared" si="174"/>
        <v>0.625</v>
      </c>
      <c r="J539" s="280">
        <f t="shared" si="174"/>
        <v>45750</v>
      </c>
      <c r="K539" s="281">
        <f t="shared" si="174"/>
        <v>0.41666666666666669</v>
      </c>
      <c r="L539" s="280">
        <f t="shared" si="174"/>
        <v>45775</v>
      </c>
      <c r="M539" s="281">
        <f t="shared" si="174"/>
        <v>0.625</v>
      </c>
      <c r="O539" s="35"/>
    </row>
    <row r="540" spans="1:15">
      <c r="A540" s="272"/>
      <c r="E540" s="33" t="s">
        <v>290</v>
      </c>
      <c r="F540" s="274"/>
      <c r="G540" s="275"/>
      <c r="H540" s="274"/>
      <c r="I540" s="275"/>
      <c r="J540" s="274"/>
      <c r="K540" s="275"/>
      <c r="L540" s="274"/>
      <c r="M540" s="275"/>
      <c r="O540" s="35"/>
    </row>
    <row r="541" spans="1:15">
      <c r="A541" s="395" t="s">
        <v>49</v>
      </c>
      <c r="B541" s="396"/>
      <c r="C541" s="396"/>
      <c r="D541" s="399"/>
      <c r="E541" s="406" t="s">
        <v>355</v>
      </c>
      <c r="F541" s="400"/>
      <c r="G541" s="398"/>
      <c r="H541" s="397"/>
      <c r="I541" s="398"/>
      <c r="J541" s="397"/>
      <c r="K541" s="398"/>
      <c r="L541" s="397"/>
      <c r="M541" s="398"/>
      <c r="O541" s="35"/>
    </row>
    <row r="542" spans="1:15" ht="40.5">
      <c r="A542" s="288" t="s">
        <v>138</v>
      </c>
      <c r="B542" s="309"/>
      <c r="C542" s="309"/>
      <c r="D542" s="388"/>
      <c r="E542" s="310" t="s">
        <v>356</v>
      </c>
      <c r="F542" s="283">
        <f>+F99</f>
        <v>45301</v>
      </c>
      <c r="G542" s="280" t="str">
        <f>+G99</f>
        <v>15:00</v>
      </c>
      <c r="H542" s="280">
        <f>+H99</f>
        <v>45322</v>
      </c>
      <c r="I542" s="280" t="str">
        <f>+I99</f>
        <v>15:00</v>
      </c>
      <c r="J542" s="280">
        <f t="shared" ref="J542:M542" si="175">J524</f>
        <v>45748</v>
      </c>
      <c r="K542" s="281">
        <f t="shared" si="175"/>
        <v>0.41666666666666669</v>
      </c>
      <c r="L542" s="280">
        <f t="shared" si="175"/>
        <v>45771</v>
      </c>
      <c r="M542" s="281">
        <f t="shared" si="175"/>
        <v>0.625</v>
      </c>
      <c r="O542" s="35"/>
    </row>
    <row r="543" spans="1:15" ht="15" customHeight="1">
      <c r="A543" s="288" t="s">
        <v>161</v>
      </c>
      <c r="B543" s="309"/>
      <c r="C543" s="309"/>
      <c r="D543" s="388"/>
      <c r="E543" s="310" t="s">
        <v>357</v>
      </c>
      <c r="F543" s="283">
        <f>F122</f>
        <v>45671</v>
      </c>
      <c r="G543" s="281">
        <f>G122</f>
        <v>0.41666666666666669</v>
      </c>
      <c r="H543" s="280">
        <v>45692</v>
      </c>
      <c r="I543" s="281">
        <f>I122</f>
        <v>0.41666666666666669</v>
      </c>
      <c r="J543" s="280">
        <f>J122</f>
        <v>45749</v>
      </c>
      <c r="K543" s="281">
        <f>K122</f>
        <v>0.41666666666666669</v>
      </c>
      <c r="L543" s="280">
        <f>L122</f>
        <v>45776</v>
      </c>
      <c r="M543" s="281">
        <f>M122</f>
        <v>0.41666666666666669</v>
      </c>
      <c r="O543" s="35"/>
    </row>
    <row r="544" spans="1:15">
      <c r="A544" s="288"/>
      <c r="B544" s="309"/>
      <c r="C544" s="309"/>
      <c r="D544" s="388"/>
      <c r="E544" s="310"/>
      <c r="F544" s="283"/>
      <c r="G544" s="281"/>
      <c r="H544" s="280"/>
      <c r="I544" s="281"/>
      <c r="J544" s="280"/>
      <c r="K544" s="281"/>
      <c r="L544" s="280"/>
      <c r="M544" s="281"/>
    </row>
    <row r="545" spans="1:15" s="124" customFormat="1">
      <c r="A545" s="310" t="s">
        <v>73</v>
      </c>
      <c r="B545" s="309"/>
      <c r="C545" s="309"/>
      <c r="D545" s="388"/>
      <c r="E545" s="310" t="s">
        <v>358</v>
      </c>
      <c r="F545" s="84">
        <f t="shared" ref="F545:M545" si="176">F42</f>
        <v>45670</v>
      </c>
      <c r="G545" s="44">
        <f t="shared" si="176"/>
        <v>0.66666666666666663</v>
      </c>
      <c r="H545" s="38">
        <f t="shared" si="176"/>
        <v>45691</v>
      </c>
      <c r="I545" s="44">
        <f t="shared" si="176"/>
        <v>0.66666666666666663</v>
      </c>
      <c r="J545" s="280">
        <f t="shared" si="176"/>
        <v>45747</v>
      </c>
      <c r="K545" s="281">
        <f t="shared" si="176"/>
        <v>0.66666666666666663</v>
      </c>
      <c r="L545" s="280">
        <f t="shared" si="176"/>
        <v>45769</v>
      </c>
      <c r="M545" s="281">
        <f t="shared" si="176"/>
        <v>0.66666666666666663</v>
      </c>
      <c r="O545" s="36"/>
    </row>
    <row r="546" spans="1:15">
      <c r="A546" s="52"/>
      <c r="B546" s="63"/>
      <c r="C546" s="63"/>
      <c r="D546" s="63"/>
      <c r="E546" s="125"/>
      <c r="F546" s="93"/>
      <c r="H546" s="124"/>
      <c r="I546" s="124"/>
      <c r="J546" s="124"/>
      <c r="K546" s="124"/>
      <c r="L546" s="124"/>
      <c r="M546" s="124"/>
    </row>
    <row r="547" spans="1:15" ht="27">
      <c r="A547" s="52"/>
      <c r="E547" s="677" t="s">
        <v>359</v>
      </c>
      <c r="F547" s="677"/>
      <c r="G547" s="677"/>
      <c r="H547" s="677"/>
      <c r="I547" s="677"/>
      <c r="J547" s="677"/>
      <c r="K547" s="677"/>
      <c r="L547" s="677"/>
      <c r="M547" s="677"/>
    </row>
    <row r="548" spans="1:15" ht="21.75" customHeight="1">
      <c r="A548" s="52"/>
      <c r="E548" s="100"/>
      <c r="F548" s="100"/>
      <c r="G548" s="100"/>
    </row>
    <row r="549" spans="1:15" ht="21.75" customHeight="1">
      <c r="A549" s="52"/>
      <c r="E549" s="666" t="s">
        <v>182</v>
      </c>
      <c r="F549" s="669" t="s">
        <v>7</v>
      </c>
      <c r="G549" s="670"/>
      <c r="H549" s="670"/>
      <c r="I549" s="670"/>
      <c r="J549" s="670"/>
      <c r="K549" s="670"/>
      <c r="L549" s="670"/>
      <c r="M549" s="671"/>
    </row>
    <row r="550" spans="1:15">
      <c r="A550" s="52"/>
      <c r="E550" s="667"/>
      <c r="F550" s="669" t="s">
        <v>12</v>
      </c>
      <c r="G550" s="671"/>
      <c r="H550" s="669" t="s">
        <v>13</v>
      </c>
      <c r="I550" s="671"/>
      <c r="J550" s="669" t="s">
        <v>183</v>
      </c>
      <c r="K550" s="671"/>
      <c r="L550" s="669" t="s">
        <v>184</v>
      </c>
      <c r="M550" s="671"/>
    </row>
    <row r="551" spans="1:15">
      <c r="A551" s="52"/>
      <c r="E551" s="668"/>
      <c r="F551" s="58" t="s">
        <v>185</v>
      </c>
      <c r="G551" s="59" t="s">
        <v>186</v>
      </c>
      <c r="H551" s="58" t="s">
        <v>185</v>
      </c>
      <c r="I551" s="59" t="s">
        <v>186</v>
      </c>
      <c r="J551" s="58" t="s">
        <v>185</v>
      </c>
      <c r="K551" s="59" t="s">
        <v>186</v>
      </c>
      <c r="L551" s="58" t="s">
        <v>185</v>
      </c>
      <c r="M551" s="59" t="s">
        <v>186</v>
      </c>
    </row>
    <row r="552" spans="1:15">
      <c r="A552" s="52"/>
      <c r="E552" s="60" t="s">
        <v>187</v>
      </c>
      <c r="F552" s="49"/>
      <c r="G552" s="61"/>
    </row>
    <row r="553" spans="1:15" ht="40.5">
      <c r="A553" s="123" t="s">
        <v>138</v>
      </c>
      <c r="B553" s="40" t="s">
        <v>162</v>
      </c>
      <c r="C553" s="40" t="s">
        <v>189</v>
      </c>
      <c r="D553" s="40" t="s">
        <v>189</v>
      </c>
      <c r="E553" s="123" t="s">
        <v>342</v>
      </c>
      <c r="F553" s="38">
        <f t="shared" ref="F553:M553" si="177">F99</f>
        <v>45301</v>
      </c>
      <c r="G553" s="44" t="str">
        <f t="shared" si="177"/>
        <v>15:00</v>
      </c>
      <c r="H553" s="38">
        <f t="shared" si="177"/>
        <v>45322</v>
      </c>
      <c r="I553" s="44" t="str">
        <f t="shared" si="177"/>
        <v>15:00</v>
      </c>
      <c r="J553" s="38">
        <f t="shared" si="177"/>
        <v>45748</v>
      </c>
      <c r="K553" s="44">
        <f t="shared" si="177"/>
        <v>0.41666666666666669</v>
      </c>
      <c r="L553" s="38">
        <f t="shared" si="177"/>
        <v>45771</v>
      </c>
      <c r="M553" s="44">
        <f t="shared" si="177"/>
        <v>0.625</v>
      </c>
    </row>
    <row r="554" spans="1:15">
      <c r="A554" s="123" t="s">
        <v>160</v>
      </c>
      <c r="B554" s="40" t="s">
        <v>162</v>
      </c>
      <c r="C554" s="40" t="s">
        <v>189</v>
      </c>
      <c r="D554" s="40" t="s">
        <v>189</v>
      </c>
      <c r="E554" s="123" t="s">
        <v>360</v>
      </c>
      <c r="F554" s="38">
        <f t="shared" ref="F554:M554" si="178">F120</f>
        <v>45671</v>
      </c>
      <c r="G554" s="44">
        <f t="shared" si="178"/>
        <v>0.64583333333333337</v>
      </c>
      <c r="H554" s="38">
        <f t="shared" si="178"/>
        <v>45694</v>
      </c>
      <c r="I554" s="44">
        <f t="shared" si="178"/>
        <v>0.64583333333333337</v>
      </c>
      <c r="J554" s="38">
        <f t="shared" si="178"/>
        <v>45751</v>
      </c>
      <c r="K554" s="44">
        <f t="shared" si="178"/>
        <v>0.64583333333333337</v>
      </c>
      <c r="L554" s="38">
        <f t="shared" si="178"/>
        <v>45776</v>
      </c>
      <c r="M554" s="44">
        <f t="shared" si="178"/>
        <v>0.64583333333333337</v>
      </c>
    </row>
    <row r="555" spans="1:15">
      <c r="A555" s="123" t="s">
        <v>36</v>
      </c>
      <c r="B555" s="40" t="s">
        <v>162</v>
      </c>
      <c r="C555" s="40" t="s">
        <v>189</v>
      </c>
      <c r="D555" s="40" t="s">
        <v>189</v>
      </c>
      <c r="E555" s="123" t="s">
        <v>361</v>
      </c>
      <c r="F555" s="38">
        <f t="shared" ref="F555:M555" si="179">F13</f>
        <v>45670</v>
      </c>
      <c r="G555" s="44" t="str">
        <f t="shared" si="179"/>
        <v>9:00</v>
      </c>
      <c r="H555" s="38">
        <f t="shared" si="179"/>
        <v>45691</v>
      </c>
      <c r="I555" s="44" t="str">
        <f t="shared" si="179"/>
        <v>9:00</v>
      </c>
      <c r="J555" s="38">
        <f t="shared" si="179"/>
        <v>45750</v>
      </c>
      <c r="K555" s="44">
        <f t="shared" si="179"/>
        <v>0.6875</v>
      </c>
      <c r="L555" s="38">
        <f t="shared" si="179"/>
        <v>45777</v>
      </c>
      <c r="M555" s="44">
        <f t="shared" si="179"/>
        <v>0.6875</v>
      </c>
    </row>
    <row r="556" spans="1:15" s="124" customFormat="1" ht="40.5">
      <c r="A556" s="123" t="s">
        <v>345</v>
      </c>
      <c r="B556" s="40" t="s">
        <v>162</v>
      </c>
      <c r="C556" s="40" t="s">
        <v>189</v>
      </c>
      <c r="D556" s="40" t="s">
        <v>189</v>
      </c>
      <c r="E556" s="123" t="s">
        <v>346</v>
      </c>
      <c r="F556" s="38">
        <f t="shared" ref="F556:M556" si="180">F64</f>
        <v>45672</v>
      </c>
      <c r="G556" s="44">
        <f t="shared" si="180"/>
        <v>0.625</v>
      </c>
      <c r="H556" s="38">
        <f t="shared" si="180"/>
        <v>45692</v>
      </c>
      <c r="I556" s="44">
        <f t="shared" si="180"/>
        <v>0.625</v>
      </c>
      <c r="J556" s="38">
        <f t="shared" si="180"/>
        <v>45747</v>
      </c>
      <c r="K556" s="44">
        <f t="shared" si="180"/>
        <v>0.375</v>
      </c>
      <c r="L556" s="38">
        <f t="shared" si="180"/>
        <v>45775</v>
      </c>
      <c r="M556" s="44">
        <f t="shared" si="180"/>
        <v>0.35416666666666669</v>
      </c>
      <c r="O556" s="36"/>
    </row>
    <row r="557" spans="1:15">
      <c r="A557" s="52"/>
      <c r="B557" s="63"/>
      <c r="C557" s="63"/>
      <c r="D557" s="63"/>
      <c r="E557" s="125"/>
      <c r="F557" s="93"/>
      <c r="H557" s="124"/>
      <c r="I557" s="124"/>
      <c r="J557" s="124"/>
      <c r="K557" s="124"/>
      <c r="L557" s="124"/>
      <c r="M557" s="124"/>
      <c r="O557" s="35"/>
    </row>
    <row r="558" spans="1:15">
      <c r="A558" s="52"/>
      <c r="E558" s="60" t="s">
        <v>197</v>
      </c>
      <c r="F558" s="49"/>
      <c r="G558" s="61"/>
    </row>
    <row r="559" spans="1:15">
      <c r="A559" s="310" t="s">
        <v>94</v>
      </c>
      <c r="B559" s="309"/>
      <c r="C559" s="309"/>
      <c r="D559" s="309"/>
      <c r="E559" s="310" t="s">
        <v>348</v>
      </c>
      <c r="F559" s="38">
        <f t="shared" ref="F559:M559" si="181">+F60</f>
        <v>45678</v>
      </c>
      <c r="G559" s="44">
        <f t="shared" si="181"/>
        <v>0.41666666666666669</v>
      </c>
      <c r="H559" s="38">
        <f t="shared" si="181"/>
        <v>45698</v>
      </c>
      <c r="I559" s="44">
        <f t="shared" si="181"/>
        <v>0.41666666666666669</v>
      </c>
      <c r="J559" s="280">
        <f t="shared" si="181"/>
        <v>45748</v>
      </c>
      <c r="K559" s="281">
        <f t="shared" si="181"/>
        <v>0.5</v>
      </c>
      <c r="L559" s="280">
        <f t="shared" si="181"/>
        <v>45770</v>
      </c>
      <c r="M559" s="281">
        <f t="shared" si="181"/>
        <v>0.625</v>
      </c>
    </row>
    <row r="560" spans="1:15">
      <c r="A560" s="310" t="s">
        <v>43</v>
      </c>
      <c r="B560" s="309"/>
      <c r="C560" s="309"/>
      <c r="D560" s="388"/>
      <c r="E560" s="310" t="s">
        <v>362</v>
      </c>
      <c r="F560" s="84">
        <f t="shared" ref="F560:M560" si="182">+F20</f>
        <v>45672</v>
      </c>
      <c r="G560" s="44" t="str">
        <f t="shared" si="182"/>
        <v>9:00</v>
      </c>
      <c r="H560" s="38">
        <f t="shared" si="182"/>
        <v>45692</v>
      </c>
      <c r="I560" s="44" t="str">
        <f t="shared" si="182"/>
        <v>9:00</v>
      </c>
      <c r="J560" s="280">
        <f t="shared" si="182"/>
        <v>45750</v>
      </c>
      <c r="K560" s="281">
        <f t="shared" si="182"/>
        <v>0.625</v>
      </c>
      <c r="L560" s="280">
        <f t="shared" si="182"/>
        <v>45776</v>
      </c>
      <c r="M560" s="281">
        <f t="shared" si="182"/>
        <v>0.375</v>
      </c>
      <c r="O560" s="35"/>
    </row>
    <row r="561" spans="1:15">
      <c r="A561" s="272"/>
      <c r="E561" s="33" t="s">
        <v>290</v>
      </c>
      <c r="F561" s="274"/>
      <c r="G561" s="275"/>
      <c r="H561" s="274"/>
      <c r="I561" s="275"/>
      <c r="J561" s="368"/>
      <c r="K561" s="369"/>
      <c r="L561" s="368"/>
      <c r="M561" s="369"/>
      <c r="O561" s="35"/>
    </row>
    <row r="562" spans="1:15" ht="40.5">
      <c r="A562" s="288" t="s">
        <v>115</v>
      </c>
      <c r="B562" s="40"/>
      <c r="C562" s="40"/>
      <c r="D562" s="260"/>
      <c r="E562" s="123" t="s">
        <v>363</v>
      </c>
      <c r="F562" s="84">
        <f t="shared" ref="F562:M562" si="183">+F80</f>
        <v>45673</v>
      </c>
      <c r="G562" s="44" t="str">
        <f t="shared" si="183"/>
        <v>9:00</v>
      </c>
      <c r="H562" s="38">
        <f t="shared" si="183"/>
        <v>45694</v>
      </c>
      <c r="I562" s="44" t="str">
        <f t="shared" si="183"/>
        <v>9:00</v>
      </c>
      <c r="J562" s="280">
        <f t="shared" si="183"/>
        <v>45750</v>
      </c>
      <c r="K562" s="281">
        <f t="shared" si="183"/>
        <v>0.375</v>
      </c>
      <c r="L562" s="280">
        <f t="shared" si="183"/>
        <v>45777</v>
      </c>
      <c r="M562" s="281">
        <f t="shared" si="183"/>
        <v>0.375</v>
      </c>
      <c r="O562" s="35"/>
    </row>
    <row r="563" spans="1:15">
      <c r="A563" s="404" t="s">
        <v>159</v>
      </c>
      <c r="B563" s="405"/>
      <c r="C563" s="405"/>
      <c r="D563" s="405"/>
      <c r="E563" s="127" t="s">
        <v>364</v>
      </c>
      <c r="F563" s="38">
        <f t="shared" ref="F563:M563" si="184">+F119</f>
        <v>45670</v>
      </c>
      <c r="G563" s="44">
        <f t="shared" si="184"/>
        <v>0.375</v>
      </c>
      <c r="H563" s="38">
        <f t="shared" si="184"/>
        <v>45691</v>
      </c>
      <c r="I563" s="44">
        <f t="shared" si="184"/>
        <v>0.375</v>
      </c>
      <c r="J563" s="280">
        <f t="shared" si="184"/>
        <v>45747</v>
      </c>
      <c r="K563" s="281">
        <f t="shared" si="184"/>
        <v>0.375</v>
      </c>
      <c r="L563" s="280">
        <f t="shared" si="184"/>
        <v>45775</v>
      </c>
      <c r="M563" s="281">
        <f t="shared" si="184"/>
        <v>0.375</v>
      </c>
      <c r="O563" s="35"/>
    </row>
    <row r="564" spans="1:15">
      <c r="A564" s="292"/>
      <c r="B564" s="40"/>
      <c r="C564" s="40"/>
      <c r="D564" s="40"/>
      <c r="E564" s="33" t="s">
        <v>290</v>
      </c>
      <c r="F564" s="274"/>
      <c r="G564" s="274"/>
      <c r="H564" s="274"/>
      <c r="I564" s="274"/>
      <c r="J564" s="368"/>
      <c r="K564" s="368"/>
      <c r="L564" s="368"/>
      <c r="M564" s="368"/>
      <c r="O564" s="35"/>
    </row>
    <row r="565" spans="1:15">
      <c r="A565" s="288" t="s">
        <v>114</v>
      </c>
      <c r="B565" s="40"/>
      <c r="C565" s="40"/>
      <c r="D565" s="40"/>
      <c r="E565" s="123" t="s">
        <v>365</v>
      </c>
      <c r="F565" s="84">
        <f t="shared" ref="F565:M565" si="185">+F79</f>
        <v>45666</v>
      </c>
      <c r="G565" s="44">
        <f t="shared" si="185"/>
        <v>0.35416666666666669</v>
      </c>
      <c r="H565" s="38">
        <f t="shared" si="185"/>
        <v>45687</v>
      </c>
      <c r="I565" s="44">
        <f t="shared" si="185"/>
        <v>0.35416666666666669</v>
      </c>
      <c r="J565" s="280">
        <f t="shared" si="185"/>
        <v>45751</v>
      </c>
      <c r="K565" s="281">
        <f t="shared" si="185"/>
        <v>0.35416666666666669</v>
      </c>
      <c r="L565" s="280">
        <f t="shared" si="185"/>
        <v>45777</v>
      </c>
      <c r="M565" s="281">
        <f t="shared" si="185"/>
        <v>0.64583333333333337</v>
      </c>
      <c r="O565" s="35"/>
    </row>
    <row r="566" spans="1:15" ht="40.5">
      <c r="A566" s="288" t="s">
        <v>59</v>
      </c>
      <c r="B566" s="40"/>
      <c r="C566" s="40"/>
      <c r="D566" s="40"/>
      <c r="E566" s="123" t="s">
        <v>366</v>
      </c>
      <c r="F566" s="84">
        <f t="shared" ref="F566:M566" si="186">+F32</f>
        <v>45665</v>
      </c>
      <c r="G566" s="44">
        <f t="shared" si="186"/>
        <v>0.41666666666666669</v>
      </c>
      <c r="H566" s="38">
        <f t="shared" si="186"/>
        <v>45686</v>
      </c>
      <c r="I566" s="44">
        <f t="shared" si="186"/>
        <v>0.41666666666666669</v>
      </c>
      <c r="J566" s="280">
        <f t="shared" si="186"/>
        <v>45749</v>
      </c>
      <c r="K566" s="281">
        <f t="shared" si="186"/>
        <v>0.45833333333333331</v>
      </c>
      <c r="L566" s="280">
        <f t="shared" si="186"/>
        <v>45771</v>
      </c>
      <c r="M566" s="281">
        <f t="shared" si="186"/>
        <v>0.41666666666666669</v>
      </c>
    </row>
    <row r="567" spans="1:15">
      <c r="A567" s="62"/>
      <c r="E567" s="123"/>
      <c r="F567" s="86"/>
      <c r="G567" s="61"/>
      <c r="H567" s="86"/>
      <c r="I567" s="61"/>
      <c r="J567" s="86"/>
      <c r="K567" s="61"/>
      <c r="L567" s="86"/>
      <c r="M567" s="61"/>
      <c r="O567" s="35"/>
    </row>
    <row r="568" spans="1:15">
      <c r="A568" s="52"/>
      <c r="E568" s="60" t="s">
        <v>208</v>
      </c>
      <c r="F568" s="49"/>
      <c r="G568" s="61"/>
      <c r="O568" s="35"/>
    </row>
    <row r="569" spans="1:15">
      <c r="A569" s="272"/>
      <c r="E569" s="273" t="s">
        <v>290</v>
      </c>
      <c r="F569" s="274"/>
      <c r="G569" s="275"/>
      <c r="H569" s="274"/>
      <c r="I569" s="275"/>
      <c r="J569" s="274"/>
      <c r="K569" s="275"/>
      <c r="L569" s="274"/>
      <c r="M569" s="275"/>
      <c r="O569" s="35"/>
    </row>
    <row r="570" spans="1:15">
      <c r="A570" s="288" t="s">
        <v>131</v>
      </c>
      <c r="B570" s="40"/>
      <c r="C570" s="40"/>
      <c r="D570" s="40"/>
      <c r="E570" s="123" t="s">
        <v>367</v>
      </c>
      <c r="F570" s="38">
        <f t="shared" ref="F570:M570" si="187">+F94</f>
        <v>45666</v>
      </c>
      <c r="G570" s="44" t="str">
        <f t="shared" si="187"/>
        <v>10:00</v>
      </c>
      <c r="H570" s="38">
        <f t="shared" si="187"/>
        <v>45687</v>
      </c>
      <c r="I570" s="44">
        <f t="shared" si="187"/>
        <v>0.41666666666666669</v>
      </c>
      <c r="J570" s="280">
        <f t="shared" si="187"/>
        <v>45750</v>
      </c>
      <c r="K570" s="281">
        <f t="shared" si="187"/>
        <v>0.39583333333333331</v>
      </c>
      <c r="L570" s="280">
        <f t="shared" si="187"/>
        <v>45771</v>
      </c>
      <c r="M570" s="281">
        <f t="shared" si="187"/>
        <v>0.41666666666666669</v>
      </c>
      <c r="O570" s="35"/>
    </row>
    <row r="571" spans="1:15">
      <c r="A571" s="288" t="s">
        <v>51</v>
      </c>
      <c r="B571" s="40"/>
      <c r="C571" s="40"/>
      <c r="D571" s="40"/>
      <c r="E571" s="123" t="s">
        <v>368</v>
      </c>
      <c r="F571" s="38">
        <f t="shared" ref="F571:M571" si="188">+F26</f>
        <v>45678</v>
      </c>
      <c r="G571" s="44">
        <f t="shared" si="188"/>
        <v>0.41666666666666669</v>
      </c>
      <c r="H571" s="38">
        <f t="shared" si="188"/>
        <v>45698</v>
      </c>
      <c r="I571" s="44">
        <f t="shared" si="188"/>
        <v>0.41666666666666669</v>
      </c>
      <c r="J571" s="280">
        <f t="shared" si="188"/>
        <v>45748</v>
      </c>
      <c r="K571" s="281">
        <f t="shared" si="188"/>
        <v>0.41666666666666669</v>
      </c>
      <c r="L571" s="280">
        <f t="shared" si="188"/>
        <v>45775</v>
      </c>
      <c r="M571" s="281">
        <f t="shared" si="188"/>
        <v>0.375</v>
      </c>
    </row>
    <row r="572" spans="1:15">
      <c r="A572" s="310" t="s">
        <v>50</v>
      </c>
      <c r="B572" s="40"/>
      <c r="C572" s="40"/>
      <c r="D572" s="260"/>
      <c r="E572" s="123" t="s">
        <v>369</v>
      </c>
      <c r="F572" s="84">
        <f t="shared" ref="F572:M572" si="189">+F25</f>
        <v>45664</v>
      </c>
      <c r="G572" s="44" t="str">
        <f t="shared" si="189"/>
        <v>9:00</v>
      </c>
      <c r="H572" s="38">
        <f t="shared" si="189"/>
        <v>45685</v>
      </c>
      <c r="I572" s="44" t="str">
        <f t="shared" si="189"/>
        <v>9:00</v>
      </c>
      <c r="J572" s="280">
        <f t="shared" si="189"/>
        <v>45749</v>
      </c>
      <c r="K572" s="281">
        <f t="shared" si="189"/>
        <v>0.375</v>
      </c>
      <c r="L572" s="280">
        <f t="shared" si="189"/>
        <v>45770</v>
      </c>
      <c r="M572" s="281">
        <f t="shared" si="189"/>
        <v>0.375</v>
      </c>
      <c r="O572" s="35"/>
    </row>
    <row r="573" spans="1:15">
      <c r="A573" s="372"/>
      <c r="E573" s="33" t="s">
        <v>290</v>
      </c>
      <c r="F573" s="274"/>
      <c r="G573" s="275"/>
      <c r="H573" s="274"/>
      <c r="I573" s="275"/>
      <c r="J573" s="368"/>
      <c r="K573" s="369"/>
      <c r="L573" s="368"/>
      <c r="M573" s="369"/>
      <c r="O573" s="35"/>
    </row>
    <row r="574" spans="1:15">
      <c r="A574" s="288" t="s">
        <v>34</v>
      </c>
      <c r="B574" s="40"/>
      <c r="C574" s="40"/>
      <c r="D574" s="260"/>
      <c r="E574" s="123" t="s">
        <v>370</v>
      </c>
      <c r="F574" s="84">
        <f t="shared" ref="F574:M574" si="190">+F12</f>
        <v>45674</v>
      </c>
      <c r="G574" s="44" t="str">
        <f t="shared" si="190"/>
        <v>10:00</v>
      </c>
      <c r="H574" s="38">
        <f t="shared" si="190"/>
        <v>45695</v>
      </c>
      <c r="I574" s="44" t="str">
        <f t="shared" si="190"/>
        <v>10:00</v>
      </c>
      <c r="J574" s="280">
        <f t="shared" si="190"/>
        <v>45751</v>
      </c>
      <c r="K574" s="281">
        <f t="shared" si="190"/>
        <v>0.375</v>
      </c>
      <c r="L574" s="280">
        <f t="shared" si="190"/>
        <v>45777</v>
      </c>
      <c r="M574" s="281">
        <f t="shared" si="190"/>
        <v>0.375</v>
      </c>
      <c r="O574" s="35"/>
    </row>
    <row r="575" spans="1:15">
      <c r="A575" s="288" t="s">
        <v>110</v>
      </c>
      <c r="B575" s="40"/>
      <c r="C575" s="40"/>
      <c r="D575" s="260"/>
      <c r="E575" s="123" t="s">
        <v>371</v>
      </c>
      <c r="F575" s="84">
        <f t="shared" ref="F575:M575" si="191">+F75</f>
        <v>45671</v>
      </c>
      <c r="G575" s="44">
        <f t="shared" si="191"/>
        <v>0.41666666666666669</v>
      </c>
      <c r="H575" s="38">
        <f t="shared" si="191"/>
        <v>45692</v>
      </c>
      <c r="I575" s="44">
        <f t="shared" si="191"/>
        <v>0.41666666666666669</v>
      </c>
      <c r="J575" s="280">
        <f t="shared" si="191"/>
        <v>45751</v>
      </c>
      <c r="K575" s="281">
        <f t="shared" si="191"/>
        <v>0.375</v>
      </c>
      <c r="L575" s="280">
        <f t="shared" si="191"/>
        <v>45776</v>
      </c>
      <c r="M575" s="281">
        <f t="shared" si="191"/>
        <v>0.625</v>
      </c>
    </row>
    <row r="576" spans="1:15" s="124" customFormat="1">
      <c r="A576" s="62"/>
      <c r="B576" s="49"/>
      <c r="C576" s="49"/>
      <c r="D576" s="49"/>
      <c r="E576" s="62"/>
      <c r="F576" s="86"/>
      <c r="G576" s="61"/>
      <c r="H576" s="86"/>
      <c r="I576" s="61"/>
      <c r="J576" s="86"/>
      <c r="K576" s="61"/>
      <c r="L576" s="86"/>
      <c r="M576" s="61"/>
      <c r="O576" s="36"/>
    </row>
    <row r="577" spans="1:15">
      <c r="A577" s="52"/>
      <c r="B577" s="63"/>
      <c r="C577" s="63"/>
      <c r="D577" s="63"/>
      <c r="E577" s="125"/>
      <c r="F577" s="93"/>
      <c r="H577" s="124"/>
      <c r="I577" s="124"/>
      <c r="J577" s="124"/>
      <c r="K577" s="124"/>
      <c r="L577" s="124"/>
      <c r="M577" s="124"/>
    </row>
    <row r="578" spans="1:15">
      <c r="A578" s="52"/>
      <c r="E578" s="62" t="s">
        <v>233</v>
      </c>
      <c r="F578" s="49"/>
      <c r="G578" s="61"/>
      <c r="K578" s="49" t="s">
        <v>310</v>
      </c>
    </row>
    <row r="579" spans="1:15">
      <c r="A579" s="52"/>
      <c r="E579" s="62"/>
      <c r="F579" s="49"/>
      <c r="G579" s="61"/>
      <c r="K579" s="49" t="s">
        <v>372</v>
      </c>
    </row>
    <row r="580" spans="1:15" s="124" customFormat="1">
      <c r="A580" s="52"/>
      <c r="B580" s="49"/>
      <c r="C580" s="49"/>
      <c r="D580" s="49"/>
      <c r="E580" s="62"/>
      <c r="F580" s="49"/>
      <c r="G580" s="61"/>
      <c r="H580" s="35"/>
      <c r="I580" s="35"/>
      <c r="J580" s="35"/>
      <c r="K580" s="49"/>
      <c r="L580" s="35"/>
      <c r="M580" s="35"/>
      <c r="O580" s="36"/>
    </row>
    <row r="581" spans="1:15">
      <c r="A581" s="52"/>
      <c r="B581" s="63"/>
      <c r="C581" s="63"/>
      <c r="D581" s="63"/>
      <c r="E581" s="125"/>
      <c r="F581" s="93"/>
      <c r="H581" s="124"/>
      <c r="I581" s="124"/>
      <c r="J581" s="124"/>
      <c r="K581" s="124"/>
      <c r="L581" s="124"/>
      <c r="M581" s="124"/>
    </row>
    <row r="582" spans="1:15">
      <c r="A582" s="62"/>
      <c r="E582" s="62"/>
      <c r="F582" s="93"/>
    </row>
    <row r="583" spans="1:15" ht="25.5">
      <c r="A583" s="52"/>
      <c r="E583" s="665" t="s">
        <v>0</v>
      </c>
      <c r="F583" s="665"/>
      <c r="G583" s="665"/>
      <c r="H583" s="665"/>
      <c r="I583" s="665"/>
      <c r="J583" s="665"/>
      <c r="K583" s="665"/>
      <c r="L583" s="665"/>
      <c r="M583" s="665"/>
    </row>
    <row r="584" spans="1:15" ht="25.5">
      <c r="A584" s="52"/>
      <c r="E584" s="665" t="s">
        <v>179</v>
      </c>
      <c r="F584" s="665"/>
      <c r="G584" s="665"/>
      <c r="H584" s="665"/>
      <c r="I584" s="665"/>
      <c r="J584" s="665"/>
      <c r="K584" s="665"/>
      <c r="L584" s="665"/>
      <c r="M584" s="665"/>
    </row>
    <row r="585" spans="1:15" ht="30">
      <c r="A585" s="52"/>
      <c r="E585" s="678" t="s">
        <v>373</v>
      </c>
      <c r="F585" s="678"/>
      <c r="G585" s="678"/>
      <c r="H585" s="678"/>
      <c r="I585" s="678"/>
      <c r="J585" s="678"/>
      <c r="K585" s="678"/>
      <c r="L585" s="678"/>
      <c r="M585" s="678"/>
      <c r="O585" s="35"/>
    </row>
    <row r="586" spans="1:15" ht="25.5">
      <c r="A586" s="52"/>
      <c r="E586" s="665" t="s">
        <v>181</v>
      </c>
      <c r="F586" s="665"/>
      <c r="G586" s="665"/>
      <c r="H586" s="665"/>
      <c r="I586" s="665"/>
      <c r="J586" s="665"/>
      <c r="K586" s="665"/>
      <c r="L586" s="665"/>
      <c r="M586" s="665"/>
      <c r="O586" s="35"/>
    </row>
    <row r="587" spans="1:15" ht="25.5">
      <c r="A587" s="52"/>
      <c r="E587" s="54"/>
      <c r="F587" s="54"/>
      <c r="G587" s="54"/>
      <c r="O587" s="35"/>
    </row>
    <row r="588" spans="1:15" ht="27">
      <c r="A588" s="52"/>
      <c r="E588" s="677" t="s">
        <v>374</v>
      </c>
      <c r="F588" s="677"/>
      <c r="G588" s="677"/>
      <c r="H588" s="677"/>
      <c r="I588" s="677"/>
      <c r="J588" s="677"/>
      <c r="K588" s="677"/>
      <c r="L588" s="677"/>
      <c r="M588" s="677"/>
      <c r="O588" s="35"/>
    </row>
    <row r="589" spans="1:15" ht="27">
      <c r="A589" s="52"/>
      <c r="E589" s="100"/>
      <c r="F589" s="100"/>
      <c r="G589" s="100"/>
      <c r="H589" s="100"/>
      <c r="I589" s="100"/>
      <c r="J589" s="100"/>
      <c r="K589" s="100"/>
      <c r="L589" s="100"/>
      <c r="M589" s="100"/>
      <c r="O589" s="35"/>
    </row>
    <row r="590" spans="1:15" ht="21.75" customHeight="1">
      <c r="A590" s="52"/>
      <c r="E590" s="110"/>
      <c r="F590" s="111"/>
      <c r="G590" s="111"/>
      <c r="O590" s="35"/>
    </row>
    <row r="591" spans="1:15" ht="21.75" customHeight="1">
      <c r="A591" s="52"/>
      <c r="E591" s="666" t="s">
        <v>182</v>
      </c>
      <c r="F591" s="669" t="s">
        <v>7</v>
      </c>
      <c r="G591" s="670"/>
      <c r="H591" s="670"/>
      <c r="I591" s="670"/>
      <c r="J591" s="670"/>
      <c r="K591" s="670"/>
      <c r="L591" s="670"/>
      <c r="M591" s="671"/>
      <c r="O591" s="35"/>
    </row>
    <row r="592" spans="1:15">
      <c r="A592" s="52"/>
      <c r="E592" s="667"/>
      <c r="F592" s="669" t="s">
        <v>12</v>
      </c>
      <c r="G592" s="671"/>
      <c r="H592" s="669" t="s">
        <v>13</v>
      </c>
      <c r="I592" s="671"/>
      <c r="J592" s="669" t="s">
        <v>183</v>
      </c>
      <c r="K592" s="671"/>
      <c r="L592" s="669" t="s">
        <v>184</v>
      </c>
      <c r="M592" s="671"/>
      <c r="O592" s="35"/>
    </row>
    <row r="593" spans="1:15">
      <c r="A593" s="52"/>
      <c r="E593" s="668"/>
      <c r="F593" s="58" t="s">
        <v>185</v>
      </c>
      <c r="G593" s="59" t="s">
        <v>186</v>
      </c>
      <c r="H593" s="58" t="s">
        <v>185</v>
      </c>
      <c r="I593" s="59" t="s">
        <v>186</v>
      </c>
      <c r="J593" s="58" t="s">
        <v>185</v>
      </c>
      <c r="K593" s="59" t="s">
        <v>186</v>
      </c>
      <c r="L593" s="58" t="s">
        <v>185</v>
      </c>
      <c r="M593" s="59" t="s">
        <v>186</v>
      </c>
      <c r="O593" s="35"/>
    </row>
    <row r="594" spans="1:15">
      <c r="A594" s="52"/>
      <c r="E594" s="60" t="s">
        <v>187</v>
      </c>
      <c r="F594" s="49"/>
      <c r="G594" s="61"/>
      <c r="O594" s="35"/>
    </row>
    <row r="595" spans="1:15">
      <c r="A595" s="29" t="s">
        <v>72</v>
      </c>
      <c r="B595" s="49" t="s">
        <v>375</v>
      </c>
      <c r="C595" s="49" t="s">
        <v>189</v>
      </c>
      <c r="D595" s="49" t="s">
        <v>189</v>
      </c>
      <c r="E595" s="13" t="s">
        <v>376</v>
      </c>
      <c r="F595" s="84">
        <f t="shared" ref="F595:M595" si="192">+F41</f>
        <v>45678</v>
      </c>
      <c r="G595" s="44" t="str">
        <f t="shared" si="192"/>
        <v>9:00</v>
      </c>
      <c r="H595" s="38">
        <f t="shared" si="192"/>
        <v>45698</v>
      </c>
      <c r="I595" s="44" t="str">
        <f t="shared" si="192"/>
        <v>9:00</v>
      </c>
      <c r="J595" s="280">
        <f t="shared" si="192"/>
        <v>45750</v>
      </c>
      <c r="K595" s="281">
        <f t="shared" si="192"/>
        <v>0.375</v>
      </c>
      <c r="L595" s="280">
        <f t="shared" si="192"/>
        <v>45771</v>
      </c>
      <c r="M595" s="281">
        <f t="shared" si="192"/>
        <v>0.375</v>
      </c>
      <c r="O595" s="35"/>
    </row>
    <row r="596" spans="1:15" ht="40.5">
      <c r="A596" s="29" t="s">
        <v>78</v>
      </c>
      <c r="B596" s="49" t="s">
        <v>375</v>
      </c>
      <c r="C596" s="49" t="s">
        <v>189</v>
      </c>
      <c r="D596" s="49" t="s">
        <v>189</v>
      </c>
      <c r="E596" s="12" t="s">
        <v>377</v>
      </c>
      <c r="F596" s="84">
        <f t="shared" ref="F596:M596" si="193">+F46</f>
        <v>45671</v>
      </c>
      <c r="G596" s="44">
        <f t="shared" si="193"/>
        <v>0.375</v>
      </c>
      <c r="H596" s="38">
        <f t="shared" si="193"/>
        <v>45695</v>
      </c>
      <c r="I596" s="44">
        <f t="shared" si="193"/>
        <v>0.375</v>
      </c>
      <c r="J596" s="280">
        <f t="shared" si="193"/>
        <v>45751</v>
      </c>
      <c r="K596" s="281">
        <f t="shared" si="193"/>
        <v>0.375</v>
      </c>
      <c r="L596" s="280">
        <f t="shared" si="193"/>
        <v>45776</v>
      </c>
      <c r="M596" s="281">
        <f t="shared" si="193"/>
        <v>0.375</v>
      </c>
      <c r="O596" s="35"/>
    </row>
    <row r="597" spans="1:15">
      <c r="A597" s="29" t="s">
        <v>27</v>
      </c>
      <c r="B597" s="49" t="s">
        <v>375</v>
      </c>
      <c r="C597" s="49" t="s">
        <v>189</v>
      </c>
      <c r="D597" s="49" t="s">
        <v>189</v>
      </c>
      <c r="E597" s="8" t="s">
        <v>378</v>
      </c>
      <c r="F597" s="84">
        <f t="shared" ref="F597:M597" si="194">+F9</f>
        <v>45665</v>
      </c>
      <c r="G597" s="44">
        <f t="shared" si="194"/>
        <v>0.375</v>
      </c>
      <c r="H597" s="38">
        <f t="shared" si="194"/>
        <v>45695</v>
      </c>
      <c r="I597" s="44">
        <f t="shared" si="194"/>
        <v>0.625</v>
      </c>
      <c r="J597" s="280">
        <f t="shared" si="194"/>
        <v>45748</v>
      </c>
      <c r="K597" s="281">
        <f t="shared" si="194"/>
        <v>0.625</v>
      </c>
      <c r="L597" s="280">
        <f t="shared" si="194"/>
        <v>45770</v>
      </c>
      <c r="M597" s="281">
        <f t="shared" si="194"/>
        <v>0.625</v>
      </c>
      <c r="O597" s="35"/>
    </row>
    <row r="598" spans="1:15">
      <c r="A598" s="270" t="s">
        <v>99</v>
      </c>
      <c r="B598" s="49" t="s">
        <v>375</v>
      </c>
      <c r="C598" s="49" t="s">
        <v>189</v>
      </c>
      <c r="D598" s="49" t="s">
        <v>189</v>
      </c>
      <c r="E598" s="12" t="s">
        <v>346</v>
      </c>
      <c r="F598" s="84">
        <f t="shared" ref="F598:M598" si="195">F64</f>
        <v>45672</v>
      </c>
      <c r="G598" s="44">
        <f t="shared" si="195"/>
        <v>0.625</v>
      </c>
      <c r="H598" s="38">
        <f t="shared" si="195"/>
        <v>45692</v>
      </c>
      <c r="I598" s="44">
        <f t="shared" si="195"/>
        <v>0.625</v>
      </c>
      <c r="J598" s="280">
        <f t="shared" si="195"/>
        <v>45747</v>
      </c>
      <c r="K598" s="281">
        <f t="shared" si="195"/>
        <v>0.375</v>
      </c>
      <c r="L598" s="280">
        <f t="shared" si="195"/>
        <v>45775</v>
      </c>
      <c r="M598" s="281">
        <f t="shared" si="195"/>
        <v>0.35416666666666669</v>
      </c>
      <c r="O598" s="35"/>
    </row>
    <row r="599" spans="1:15">
      <c r="H599" s="135"/>
      <c r="I599" s="1"/>
      <c r="J599" s="370"/>
      <c r="K599" s="371"/>
      <c r="L599" s="370"/>
      <c r="M599" s="371"/>
      <c r="O599" s="35"/>
    </row>
    <row r="600" spans="1:15">
      <c r="A600" s="270"/>
      <c r="B600" s="296"/>
      <c r="C600" s="296"/>
      <c r="D600" s="296"/>
      <c r="E600" s="311" t="s">
        <v>197</v>
      </c>
      <c r="F600" s="312"/>
      <c r="G600" s="313"/>
      <c r="H600" s="312"/>
      <c r="I600" s="313"/>
      <c r="J600" s="312"/>
      <c r="K600" s="313"/>
      <c r="L600" s="312"/>
      <c r="M600" s="313"/>
      <c r="O600" s="35"/>
    </row>
    <row r="601" spans="1:15" ht="26.25" customHeight="1">
      <c r="A601" s="29" t="s">
        <v>66</v>
      </c>
      <c r="B601" s="49" t="s">
        <v>375</v>
      </c>
      <c r="C601" s="49" t="s">
        <v>189</v>
      </c>
      <c r="D601" s="49" t="s">
        <v>198</v>
      </c>
      <c r="E601" s="13" t="s">
        <v>379</v>
      </c>
      <c r="F601" s="84">
        <f t="shared" ref="F601:M601" si="196">+F37</f>
        <v>45677</v>
      </c>
      <c r="G601" s="44" t="str">
        <f t="shared" si="196"/>
        <v>15:30</v>
      </c>
      <c r="H601" s="38">
        <f t="shared" si="196"/>
        <v>45698</v>
      </c>
      <c r="I601" s="44" t="str">
        <f t="shared" si="196"/>
        <v>15:30</v>
      </c>
      <c r="J601" s="280">
        <f t="shared" si="196"/>
        <v>45748</v>
      </c>
      <c r="K601" s="281">
        <f t="shared" si="196"/>
        <v>0.375</v>
      </c>
      <c r="L601" s="280">
        <f t="shared" si="196"/>
        <v>45770</v>
      </c>
      <c r="M601" s="281">
        <f t="shared" si="196"/>
        <v>0.375</v>
      </c>
      <c r="O601" s="35"/>
    </row>
    <row r="602" spans="1:15" ht="40.5">
      <c r="A602" s="270" t="s">
        <v>132</v>
      </c>
      <c r="B602" s="296"/>
      <c r="C602" s="296"/>
      <c r="D602" s="296"/>
      <c r="E602" s="314" t="s">
        <v>380</v>
      </c>
      <c r="F602" s="280">
        <f t="shared" ref="F602:M602" si="197">+F96</f>
        <v>45673</v>
      </c>
      <c r="G602" s="283" t="str">
        <f t="shared" si="197"/>
        <v>15:00</v>
      </c>
      <c r="H602" s="283">
        <f t="shared" si="197"/>
        <v>45694</v>
      </c>
      <c r="I602" s="283" t="str">
        <f t="shared" si="197"/>
        <v>15:00</v>
      </c>
      <c r="J602" s="280">
        <f t="shared" si="197"/>
        <v>45750</v>
      </c>
      <c r="K602" s="281" t="str">
        <f t="shared" si="197"/>
        <v>15:30</v>
      </c>
      <c r="L602" s="283">
        <f t="shared" si="197"/>
        <v>45775</v>
      </c>
      <c r="M602" s="281">
        <f t="shared" si="197"/>
        <v>0.375</v>
      </c>
      <c r="O602" s="35"/>
    </row>
    <row r="603" spans="1:15" ht="24.75" customHeight="1">
      <c r="A603" s="270" t="s">
        <v>116</v>
      </c>
      <c r="B603" s="296" t="s">
        <v>375</v>
      </c>
      <c r="C603" s="296" t="s">
        <v>189</v>
      </c>
      <c r="D603" s="296" t="s">
        <v>198</v>
      </c>
      <c r="E603" s="314" t="s">
        <v>381</v>
      </c>
      <c r="F603" s="84">
        <f t="shared" ref="F603:M603" si="198">F81</f>
        <v>45667</v>
      </c>
      <c r="G603" s="44">
        <f t="shared" si="198"/>
        <v>0.375</v>
      </c>
      <c r="H603" s="38">
        <f t="shared" si="198"/>
        <v>45688</v>
      </c>
      <c r="I603" s="44">
        <f t="shared" si="198"/>
        <v>0.375</v>
      </c>
      <c r="J603" s="280">
        <f t="shared" si="198"/>
        <v>45747</v>
      </c>
      <c r="K603" s="281">
        <f t="shared" si="198"/>
        <v>0.375</v>
      </c>
      <c r="L603" s="280">
        <f t="shared" si="198"/>
        <v>45777</v>
      </c>
      <c r="M603" s="281">
        <f t="shared" si="198"/>
        <v>0.45833333333333331</v>
      </c>
      <c r="O603" s="35"/>
    </row>
    <row r="604" spans="1:15" ht="40.5">
      <c r="A604" s="270" t="s">
        <v>145</v>
      </c>
      <c r="B604" s="296" t="s">
        <v>375</v>
      </c>
      <c r="C604" s="296" t="s">
        <v>189</v>
      </c>
      <c r="D604" s="296" t="s">
        <v>198</v>
      </c>
      <c r="E604" s="315" t="s">
        <v>382</v>
      </c>
      <c r="F604" s="84">
        <f t="shared" ref="F604:M604" si="199">F106</f>
        <v>45674</v>
      </c>
      <c r="G604" s="44">
        <f t="shared" si="199"/>
        <v>0.45833333333333331</v>
      </c>
      <c r="H604" s="38">
        <f t="shared" si="199"/>
        <v>45695</v>
      </c>
      <c r="I604" s="44">
        <f t="shared" si="199"/>
        <v>0.45833333333333331</v>
      </c>
      <c r="J604" s="280">
        <f t="shared" si="199"/>
        <v>45751</v>
      </c>
      <c r="K604" s="281">
        <f t="shared" si="199"/>
        <v>0.45833333333333331</v>
      </c>
      <c r="L604" s="280">
        <f t="shared" si="199"/>
        <v>45777</v>
      </c>
      <c r="M604" s="281">
        <f t="shared" si="199"/>
        <v>0.58333333333333337</v>
      </c>
      <c r="O604" s="35"/>
    </row>
    <row r="605" spans="1:15">
      <c r="A605" s="316"/>
      <c r="B605" s="296"/>
      <c r="C605" s="296"/>
      <c r="D605" s="296"/>
      <c r="E605" s="317"/>
      <c r="F605" s="318"/>
      <c r="G605" s="319"/>
      <c r="H605" s="318"/>
      <c r="I605" s="319"/>
      <c r="J605" s="318"/>
      <c r="K605" s="319"/>
      <c r="L605" s="318"/>
      <c r="M605" s="319"/>
      <c r="O605" s="35"/>
    </row>
    <row r="606" spans="1:15">
      <c r="A606" s="270"/>
      <c r="B606" s="296"/>
      <c r="C606" s="296"/>
      <c r="D606" s="296"/>
      <c r="E606" s="311" t="s">
        <v>208</v>
      </c>
      <c r="F606" s="312"/>
      <c r="G606" s="313"/>
      <c r="H606" s="312"/>
      <c r="I606" s="313"/>
      <c r="J606" s="312"/>
      <c r="K606" s="313"/>
      <c r="L606" s="312"/>
      <c r="M606" s="313"/>
      <c r="O606" s="35"/>
    </row>
    <row r="607" spans="1:15">
      <c r="A607" s="270" t="s">
        <v>126</v>
      </c>
      <c r="B607" s="296" t="s">
        <v>375</v>
      </c>
      <c r="C607" s="296" t="s">
        <v>198</v>
      </c>
      <c r="D607" s="296" t="s">
        <v>189</v>
      </c>
      <c r="E607" s="320" t="s">
        <v>383</v>
      </c>
      <c r="F607" s="305">
        <f t="shared" ref="F607:M607" si="200">F89</f>
        <v>45674</v>
      </c>
      <c r="G607" s="281" t="str">
        <f t="shared" si="200"/>
        <v>9:00</v>
      </c>
      <c r="H607" s="305">
        <f t="shared" si="200"/>
        <v>45698</v>
      </c>
      <c r="I607" s="281">
        <f t="shared" si="200"/>
        <v>0.45833333333333331</v>
      </c>
      <c r="J607" s="305">
        <f t="shared" si="200"/>
        <v>45751</v>
      </c>
      <c r="K607" s="281">
        <f t="shared" si="200"/>
        <v>0.625</v>
      </c>
      <c r="L607" s="305">
        <f t="shared" si="200"/>
        <v>45775</v>
      </c>
      <c r="M607" s="281">
        <f t="shared" si="200"/>
        <v>0.625</v>
      </c>
      <c r="O607" s="35"/>
    </row>
    <row r="608" spans="1:15">
      <c r="A608" s="321" t="s">
        <v>131</v>
      </c>
      <c r="B608" s="296" t="s">
        <v>375</v>
      </c>
      <c r="C608" s="296" t="s">
        <v>198</v>
      </c>
      <c r="D608" s="296" t="s">
        <v>189</v>
      </c>
      <c r="E608" s="322" t="s">
        <v>384</v>
      </c>
      <c r="F608" s="280">
        <f t="shared" ref="F608:M608" si="201">F94</f>
        <v>45666</v>
      </c>
      <c r="G608" s="281" t="str">
        <f t="shared" si="201"/>
        <v>10:00</v>
      </c>
      <c r="H608" s="280">
        <f t="shared" si="201"/>
        <v>45687</v>
      </c>
      <c r="I608" s="281">
        <f t="shared" si="201"/>
        <v>0.41666666666666669</v>
      </c>
      <c r="J608" s="280">
        <f t="shared" si="201"/>
        <v>45750</v>
      </c>
      <c r="K608" s="281">
        <f t="shared" si="201"/>
        <v>0.39583333333333331</v>
      </c>
      <c r="L608" s="280">
        <f t="shared" si="201"/>
        <v>45771</v>
      </c>
      <c r="M608" s="281">
        <f t="shared" si="201"/>
        <v>0.41666666666666669</v>
      </c>
      <c r="O608" s="35"/>
    </row>
    <row r="609" spans="1:15">
      <c r="A609" s="292"/>
      <c r="B609" s="309"/>
      <c r="C609" s="309"/>
      <c r="D609" s="309"/>
      <c r="E609" s="324" t="s">
        <v>290</v>
      </c>
      <c r="F609" s="325"/>
      <c r="G609" s="281"/>
      <c r="H609" s="325"/>
      <c r="I609" s="281"/>
      <c r="J609" s="325"/>
      <c r="K609" s="281"/>
      <c r="L609" s="325"/>
      <c r="M609" s="281"/>
      <c r="O609" s="35"/>
    </row>
    <row r="610" spans="1:15">
      <c r="A610" s="292" t="s">
        <v>135</v>
      </c>
      <c r="B610" s="309"/>
      <c r="C610" s="309"/>
      <c r="D610" s="309"/>
      <c r="E610" s="326" t="s">
        <v>385</v>
      </c>
      <c r="F610" s="280">
        <f t="shared" ref="F610:M610" si="202">+F97</f>
        <v>45670</v>
      </c>
      <c r="G610" s="281" t="str">
        <f t="shared" si="202"/>
        <v>9:00</v>
      </c>
      <c r="H610" s="280">
        <f t="shared" si="202"/>
        <v>45698</v>
      </c>
      <c r="I610" s="281" t="str">
        <f t="shared" si="202"/>
        <v>9:00</v>
      </c>
      <c r="J610" s="280">
        <f t="shared" si="202"/>
        <v>45749</v>
      </c>
      <c r="K610" s="281">
        <f t="shared" si="202"/>
        <v>0.375</v>
      </c>
      <c r="L610" s="280">
        <f t="shared" si="202"/>
        <v>45776</v>
      </c>
      <c r="M610" s="281" t="str">
        <f t="shared" si="202"/>
        <v>15:00</v>
      </c>
      <c r="O610" s="35"/>
    </row>
    <row r="611" spans="1:15" ht="18" customHeight="1">
      <c r="A611" s="270" t="s">
        <v>74</v>
      </c>
      <c r="B611" s="309"/>
      <c r="C611" s="309"/>
      <c r="D611" s="309"/>
      <c r="E611" s="326" t="s">
        <v>386</v>
      </c>
      <c r="F611" s="280">
        <f t="shared" ref="F611:M611" si="203">+F44</f>
        <v>45673</v>
      </c>
      <c r="G611" s="281">
        <f t="shared" si="203"/>
        <v>0.625</v>
      </c>
      <c r="H611" s="280">
        <f t="shared" si="203"/>
        <v>45694</v>
      </c>
      <c r="I611" s="281">
        <f t="shared" si="203"/>
        <v>0.41666666666666669</v>
      </c>
      <c r="J611" s="280">
        <f t="shared" si="203"/>
        <v>45750</v>
      </c>
      <c r="K611" s="281">
        <f t="shared" si="203"/>
        <v>0.64583333333333337</v>
      </c>
      <c r="L611" s="280">
        <f t="shared" si="203"/>
        <v>45776</v>
      </c>
      <c r="M611" s="281">
        <f t="shared" si="203"/>
        <v>0.375</v>
      </c>
      <c r="O611" s="35"/>
    </row>
    <row r="612" spans="1:15">
      <c r="A612" s="327"/>
      <c r="B612" s="296"/>
      <c r="C612" s="296"/>
      <c r="D612" s="296"/>
      <c r="E612" s="328"/>
      <c r="F612" s="318"/>
      <c r="G612" s="319"/>
      <c r="H612" s="318"/>
      <c r="I612" s="319"/>
      <c r="J612" s="318"/>
      <c r="K612" s="319"/>
      <c r="L612" s="318"/>
      <c r="M612" s="319"/>
      <c r="O612" s="35"/>
    </row>
    <row r="613" spans="1:15">
      <c r="A613" s="270" t="s">
        <v>41</v>
      </c>
      <c r="B613" s="296" t="s">
        <v>375</v>
      </c>
      <c r="C613" s="296" t="s">
        <v>198</v>
      </c>
      <c r="D613" s="296" t="s">
        <v>198</v>
      </c>
      <c r="E613" s="326" t="s">
        <v>387</v>
      </c>
      <c r="F613" s="305">
        <f t="shared" ref="F613:M613" si="204">F18</f>
        <v>45666</v>
      </c>
      <c r="G613" s="281">
        <f t="shared" si="204"/>
        <v>0.625</v>
      </c>
      <c r="H613" s="305">
        <f t="shared" si="204"/>
        <v>45687</v>
      </c>
      <c r="I613" s="281">
        <f t="shared" si="204"/>
        <v>0.625</v>
      </c>
      <c r="J613" s="305">
        <f t="shared" si="204"/>
        <v>45747</v>
      </c>
      <c r="K613" s="281">
        <f t="shared" si="204"/>
        <v>0.625</v>
      </c>
      <c r="L613" s="305">
        <f t="shared" si="204"/>
        <v>45770</v>
      </c>
      <c r="M613" s="281">
        <f t="shared" si="204"/>
        <v>0.625</v>
      </c>
      <c r="O613" s="35"/>
    </row>
    <row r="614" spans="1:15">
      <c r="A614" s="329" t="s">
        <v>80</v>
      </c>
      <c r="B614" s="296" t="s">
        <v>375</v>
      </c>
      <c r="C614" s="296" t="s">
        <v>198</v>
      </c>
      <c r="D614" s="296" t="s">
        <v>198</v>
      </c>
      <c r="E614" s="330" t="s">
        <v>388</v>
      </c>
      <c r="F614" s="305">
        <f t="shared" ref="F614:M614" si="205">F48</f>
        <v>45667</v>
      </c>
      <c r="G614" s="281">
        <f t="shared" si="205"/>
        <v>0.375</v>
      </c>
      <c r="H614" s="305">
        <f t="shared" si="205"/>
        <v>45688</v>
      </c>
      <c r="I614" s="281">
        <f t="shared" si="205"/>
        <v>0.375</v>
      </c>
      <c r="J614" s="305">
        <f t="shared" si="205"/>
        <v>45747</v>
      </c>
      <c r="K614" s="281">
        <f t="shared" si="205"/>
        <v>0.375</v>
      </c>
      <c r="L614" s="305">
        <f t="shared" si="205"/>
        <v>45777</v>
      </c>
      <c r="M614" s="281">
        <f t="shared" si="205"/>
        <v>0.45833333333333331</v>
      </c>
      <c r="O614" s="35"/>
    </row>
    <row r="615" spans="1:15">
      <c r="A615" s="270" t="s">
        <v>148</v>
      </c>
      <c r="B615" s="296" t="s">
        <v>375</v>
      </c>
      <c r="C615" s="296" t="s">
        <v>198</v>
      </c>
      <c r="D615" s="296" t="s">
        <v>198</v>
      </c>
      <c r="E615" s="331" t="s">
        <v>389</v>
      </c>
      <c r="F615" s="305">
        <f t="shared" ref="F615:M615" si="206">F111</f>
        <v>45673</v>
      </c>
      <c r="G615" s="281" t="str">
        <f t="shared" si="206"/>
        <v>15:00</v>
      </c>
      <c r="H615" s="305">
        <f t="shared" si="206"/>
        <v>45694</v>
      </c>
      <c r="I615" s="281" t="str">
        <f t="shared" si="206"/>
        <v>15:00</v>
      </c>
      <c r="J615" s="305">
        <f t="shared" si="206"/>
        <v>45748</v>
      </c>
      <c r="K615" s="281">
        <f t="shared" si="206"/>
        <v>0.375</v>
      </c>
      <c r="L615" s="305">
        <f t="shared" si="206"/>
        <v>45769</v>
      </c>
      <c r="M615" s="281">
        <f t="shared" si="206"/>
        <v>0.5</v>
      </c>
      <c r="O615" s="35"/>
    </row>
    <row r="616" spans="1:15">
      <c r="A616" s="52"/>
      <c r="E616" s="125"/>
      <c r="F616" s="93"/>
      <c r="O616" s="35"/>
    </row>
    <row r="617" spans="1:15" ht="27">
      <c r="A617" s="52"/>
      <c r="E617" s="677" t="s">
        <v>390</v>
      </c>
      <c r="F617" s="677"/>
      <c r="G617" s="677"/>
      <c r="H617" s="677"/>
      <c r="I617" s="677"/>
      <c r="J617" s="677"/>
      <c r="K617" s="677"/>
      <c r="L617" s="677"/>
      <c r="M617" s="677"/>
      <c r="O617" s="35"/>
    </row>
    <row r="618" spans="1:15" ht="27">
      <c r="A618" s="52"/>
      <c r="E618" s="100"/>
      <c r="F618" s="100"/>
      <c r="G618" s="100"/>
      <c r="H618" s="100"/>
      <c r="I618" s="100"/>
      <c r="J618" s="100"/>
      <c r="K618" s="100"/>
      <c r="L618" s="100"/>
      <c r="M618" s="100"/>
      <c r="O618" s="35"/>
    </row>
    <row r="619" spans="1:15" ht="21.75" customHeight="1">
      <c r="A619" s="52"/>
      <c r="E619" s="100"/>
      <c r="F619" s="100"/>
      <c r="G619" s="100"/>
      <c r="H619" s="100"/>
      <c r="I619" s="100"/>
      <c r="J619" s="100"/>
      <c r="K619" s="100"/>
      <c r="L619" s="100"/>
      <c r="M619" s="100"/>
      <c r="O619" s="35"/>
    </row>
    <row r="620" spans="1:15" ht="21.75" customHeight="1">
      <c r="A620" s="52"/>
      <c r="E620" s="666" t="s">
        <v>182</v>
      </c>
      <c r="F620" s="669" t="s">
        <v>7</v>
      </c>
      <c r="G620" s="670"/>
      <c r="H620" s="670"/>
      <c r="I620" s="670"/>
      <c r="J620" s="670"/>
      <c r="K620" s="670"/>
      <c r="L620" s="670"/>
      <c r="M620" s="671"/>
      <c r="O620" s="35"/>
    </row>
    <row r="621" spans="1:15">
      <c r="A621" s="52"/>
      <c r="E621" s="667"/>
      <c r="F621" s="669" t="s">
        <v>12</v>
      </c>
      <c r="G621" s="671"/>
      <c r="H621" s="669" t="s">
        <v>13</v>
      </c>
      <c r="I621" s="671"/>
      <c r="J621" s="669" t="s">
        <v>183</v>
      </c>
      <c r="K621" s="671"/>
      <c r="L621" s="669" t="s">
        <v>184</v>
      </c>
      <c r="M621" s="671"/>
      <c r="O621" s="35"/>
    </row>
    <row r="622" spans="1:15">
      <c r="A622" s="52"/>
      <c r="E622" s="668"/>
      <c r="F622" s="58" t="s">
        <v>185</v>
      </c>
      <c r="G622" s="59" t="s">
        <v>186</v>
      </c>
      <c r="H622" s="58" t="s">
        <v>185</v>
      </c>
      <c r="I622" s="59" t="s">
        <v>186</v>
      </c>
      <c r="J622" s="58" t="s">
        <v>185</v>
      </c>
      <c r="K622" s="59" t="s">
        <v>186</v>
      </c>
      <c r="L622" s="58" t="s">
        <v>185</v>
      </c>
      <c r="M622" s="59" t="s">
        <v>186</v>
      </c>
      <c r="O622" s="35"/>
    </row>
    <row r="623" spans="1:15">
      <c r="A623" s="52"/>
      <c r="E623" s="60" t="s">
        <v>187</v>
      </c>
      <c r="F623" s="49"/>
      <c r="G623" s="61"/>
      <c r="O623" s="35"/>
    </row>
    <row r="624" spans="1:15">
      <c r="A624" s="29" t="s">
        <v>72</v>
      </c>
      <c r="B624" s="49" t="s">
        <v>375</v>
      </c>
      <c r="C624" s="49" t="s">
        <v>189</v>
      </c>
      <c r="D624" s="49" t="s">
        <v>189</v>
      </c>
      <c r="E624" s="13" t="s">
        <v>376</v>
      </c>
      <c r="F624" s="305">
        <f t="shared" ref="F624:M624" si="207">+F41</f>
        <v>45678</v>
      </c>
      <c r="G624" s="281" t="str">
        <f t="shared" si="207"/>
        <v>9:00</v>
      </c>
      <c r="H624" s="305">
        <f t="shared" si="207"/>
        <v>45698</v>
      </c>
      <c r="I624" s="281" t="str">
        <f t="shared" si="207"/>
        <v>9:00</v>
      </c>
      <c r="J624" s="305">
        <f t="shared" si="207"/>
        <v>45750</v>
      </c>
      <c r="K624" s="281">
        <f t="shared" si="207"/>
        <v>0.375</v>
      </c>
      <c r="L624" s="305">
        <f t="shared" si="207"/>
        <v>45771</v>
      </c>
      <c r="M624" s="281">
        <f t="shared" si="207"/>
        <v>0.375</v>
      </c>
      <c r="O624" s="35"/>
    </row>
    <row r="625" spans="1:15" ht="40.5">
      <c r="A625" s="29" t="s">
        <v>78</v>
      </c>
      <c r="B625" s="49" t="s">
        <v>375</v>
      </c>
      <c r="C625" s="49" t="s">
        <v>189</v>
      </c>
      <c r="D625" s="49" t="s">
        <v>189</v>
      </c>
      <c r="E625" s="12" t="s">
        <v>377</v>
      </c>
      <c r="F625" s="305">
        <f>+F596</f>
        <v>45671</v>
      </c>
      <c r="G625" s="281">
        <f t="shared" ref="G625:M625" si="208">+G596</f>
        <v>0.375</v>
      </c>
      <c r="H625" s="305">
        <f t="shared" si="208"/>
        <v>45695</v>
      </c>
      <c r="I625" s="281">
        <f t="shared" si="208"/>
        <v>0.375</v>
      </c>
      <c r="J625" s="305">
        <f t="shared" si="208"/>
        <v>45751</v>
      </c>
      <c r="K625" s="281">
        <f t="shared" si="208"/>
        <v>0.375</v>
      </c>
      <c r="L625" s="305">
        <f t="shared" si="208"/>
        <v>45776</v>
      </c>
      <c r="M625" s="281">
        <f t="shared" si="208"/>
        <v>0.375</v>
      </c>
      <c r="O625" s="35"/>
    </row>
    <row r="626" spans="1:15">
      <c r="A626" s="29" t="s">
        <v>27</v>
      </c>
      <c r="B626" s="49" t="s">
        <v>375</v>
      </c>
      <c r="C626" s="49" t="s">
        <v>189</v>
      </c>
      <c r="D626" s="49" t="s">
        <v>189</v>
      </c>
      <c r="E626" s="8" t="s">
        <v>378</v>
      </c>
      <c r="F626" s="305">
        <f>+F597</f>
        <v>45665</v>
      </c>
      <c r="G626" s="281">
        <f t="shared" ref="G626:M626" si="209">+G597</f>
        <v>0.375</v>
      </c>
      <c r="H626" s="305">
        <f t="shared" si="209"/>
        <v>45695</v>
      </c>
      <c r="I626" s="281">
        <f t="shared" si="209"/>
        <v>0.625</v>
      </c>
      <c r="J626" s="305">
        <f t="shared" si="209"/>
        <v>45748</v>
      </c>
      <c r="K626" s="281">
        <f t="shared" si="209"/>
        <v>0.625</v>
      </c>
      <c r="L626" s="305">
        <f t="shared" si="209"/>
        <v>45770</v>
      </c>
      <c r="M626" s="281">
        <f t="shared" si="209"/>
        <v>0.625</v>
      </c>
      <c r="O626" s="35"/>
    </row>
    <row r="627" spans="1:15">
      <c r="A627" s="270" t="s">
        <v>99</v>
      </c>
      <c r="B627" s="49" t="s">
        <v>375</v>
      </c>
      <c r="C627" s="49" t="s">
        <v>189</v>
      </c>
      <c r="D627" s="49" t="s">
        <v>189</v>
      </c>
      <c r="E627" s="12" t="s">
        <v>346</v>
      </c>
      <c r="F627" s="305">
        <f>+F598</f>
        <v>45672</v>
      </c>
      <c r="G627" s="281">
        <f t="shared" ref="G627:M627" si="210">+G598</f>
        <v>0.625</v>
      </c>
      <c r="H627" s="305">
        <f t="shared" si="210"/>
        <v>45692</v>
      </c>
      <c r="I627" s="281">
        <f t="shared" si="210"/>
        <v>0.625</v>
      </c>
      <c r="J627" s="305">
        <f t="shared" si="210"/>
        <v>45747</v>
      </c>
      <c r="K627" s="281">
        <f t="shared" si="210"/>
        <v>0.375</v>
      </c>
      <c r="L627" s="305">
        <f t="shared" si="210"/>
        <v>45775</v>
      </c>
      <c r="M627" s="281">
        <f t="shared" si="210"/>
        <v>0.35416666666666669</v>
      </c>
      <c r="O627" s="35"/>
    </row>
    <row r="628" spans="1:15">
      <c r="H628" s="135"/>
      <c r="I628" s="1"/>
      <c r="J628" s="135"/>
      <c r="K628" s="1"/>
      <c r="L628" s="370"/>
      <c r="M628" s="371"/>
      <c r="O628" s="35"/>
    </row>
    <row r="629" spans="1:15">
      <c r="A629" s="270"/>
      <c r="B629" s="296"/>
      <c r="C629" s="296"/>
      <c r="D629" s="296"/>
      <c r="E629" s="60" t="s">
        <v>197</v>
      </c>
      <c r="F629" s="312"/>
      <c r="G629" s="313"/>
      <c r="H629" s="312"/>
      <c r="I629" s="313"/>
      <c r="J629" s="135"/>
      <c r="K629" s="1"/>
      <c r="L629" s="312"/>
      <c r="M629" s="313"/>
      <c r="O629" s="35"/>
    </row>
    <row r="630" spans="1:15">
      <c r="A630" s="270" t="s">
        <v>66</v>
      </c>
      <c r="B630" s="296" t="s">
        <v>375</v>
      </c>
      <c r="C630" s="296" t="s">
        <v>189</v>
      </c>
      <c r="D630" s="296" t="s">
        <v>198</v>
      </c>
      <c r="E630" s="314" t="s">
        <v>379</v>
      </c>
      <c r="F630" s="305">
        <f>+F601</f>
        <v>45677</v>
      </c>
      <c r="G630" s="281" t="str">
        <f t="shared" ref="G630:M630" si="211">+G601</f>
        <v>15:30</v>
      </c>
      <c r="H630" s="305">
        <f t="shared" si="211"/>
        <v>45698</v>
      </c>
      <c r="I630" s="281" t="str">
        <f t="shared" si="211"/>
        <v>15:30</v>
      </c>
      <c r="J630" s="305">
        <f t="shared" si="211"/>
        <v>45748</v>
      </c>
      <c r="K630" s="281">
        <f t="shared" si="211"/>
        <v>0.375</v>
      </c>
      <c r="L630" s="305">
        <f t="shared" si="211"/>
        <v>45770</v>
      </c>
      <c r="M630" s="281">
        <f t="shared" si="211"/>
        <v>0.375</v>
      </c>
      <c r="O630" s="35"/>
    </row>
    <row r="631" spans="1:15" ht="40.5">
      <c r="A631" s="270" t="s">
        <v>132</v>
      </c>
      <c r="B631" s="296"/>
      <c r="C631" s="296"/>
      <c r="D631" s="296"/>
      <c r="E631" s="314" t="s">
        <v>380</v>
      </c>
      <c r="F631" s="305">
        <f>+F602</f>
        <v>45673</v>
      </c>
      <c r="G631" s="281" t="str">
        <f t="shared" ref="G631:M631" si="212">+G602</f>
        <v>15:00</v>
      </c>
      <c r="H631" s="305">
        <f t="shared" si="212"/>
        <v>45694</v>
      </c>
      <c r="I631" s="281" t="str">
        <f t="shared" si="212"/>
        <v>15:00</v>
      </c>
      <c r="J631" s="305">
        <f t="shared" si="212"/>
        <v>45750</v>
      </c>
      <c r="K631" s="281" t="str">
        <f t="shared" si="212"/>
        <v>15:30</v>
      </c>
      <c r="L631" s="305">
        <f t="shared" si="212"/>
        <v>45775</v>
      </c>
      <c r="M631" s="281">
        <f t="shared" si="212"/>
        <v>0.375</v>
      </c>
      <c r="O631" s="35"/>
    </row>
    <row r="632" spans="1:15" ht="40.5">
      <c r="A632" s="270" t="s">
        <v>92</v>
      </c>
      <c r="B632" s="296" t="s">
        <v>375</v>
      </c>
      <c r="C632" s="296" t="s">
        <v>189</v>
      </c>
      <c r="D632" s="296" t="s">
        <v>198</v>
      </c>
      <c r="E632" s="315" t="s">
        <v>391</v>
      </c>
      <c r="F632" s="305">
        <f t="shared" ref="F632:M632" si="213">F58</f>
        <v>45673</v>
      </c>
      <c r="G632" s="281" t="str">
        <f t="shared" si="213"/>
        <v>8:30</v>
      </c>
      <c r="H632" s="305">
        <f t="shared" si="213"/>
        <v>45692</v>
      </c>
      <c r="I632" s="281" t="str">
        <f t="shared" si="213"/>
        <v>8:30</v>
      </c>
      <c r="J632" s="305">
        <f t="shared" si="213"/>
        <v>45750</v>
      </c>
      <c r="K632" s="281" t="str">
        <f t="shared" si="213"/>
        <v>8:30</v>
      </c>
      <c r="L632" s="305">
        <f t="shared" si="213"/>
        <v>45771</v>
      </c>
      <c r="M632" s="281" t="str">
        <f t="shared" si="213"/>
        <v>8:30</v>
      </c>
      <c r="O632" s="35"/>
    </row>
    <row r="633" spans="1:15">
      <c r="A633" s="270" t="s">
        <v>392</v>
      </c>
      <c r="B633" s="296"/>
      <c r="C633" s="296"/>
      <c r="D633" s="296"/>
      <c r="E633" s="315" t="s">
        <v>393</v>
      </c>
      <c r="F633" s="305">
        <f t="shared" ref="F633:M633" si="214">+F15</f>
        <v>45678</v>
      </c>
      <c r="G633" s="281">
        <f t="shared" si="214"/>
        <v>0.35416666666666669</v>
      </c>
      <c r="H633" s="305">
        <f t="shared" si="214"/>
        <v>45698</v>
      </c>
      <c r="I633" s="281">
        <f t="shared" si="214"/>
        <v>0.35416666666666669</v>
      </c>
      <c r="J633" s="305">
        <f t="shared" si="214"/>
        <v>45749</v>
      </c>
      <c r="K633" s="281">
        <f t="shared" si="214"/>
        <v>0.35416666666666669</v>
      </c>
      <c r="L633" s="305">
        <f t="shared" si="214"/>
        <v>45776</v>
      </c>
      <c r="M633" s="281">
        <f t="shared" si="214"/>
        <v>0.35416666666666669</v>
      </c>
      <c r="O633" s="35"/>
    </row>
    <row r="634" spans="1:15">
      <c r="A634" s="316"/>
      <c r="B634" s="296"/>
      <c r="C634" s="296"/>
      <c r="D634" s="296"/>
      <c r="E634" s="317"/>
      <c r="F634" s="318"/>
      <c r="G634" s="319"/>
      <c r="H634" s="318"/>
      <c r="I634" s="319"/>
      <c r="J634" s="318"/>
      <c r="K634" s="319"/>
      <c r="L634" s="318"/>
      <c r="M634" s="319"/>
      <c r="O634" s="35"/>
    </row>
    <row r="635" spans="1:15">
      <c r="A635" s="270"/>
      <c r="B635" s="296"/>
      <c r="C635" s="296"/>
      <c r="D635" s="296"/>
      <c r="E635" s="311" t="s">
        <v>208</v>
      </c>
      <c r="F635" s="312"/>
      <c r="G635" s="313"/>
      <c r="H635" s="312"/>
      <c r="I635" s="313"/>
      <c r="J635" s="312"/>
      <c r="K635" s="313"/>
      <c r="L635" s="312"/>
      <c r="M635" s="313"/>
      <c r="O635" s="35"/>
    </row>
    <row r="636" spans="1:15">
      <c r="A636" s="270" t="s">
        <v>126</v>
      </c>
      <c r="B636" s="296" t="s">
        <v>375</v>
      </c>
      <c r="C636" s="296" t="s">
        <v>198</v>
      </c>
      <c r="D636" s="296" t="s">
        <v>189</v>
      </c>
      <c r="E636" s="320" t="s">
        <v>383</v>
      </c>
      <c r="F636" s="38">
        <f t="shared" ref="F636:M636" si="215">F89</f>
        <v>45674</v>
      </c>
      <c r="G636" s="44" t="str">
        <f t="shared" si="215"/>
        <v>9:00</v>
      </c>
      <c r="H636" s="38">
        <f t="shared" si="215"/>
        <v>45698</v>
      </c>
      <c r="I636" s="44">
        <f t="shared" si="215"/>
        <v>0.45833333333333331</v>
      </c>
      <c r="J636" s="280">
        <f t="shared" si="215"/>
        <v>45751</v>
      </c>
      <c r="K636" s="281">
        <f t="shared" si="215"/>
        <v>0.625</v>
      </c>
      <c r="L636" s="280">
        <f t="shared" si="215"/>
        <v>45775</v>
      </c>
      <c r="M636" s="281">
        <f t="shared" si="215"/>
        <v>0.625</v>
      </c>
      <c r="O636" s="35"/>
    </row>
    <row r="637" spans="1:15">
      <c r="A637" s="270" t="s">
        <v>148</v>
      </c>
      <c r="B637" s="296" t="s">
        <v>375</v>
      </c>
      <c r="C637" s="296" t="s">
        <v>198</v>
      </c>
      <c r="D637" s="296" t="s">
        <v>198</v>
      </c>
      <c r="E637" s="331" t="s">
        <v>389</v>
      </c>
      <c r="F637" s="38">
        <f>F111</f>
        <v>45673</v>
      </c>
      <c r="G637" s="44" t="str">
        <f t="shared" ref="G637:M637" si="216">G111</f>
        <v>15:00</v>
      </c>
      <c r="H637" s="38">
        <f t="shared" si="216"/>
        <v>45694</v>
      </c>
      <c r="I637" s="44" t="str">
        <f t="shared" si="216"/>
        <v>15:00</v>
      </c>
      <c r="J637" s="280">
        <f t="shared" si="216"/>
        <v>45748</v>
      </c>
      <c r="K637" s="281">
        <f t="shared" si="216"/>
        <v>0.375</v>
      </c>
      <c r="L637" s="280">
        <f t="shared" si="216"/>
        <v>45769</v>
      </c>
      <c r="M637" s="281">
        <f t="shared" si="216"/>
        <v>0.5</v>
      </c>
      <c r="O637" s="35"/>
    </row>
    <row r="638" spans="1:15">
      <c r="A638" s="292"/>
      <c r="B638" s="309"/>
      <c r="C638" s="309"/>
      <c r="D638" s="309"/>
      <c r="E638" s="324" t="s">
        <v>290</v>
      </c>
      <c r="F638" s="325"/>
      <c r="G638" s="281"/>
      <c r="H638" s="325"/>
      <c r="I638" s="281"/>
      <c r="J638" s="325"/>
      <c r="K638" s="281"/>
      <c r="L638" s="325"/>
      <c r="M638" s="281"/>
      <c r="O638" s="35"/>
    </row>
    <row r="639" spans="1:15" ht="40.5">
      <c r="A639" s="292" t="s">
        <v>114</v>
      </c>
      <c r="B639" s="309"/>
      <c r="C639" s="309"/>
      <c r="D639" s="309"/>
      <c r="E639" s="326" t="s">
        <v>394</v>
      </c>
      <c r="F639" s="280">
        <f t="shared" ref="F639:M639" si="217">+F79</f>
        <v>45666</v>
      </c>
      <c r="G639" s="281">
        <f t="shared" si="217"/>
        <v>0.35416666666666669</v>
      </c>
      <c r="H639" s="280">
        <f t="shared" si="217"/>
        <v>45687</v>
      </c>
      <c r="I639" s="281">
        <f t="shared" si="217"/>
        <v>0.35416666666666669</v>
      </c>
      <c r="J639" s="283">
        <f t="shared" si="217"/>
        <v>45751</v>
      </c>
      <c r="K639" s="281">
        <f t="shared" si="217"/>
        <v>0.35416666666666669</v>
      </c>
      <c r="L639" s="283">
        <f t="shared" si="217"/>
        <v>45777</v>
      </c>
      <c r="M639" s="281">
        <f t="shared" si="217"/>
        <v>0.64583333333333337</v>
      </c>
      <c r="O639" s="35"/>
    </row>
    <row r="640" spans="1:15">
      <c r="A640" s="52"/>
      <c r="E640" s="125"/>
      <c r="F640" s="93"/>
      <c r="L640" s="303"/>
      <c r="M640" s="303"/>
    </row>
    <row r="641" spans="1:15">
      <c r="O641" s="35"/>
    </row>
    <row r="642" spans="1:15">
      <c r="A642" s="46"/>
      <c r="B642" s="63"/>
      <c r="C642" s="63"/>
      <c r="D642" s="63"/>
      <c r="E642" s="96"/>
      <c r="F642" s="86"/>
      <c r="G642" s="86"/>
      <c r="H642" s="86"/>
      <c r="I642" s="86"/>
      <c r="J642" s="86"/>
      <c r="K642" s="86"/>
      <c r="L642" s="86"/>
      <c r="M642" s="86"/>
      <c r="O642" s="35"/>
    </row>
    <row r="643" spans="1:15">
      <c r="A643" s="52"/>
      <c r="E643" s="62" t="s">
        <v>233</v>
      </c>
      <c r="F643" s="49"/>
      <c r="G643" s="61"/>
      <c r="K643" s="49" t="s">
        <v>310</v>
      </c>
      <c r="O643" s="35"/>
    </row>
    <row r="644" spans="1:15">
      <c r="A644" s="52"/>
      <c r="E644" s="62"/>
      <c r="F644" s="49"/>
      <c r="G644" s="61"/>
      <c r="K644" s="49" t="s">
        <v>395</v>
      </c>
      <c r="O644" s="35"/>
    </row>
    <row r="645" spans="1:15">
      <c r="A645" s="52"/>
      <c r="E645" s="125"/>
      <c r="F645" s="93"/>
      <c r="O645" s="35"/>
    </row>
    <row r="646" spans="1:15">
      <c r="A646" s="52"/>
      <c r="E646" s="125"/>
      <c r="F646" s="93"/>
      <c r="O646" s="35"/>
    </row>
    <row r="647" spans="1:15" hidden="1">
      <c r="A647" s="52"/>
      <c r="E647" s="125"/>
      <c r="F647" s="93"/>
      <c r="O647" s="35"/>
    </row>
    <row r="648" spans="1:15" ht="25.5" hidden="1">
      <c r="A648" s="52"/>
      <c r="E648" s="54" t="s">
        <v>0</v>
      </c>
      <c r="F648" s="54"/>
      <c r="G648" s="54"/>
      <c r="O648" s="35"/>
    </row>
    <row r="649" spans="1:15" ht="25.5" hidden="1">
      <c r="A649" s="52"/>
      <c r="E649" s="54" t="s">
        <v>179</v>
      </c>
      <c r="F649" s="54"/>
      <c r="G649" s="54"/>
      <c r="O649" s="35"/>
    </row>
    <row r="650" spans="1:15" ht="30" hidden="1">
      <c r="A650" s="52"/>
      <c r="E650" s="105" t="s">
        <v>396</v>
      </c>
      <c r="F650" s="105"/>
      <c r="G650" s="105"/>
      <c r="O650" s="35"/>
    </row>
    <row r="651" spans="1:15" ht="25.5" hidden="1">
      <c r="A651" s="52"/>
      <c r="E651" s="54" t="s">
        <v>397</v>
      </c>
      <c r="F651" s="54"/>
      <c r="G651" s="54"/>
      <c r="O651" s="35"/>
    </row>
    <row r="652" spans="1:15" ht="21.75" hidden="1" customHeight="1">
      <c r="A652" s="52"/>
      <c r="E652" s="105"/>
      <c r="F652" s="105"/>
      <c r="G652" s="138"/>
      <c r="O652" s="35"/>
    </row>
    <row r="653" spans="1:15" ht="21.75" hidden="1" customHeight="1">
      <c r="A653" s="52"/>
      <c r="E653" s="666" t="s">
        <v>182</v>
      </c>
      <c r="F653" s="680" t="s">
        <v>398</v>
      </c>
      <c r="G653" s="680"/>
      <c r="O653" s="35"/>
    </row>
    <row r="654" spans="1:15" hidden="1">
      <c r="A654" s="52"/>
      <c r="E654" s="667"/>
      <c r="F654" s="669" t="s">
        <v>12</v>
      </c>
      <c r="G654" s="671"/>
      <c r="O654" s="35"/>
    </row>
    <row r="655" spans="1:15" hidden="1">
      <c r="A655" s="52"/>
      <c r="E655" s="668"/>
      <c r="F655" s="58" t="s">
        <v>185</v>
      </c>
      <c r="G655" s="59" t="s">
        <v>186</v>
      </c>
      <c r="O655" s="35"/>
    </row>
    <row r="656" spans="1:15" hidden="1">
      <c r="A656" s="52"/>
      <c r="E656" s="60" t="s">
        <v>399</v>
      </c>
      <c r="F656" s="49"/>
      <c r="G656" s="61"/>
      <c r="O656" s="35"/>
    </row>
    <row r="657" spans="1:15" ht="40.5" hidden="1">
      <c r="A657" s="29"/>
      <c r="B657" s="63" t="s">
        <v>400</v>
      </c>
      <c r="C657" s="63" t="s">
        <v>189</v>
      </c>
      <c r="D657" s="63"/>
      <c r="E657" s="139" t="s">
        <v>401</v>
      </c>
      <c r="F657" s="38" t="e">
        <f>#REF!</f>
        <v>#REF!</v>
      </c>
      <c r="G657" s="44" t="e">
        <f>#REF!</f>
        <v>#REF!</v>
      </c>
      <c r="O657" s="35"/>
    </row>
    <row r="658" spans="1:15" hidden="1">
      <c r="A658" s="29"/>
      <c r="B658" s="63" t="s">
        <v>400</v>
      </c>
      <c r="C658" s="63" t="s">
        <v>189</v>
      </c>
      <c r="D658" s="63"/>
      <c r="E658" s="64" t="s">
        <v>215</v>
      </c>
      <c r="F658" s="38" t="e">
        <f>#REF!</f>
        <v>#REF!</v>
      </c>
      <c r="G658" s="44" t="e">
        <f>#REF!</f>
        <v>#REF!</v>
      </c>
      <c r="O658" s="35"/>
    </row>
    <row r="659" spans="1:15" hidden="1">
      <c r="A659" s="29"/>
      <c r="B659" s="63" t="s">
        <v>400</v>
      </c>
      <c r="C659" s="63" t="s">
        <v>189</v>
      </c>
      <c r="D659" s="63"/>
      <c r="E659" s="80" t="s">
        <v>402</v>
      </c>
      <c r="F659" s="38" t="e">
        <f>#REF!</f>
        <v>#REF!</v>
      </c>
      <c r="G659" s="44" t="e">
        <f>#REF!</f>
        <v>#REF!</v>
      </c>
      <c r="O659" s="35"/>
    </row>
    <row r="660" spans="1:15" hidden="1">
      <c r="A660" s="29"/>
      <c r="B660" s="63" t="s">
        <v>400</v>
      </c>
      <c r="C660" s="63" t="s">
        <v>189</v>
      </c>
      <c r="D660" s="63"/>
      <c r="E660" s="81" t="s">
        <v>403</v>
      </c>
      <c r="F660" s="38" t="e">
        <f>#REF!</f>
        <v>#REF!</v>
      </c>
      <c r="G660" s="44" t="e">
        <f>#REF!</f>
        <v>#REF!</v>
      </c>
      <c r="O660" s="35"/>
    </row>
    <row r="661" spans="1:15" ht="40.5" hidden="1">
      <c r="A661" s="29"/>
      <c r="B661" s="63" t="s">
        <v>400</v>
      </c>
      <c r="C661" s="63" t="s">
        <v>189</v>
      </c>
      <c r="D661" s="63"/>
      <c r="E661" s="80" t="s">
        <v>404</v>
      </c>
      <c r="F661" s="38" t="e">
        <f>#REF!</f>
        <v>#REF!</v>
      </c>
      <c r="G661" s="44" t="e">
        <f>#REF!</f>
        <v>#REF!</v>
      </c>
      <c r="O661" s="35"/>
    </row>
    <row r="662" spans="1:15" ht="40.5" hidden="1">
      <c r="A662" s="29"/>
      <c r="B662" s="63" t="s">
        <v>400</v>
      </c>
      <c r="C662" s="63" t="s">
        <v>189</v>
      </c>
      <c r="D662" s="63"/>
      <c r="E662" s="80" t="s">
        <v>405</v>
      </c>
      <c r="F662" s="38" t="e">
        <f>#REF!</f>
        <v>#REF!</v>
      </c>
      <c r="G662" s="44" t="e">
        <f>#REF!</f>
        <v>#REF!</v>
      </c>
      <c r="O662" s="35"/>
    </row>
    <row r="663" spans="1:15" hidden="1">
      <c r="A663" s="29"/>
      <c r="B663" s="63" t="s">
        <v>400</v>
      </c>
      <c r="C663" s="63" t="s">
        <v>189</v>
      </c>
      <c r="D663" s="63"/>
      <c r="E663" s="81" t="s">
        <v>406</v>
      </c>
      <c r="F663" s="38" t="e">
        <f>#REF!</f>
        <v>#REF!</v>
      </c>
      <c r="G663" s="44" t="e">
        <f>#REF!</f>
        <v>#REF!</v>
      </c>
      <c r="O663" s="35"/>
    </row>
    <row r="664" spans="1:15" hidden="1">
      <c r="A664" s="29"/>
      <c r="B664" s="63" t="s">
        <v>400</v>
      </c>
      <c r="C664" s="63" t="s">
        <v>189</v>
      </c>
      <c r="D664" s="63"/>
      <c r="E664" s="64" t="s">
        <v>407</v>
      </c>
      <c r="F664" s="38" t="e">
        <f>#REF!</f>
        <v>#REF!</v>
      </c>
      <c r="G664" s="44" t="e">
        <f>#REF!</f>
        <v>#REF!</v>
      </c>
      <c r="O664" s="35"/>
    </row>
    <row r="665" spans="1:15" hidden="1">
      <c r="A665" s="52"/>
      <c r="E665" s="62"/>
      <c r="F665" s="5"/>
      <c r="G665" s="6"/>
      <c r="O665" s="35"/>
    </row>
    <row r="666" spans="1:15" hidden="1">
      <c r="A666" s="52"/>
      <c r="E666" s="60" t="s">
        <v>408</v>
      </c>
      <c r="F666" s="5"/>
      <c r="G666" s="6"/>
      <c r="O666" s="35"/>
    </row>
    <row r="667" spans="1:15" hidden="1">
      <c r="A667" s="29"/>
      <c r="B667" s="63" t="s">
        <v>400</v>
      </c>
      <c r="C667" s="63" t="s">
        <v>198</v>
      </c>
      <c r="D667" s="63"/>
      <c r="E667" s="140" t="s">
        <v>409</v>
      </c>
      <c r="F667" s="38" t="e">
        <f>#REF!</f>
        <v>#REF!</v>
      </c>
      <c r="G667" s="44" t="e">
        <f>#REF!</f>
        <v>#REF!</v>
      </c>
      <c r="O667" s="35"/>
    </row>
    <row r="668" spans="1:15" hidden="1">
      <c r="A668" s="29"/>
      <c r="B668" s="63" t="s">
        <v>400</v>
      </c>
      <c r="C668" s="63" t="s">
        <v>198</v>
      </c>
      <c r="D668" s="63"/>
      <c r="E668" s="80" t="s">
        <v>410</v>
      </c>
      <c r="F668" s="38" t="e">
        <f>#REF!</f>
        <v>#REF!</v>
      </c>
      <c r="G668" s="44" t="e">
        <f>#REF!</f>
        <v>#REF!</v>
      </c>
      <c r="O668" s="35"/>
    </row>
    <row r="669" spans="1:15" hidden="1">
      <c r="A669" s="29"/>
      <c r="B669" s="63" t="s">
        <v>400</v>
      </c>
      <c r="C669" s="63" t="s">
        <v>198</v>
      </c>
      <c r="D669" s="63"/>
      <c r="E669" s="80" t="s">
        <v>211</v>
      </c>
      <c r="F669" s="38" t="e">
        <f>#REF!</f>
        <v>#REF!</v>
      </c>
      <c r="G669" s="44" t="e">
        <f>#REF!</f>
        <v>#REF!</v>
      </c>
      <c r="O669" s="35"/>
    </row>
    <row r="670" spans="1:15" hidden="1">
      <c r="A670" s="29"/>
      <c r="B670" s="63" t="s">
        <v>400</v>
      </c>
      <c r="C670" s="63" t="s">
        <v>198</v>
      </c>
      <c r="D670" s="63"/>
      <c r="E670" s="141" t="s">
        <v>411</v>
      </c>
      <c r="F670" s="38" t="e">
        <f>#REF!</f>
        <v>#REF!</v>
      </c>
      <c r="G670" s="44" t="e">
        <f>#REF!</f>
        <v>#REF!</v>
      </c>
    </row>
    <row r="671" spans="1:15" hidden="1">
      <c r="A671" s="52"/>
      <c r="E671" s="66" t="s">
        <v>290</v>
      </c>
      <c r="F671" s="142"/>
      <c r="G671" s="6"/>
    </row>
    <row r="672" spans="1:15" hidden="1">
      <c r="A672" s="29"/>
      <c r="B672" s="63" t="s">
        <v>400</v>
      </c>
      <c r="C672" s="63" t="s">
        <v>198</v>
      </c>
      <c r="D672" s="63"/>
      <c r="E672" s="107" t="s">
        <v>412</v>
      </c>
      <c r="F672" s="38" t="e">
        <f>#REF!</f>
        <v>#REF!</v>
      </c>
      <c r="G672" s="44" t="e">
        <f>#REF!</f>
        <v>#REF!</v>
      </c>
    </row>
    <row r="673" spans="1:15" ht="40.5" hidden="1">
      <c r="A673" s="29"/>
      <c r="B673" s="63" t="s">
        <v>400</v>
      </c>
      <c r="C673" s="63" t="s">
        <v>198</v>
      </c>
      <c r="D673" s="63"/>
      <c r="E673" s="70" t="s">
        <v>413</v>
      </c>
      <c r="F673" s="38" t="e">
        <f>#REF!</f>
        <v>#REF!</v>
      </c>
      <c r="G673" s="44" t="e">
        <f>#REF!</f>
        <v>#REF!</v>
      </c>
    </row>
    <row r="674" spans="1:15" hidden="1">
      <c r="A674" s="52"/>
      <c r="E674" s="66" t="s">
        <v>205</v>
      </c>
      <c r="F674" s="142"/>
      <c r="G674" s="6"/>
    </row>
    <row r="675" spans="1:15" hidden="1">
      <c r="A675" s="29"/>
      <c r="B675" s="63" t="s">
        <v>400</v>
      </c>
      <c r="C675" s="63" t="s">
        <v>198</v>
      </c>
      <c r="D675" s="63"/>
      <c r="E675" s="83" t="s">
        <v>256</v>
      </c>
      <c r="F675" s="38" t="e">
        <f>#REF!</f>
        <v>#REF!</v>
      </c>
      <c r="G675" s="44" t="e">
        <f>#REF!</f>
        <v>#REF!</v>
      </c>
    </row>
    <row r="676" spans="1:15" hidden="1">
      <c r="A676" s="29"/>
      <c r="B676" s="63" t="s">
        <v>400</v>
      </c>
      <c r="C676" s="63" t="s">
        <v>198</v>
      </c>
      <c r="D676" s="63"/>
      <c r="E676" s="70" t="s">
        <v>414</v>
      </c>
      <c r="F676" s="38" t="e">
        <f>#REF!</f>
        <v>#REF!</v>
      </c>
      <c r="G676" s="44" t="e">
        <f>#REF!</f>
        <v>#REF!</v>
      </c>
    </row>
    <row r="677" spans="1:15" hidden="1">
      <c r="A677" s="52"/>
      <c r="E677" s="62"/>
      <c r="F677" s="55"/>
      <c r="G677" s="143"/>
    </row>
    <row r="678" spans="1:15" hidden="1">
      <c r="A678" s="52"/>
      <c r="E678" s="60" t="s">
        <v>415</v>
      </c>
      <c r="F678" s="55"/>
      <c r="G678" s="143"/>
    </row>
    <row r="679" spans="1:15" hidden="1">
      <c r="A679" s="29"/>
      <c r="B679" s="63" t="s">
        <v>400</v>
      </c>
      <c r="C679" s="63" t="s">
        <v>217</v>
      </c>
      <c r="D679" s="63"/>
      <c r="E679" s="90" t="s">
        <v>221</v>
      </c>
      <c r="F679" s="38" t="e">
        <f>#REF!</f>
        <v>#REF!</v>
      </c>
      <c r="G679" s="44" t="e">
        <f>#REF!</f>
        <v>#REF!</v>
      </c>
    </row>
    <row r="680" spans="1:15" ht="40.5" hidden="1">
      <c r="A680" s="29"/>
      <c r="B680" s="63" t="s">
        <v>400</v>
      </c>
      <c r="C680" s="63" t="s">
        <v>217</v>
      </c>
      <c r="D680" s="63"/>
      <c r="E680" s="81" t="s">
        <v>416</v>
      </c>
      <c r="F680" s="38" t="e">
        <f>#REF!</f>
        <v>#REF!</v>
      </c>
      <c r="G680" s="44" t="e">
        <f>#REF!</f>
        <v>#REF!</v>
      </c>
    </row>
    <row r="681" spans="1:15" hidden="1">
      <c r="A681" s="29"/>
      <c r="B681" s="63" t="s">
        <v>400</v>
      </c>
      <c r="C681" s="63" t="s">
        <v>217</v>
      </c>
      <c r="D681" s="63"/>
      <c r="E681" s="81" t="s">
        <v>334</v>
      </c>
      <c r="F681" s="38" t="e">
        <f>#REF!</f>
        <v>#REF!</v>
      </c>
      <c r="G681" s="44" t="e">
        <f>#REF!</f>
        <v>#REF!</v>
      </c>
    </row>
    <row r="682" spans="1:15" hidden="1">
      <c r="A682" s="29"/>
      <c r="B682" s="63" t="s">
        <v>400</v>
      </c>
      <c r="C682" s="63" t="s">
        <v>217</v>
      </c>
      <c r="D682" s="63"/>
      <c r="E682" s="81" t="s">
        <v>417</v>
      </c>
      <c r="F682" s="38" t="e">
        <f>#REF!</f>
        <v>#REF!</v>
      </c>
      <c r="G682" s="44" t="e">
        <f>#REF!</f>
        <v>#REF!</v>
      </c>
    </row>
    <row r="683" spans="1:15" ht="40.5" hidden="1">
      <c r="A683" s="29"/>
      <c r="B683" s="63" t="s">
        <v>400</v>
      </c>
      <c r="C683" s="63" t="s">
        <v>217</v>
      </c>
      <c r="D683" s="63"/>
      <c r="E683" s="81" t="s">
        <v>418</v>
      </c>
      <c r="F683" s="38" t="e">
        <f>#REF!</f>
        <v>#REF!</v>
      </c>
      <c r="G683" s="44" t="e">
        <f>#REF!</f>
        <v>#REF!</v>
      </c>
    </row>
    <row r="684" spans="1:15" hidden="1">
      <c r="A684" s="29"/>
      <c r="B684" s="63" t="s">
        <v>400</v>
      </c>
      <c r="C684" s="63" t="s">
        <v>217</v>
      </c>
      <c r="D684" s="63"/>
      <c r="E684" s="64" t="s">
        <v>419</v>
      </c>
      <c r="F684" s="38" t="e">
        <f>#REF!</f>
        <v>#REF!</v>
      </c>
      <c r="G684" s="44" t="e">
        <f>#REF!</f>
        <v>#REF!</v>
      </c>
    </row>
    <row r="685" spans="1:15" s="124" customFormat="1" hidden="1">
      <c r="A685" s="52"/>
      <c r="B685" s="49"/>
      <c r="C685" s="49"/>
      <c r="D685" s="49"/>
      <c r="E685" s="62"/>
      <c r="F685" s="55"/>
      <c r="G685" s="143"/>
      <c r="H685" s="35"/>
      <c r="I685" s="35"/>
      <c r="J685" s="35"/>
      <c r="K685" s="35"/>
      <c r="L685" s="35"/>
      <c r="M685" s="35"/>
      <c r="O685" s="36"/>
    </row>
    <row r="686" spans="1:15" hidden="1">
      <c r="A686" s="52"/>
      <c r="B686" s="63"/>
      <c r="C686" s="63"/>
      <c r="D686" s="63"/>
      <c r="E686" s="104"/>
      <c r="F686" s="104"/>
      <c r="G686" s="104"/>
      <c r="H686" s="124"/>
      <c r="I686" s="124"/>
      <c r="J686" s="124"/>
      <c r="K686" s="124"/>
      <c r="L686" s="124"/>
      <c r="M686" s="124"/>
      <c r="O686" s="35"/>
    </row>
    <row r="687" spans="1:15" hidden="1">
      <c r="A687" s="52"/>
      <c r="E687" s="104"/>
      <c r="F687" s="104"/>
      <c r="G687" s="104"/>
      <c r="O687" s="35"/>
    </row>
    <row r="688" spans="1:15" hidden="1">
      <c r="A688" s="52"/>
      <c r="E688" s="62"/>
      <c r="F688" s="49"/>
      <c r="G688" s="61"/>
      <c r="O688" s="35"/>
    </row>
    <row r="689" spans="1:15" hidden="1">
      <c r="A689" s="52"/>
      <c r="E689" s="62"/>
      <c r="F689" s="93"/>
      <c r="O689" s="35"/>
    </row>
    <row r="690" spans="1:15" hidden="1">
      <c r="A690" s="52"/>
      <c r="E690" s="125"/>
      <c r="F690" s="93"/>
      <c r="O690" s="35"/>
    </row>
    <row r="691" spans="1:15" hidden="1">
      <c r="A691" s="52"/>
      <c r="E691" s="62"/>
      <c r="F691" s="49"/>
      <c r="G691" s="61"/>
      <c r="O691" s="35"/>
    </row>
    <row r="692" spans="1:15" hidden="1">
      <c r="A692" s="52"/>
      <c r="F692" s="144"/>
      <c r="O692" s="35"/>
    </row>
    <row r="693" spans="1:15" ht="25.5" hidden="1">
      <c r="A693" s="52"/>
      <c r="E693" s="54" t="s">
        <v>0</v>
      </c>
      <c r="F693" s="54"/>
      <c r="G693" s="54"/>
      <c r="O693" s="35"/>
    </row>
    <row r="694" spans="1:15" ht="25.5" hidden="1">
      <c r="A694" s="52"/>
      <c r="E694" s="54" t="s">
        <v>179</v>
      </c>
      <c r="F694" s="54"/>
      <c r="G694" s="54"/>
      <c r="O694" s="35"/>
    </row>
    <row r="695" spans="1:15" ht="30" hidden="1">
      <c r="A695" s="52"/>
      <c r="E695" s="105" t="s">
        <v>420</v>
      </c>
      <c r="F695" s="105"/>
      <c r="G695" s="105"/>
      <c r="O695" s="35"/>
    </row>
    <row r="696" spans="1:15" ht="25.5" hidden="1">
      <c r="A696" s="52"/>
      <c r="E696" s="54" t="s">
        <v>397</v>
      </c>
      <c r="F696" s="54"/>
      <c r="G696" s="54"/>
      <c r="O696" s="35"/>
    </row>
    <row r="697" spans="1:15" ht="25.5" hidden="1">
      <c r="A697" s="52"/>
      <c r="E697" s="145"/>
      <c r="F697" s="145"/>
      <c r="G697" s="145"/>
      <c r="O697" s="35"/>
    </row>
    <row r="698" spans="1:15" hidden="1">
      <c r="A698" s="52"/>
      <c r="E698" s="666" t="s">
        <v>182</v>
      </c>
      <c r="F698" s="669" t="s">
        <v>7</v>
      </c>
      <c r="G698" s="670"/>
      <c r="O698" s="35"/>
    </row>
    <row r="699" spans="1:15" hidden="1">
      <c r="A699" s="52"/>
      <c r="E699" s="667"/>
      <c r="F699" s="669" t="s">
        <v>12</v>
      </c>
      <c r="G699" s="671"/>
      <c r="O699" s="35"/>
    </row>
    <row r="700" spans="1:15" hidden="1">
      <c r="A700" s="52"/>
      <c r="E700" s="668"/>
      <c r="F700" s="58" t="s">
        <v>185</v>
      </c>
      <c r="G700" s="59" t="s">
        <v>186</v>
      </c>
      <c r="O700" s="35"/>
    </row>
    <row r="701" spans="1:15" hidden="1">
      <c r="A701" s="52"/>
      <c r="E701" s="60" t="s">
        <v>399</v>
      </c>
      <c r="F701" s="49"/>
      <c r="G701" s="61"/>
      <c r="O701" s="35"/>
    </row>
    <row r="702" spans="1:15" hidden="1">
      <c r="A702" s="29"/>
      <c r="B702" s="49" t="s">
        <v>421</v>
      </c>
      <c r="C702" s="49" t="s">
        <v>189</v>
      </c>
      <c r="E702" s="24" t="s">
        <v>422</v>
      </c>
      <c r="F702" s="38" t="e">
        <f>#REF!</f>
        <v>#REF!</v>
      </c>
      <c r="G702" s="44" t="e">
        <f>#REF!</f>
        <v>#REF!</v>
      </c>
      <c r="O702" s="35"/>
    </row>
    <row r="703" spans="1:15" hidden="1">
      <c r="A703" s="29"/>
      <c r="B703" s="49" t="s">
        <v>421</v>
      </c>
      <c r="C703" s="49" t="s">
        <v>189</v>
      </c>
      <c r="E703" s="8" t="s">
        <v>423</v>
      </c>
      <c r="F703" s="38" t="e">
        <f>#REF!</f>
        <v>#REF!</v>
      </c>
      <c r="G703" s="44" t="e">
        <f>#REF!</f>
        <v>#REF!</v>
      </c>
      <c r="O703" s="35"/>
    </row>
    <row r="704" spans="1:15" hidden="1">
      <c r="A704" s="29"/>
      <c r="B704" s="49" t="s">
        <v>421</v>
      </c>
      <c r="C704" s="49" t="s">
        <v>189</v>
      </c>
      <c r="E704" s="19" t="s">
        <v>424</v>
      </c>
      <c r="F704" s="38" t="e">
        <f>#REF!</f>
        <v>#REF!</v>
      </c>
      <c r="G704" s="44" t="e">
        <f>#REF!</f>
        <v>#REF!</v>
      </c>
      <c r="O704" s="35"/>
    </row>
    <row r="705" spans="1:15" ht="40.5" hidden="1">
      <c r="A705" s="29"/>
      <c r="B705" s="49" t="s">
        <v>421</v>
      </c>
      <c r="C705" s="49" t="s">
        <v>189</v>
      </c>
      <c r="E705" s="9" t="s">
        <v>425</v>
      </c>
      <c r="F705" s="38" t="e">
        <f>#REF!</f>
        <v>#REF!</v>
      </c>
      <c r="G705" s="44" t="e">
        <f>#REF!</f>
        <v>#REF!</v>
      </c>
      <c r="O705" s="35"/>
    </row>
    <row r="706" spans="1:15" hidden="1">
      <c r="A706" s="29"/>
      <c r="B706" s="49" t="s">
        <v>421</v>
      </c>
      <c r="C706" s="49" t="s">
        <v>189</v>
      </c>
      <c r="E706" s="19" t="s">
        <v>364</v>
      </c>
      <c r="F706" s="38" t="e">
        <f>#REF!</f>
        <v>#REF!</v>
      </c>
      <c r="G706" s="44" t="e">
        <f>#REF!</f>
        <v>#REF!</v>
      </c>
      <c r="O706" s="35"/>
    </row>
    <row r="707" spans="1:15" hidden="1">
      <c r="A707" s="29"/>
      <c r="B707" s="49" t="s">
        <v>421</v>
      </c>
      <c r="C707" s="49" t="s">
        <v>189</v>
      </c>
      <c r="E707" s="19" t="s">
        <v>426</v>
      </c>
      <c r="F707" s="38" t="e">
        <f>#REF!</f>
        <v>#REF!</v>
      </c>
      <c r="G707" s="44" t="e">
        <f>#REF!</f>
        <v>#REF!</v>
      </c>
      <c r="O707" s="35"/>
    </row>
    <row r="708" spans="1:15" hidden="1">
      <c r="A708" s="52"/>
      <c r="E708" s="25" t="s">
        <v>290</v>
      </c>
      <c r="F708" s="142"/>
      <c r="G708" s="61"/>
      <c r="O708" s="35"/>
    </row>
    <row r="709" spans="1:15" hidden="1">
      <c r="A709" s="29"/>
      <c r="B709" s="49" t="s">
        <v>421</v>
      </c>
      <c r="C709" s="49" t="s">
        <v>189</v>
      </c>
      <c r="E709" s="21" t="s">
        <v>427</v>
      </c>
      <c r="F709" s="38" t="e">
        <f>#REF!</f>
        <v>#REF!</v>
      </c>
      <c r="G709" s="44" t="e">
        <f>#REF!</f>
        <v>#REF!</v>
      </c>
      <c r="O709" s="35"/>
    </row>
    <row r="710" spans="1:15" hidden="1">
      <c r="A710" s="29"/>
      <c r="B710" s="49" t="s">
        <v>421</v>
      </c>
      <c r="C710" s="49" t="s">
        <v>189</v>
      </c>
      <c r="E710" s="23" t="s">
        <v>428</v>
      </c>
      <c r="F710" s="38" t="e">
        <f>#REF!</f>
        <v>#REF!</v>
      </c>
      <c r="G710" s="44" t="e">
        <f>#REF!</f>
        <v>#REF!</v>
      </c>
      <c r="O710" s="35"/>
    </row>
    <row r="711" spans="1:15" hidden="1">
      <c r="A711" s="52"/>
      <c r="E711" s="146"/>
      <c r="F711" s="136"/>
      <c r="G711" s="137"/>
      <c r="O711" s="35"/>
    </row>
    <row r="712" spans="1:15" hidden="1">
      <c r="A712" s="52"/>
      <c r="E712" s="60" t="s">
        <v>408</v>
      </c>
      <c r="F712" s="49"/>
      <c r="G712" s="61"/>
      <c r="O712" s="35"/>
    </row>
    <row r="713" spans="1:15" hidden="1">
      <c r="A713" s="29"/>
      <c r="B713" s="49" t="s">
        <v>421</v>
      </c>
      <c r="C713" s="49" t="s">
        <v>198</v>
      </c>
      <c r="D713" s="49" t="s">
        <v>198</v>
      </c>
      <c r="E713" s="147" t="s">
        <v>361</v>
      </c>
      <c r="F713" s="38" t="e">
        <f>#REF!</f>
        <v>#REF!</v>
      </c>
      <c r="G713" s="44" t="e">
        <f>#REF!</f>
        <v>#REF!</v>
      </c>
      <c r="O713" s="35"/>
    </row>
    <row r="714" spans="1:15" hidden="1">
      <c r="A714" s="29"/>
      <c r="B714" s="49" t="s">
        <v>421</v>
      </c>
      <c r="C714" s="49" t="s">
        <v>198</v>
      </c>
      <c r="D714" s="49" t="s">
        <v>189</v>
      </c>
      <c r="E714" s="148" t="s">
        <v>429</v>
      </c>
      <c r="F714" s="38" t="e">
        <f>#REF!</f>
        <v>#REF!</v>
      </c>
      <c r="G714" s="44" t="e">
        <f>#REF!</f>
        <v>#REF!</v>
      </c>
      <c r="O714" s="35"/>
    </row>
    <row r="715" spans="1:15" ht="40.5" hidden="1">
      <c r="A715" s="29"/>
      <c r="B715" s="49" t="s">
        <v>421</v>
      </c>
      <c r="C715" s="49" t="s">
        <v>198</v>
      </c>
      <c r="D715" s="49" t="s">
        <v>189</v>
      </c>
      <c r="E715" s="149" t="s">
        <v>430</v>
      </c>
      <c r="F715" s="38" t="e">
        <f>#REF!</f>
        <v>#REF!</v>
      </c>
      <c r="G715" s="44" t="e">
        <f>#REF!</f>
        <v>#REF!</v>
      </c>
      <c r="O715" s="35"/>
    </row>
    <row r="716" spans="1:15" hidden="1">
      <c r="A716" s="52"/>
      <c r="E716" s="121" t="s">
        <v>290</v>
      </c>
      <c r="F716" s="142"/>
      <c r="G716" s="61"/>
      <c r="O716" s="35"/>
    </row>
    <row r="717" spans="1:15" hidden="1">
      <c r="A717" s="29"/>
      <c r="B717" s="49" t="s">
        <v>421</v>
      </c>
      <c r="C717" s="49" t="s">
        <v>198</v>
      </c>
      <c r="D717" s="49" t="s">
        <v>189</v>
      </c>
      <c r="E717" s="113" t="s">
        <v>367</v>
      </c>
      <c r="F717" s="38" t="e">
        <f>#REF!</f>
        <v>#REF!</v>
      </c>
      <c r="G717" s="44" t="e">
        <f>#REF!</f>
        <v>#REF!</v>
      </c>
      <c r="O717" s="35"/>
    </row>
    <row r="718" spans="1:15" hidden="1">
      <c r="A718" s="29"/>
      <c r="B718" s="49" t="s">
        <v>421</v>
      </c>
      <c r="C718" s="49" t="s">
        <v>198</v>
      </c>
      <c r="D718" s="49" t="s">
        <v>189</v>
      </c>
      <c r="E718" s="116" t="s">
        <v>368</v>
      </c>
      <c r="F718" s="38" t="e">
        <f>#REF!</f>
        <v>#REF!</v>
      </c>
      <c r="G718" s="44" t="e">
        <f>#REF!</f>
        <v>#REF!</v>
      </c>
    </row>
    <row r="719" spans="1:15" s="124" customFormat="1" hidden="1">
      <c r="A719" s="52"/>
      <c r="B719" s="49"/>
      <c r="C719" s="49"/>
      <c r="D719" s="49"/>
      <c r="E719" s="146"/>
      <c r="F719" s="136"/>
      <c r="G719" s="137"/>
      <c r="H719" s="35"/>
      <c r="I719" s="35"/>
      <c r="J719" s="35"/>
      <c r="K719" s="35"/>
      <c r="L719" s="35"/>
      <c r="M719" s="35"/>
      <c r="O719" s="36"/>
    </row>
    <row r="720" spans="1:15" hidden="1">
      <c r="A720" s="52"/>
      <c r="B720" s="63"/>
      <c r="C720" s="63"/>
      <c r="D720" s="63"/>
      <c r="E720" s="104"/>
      <c r="F720" s="104"/>
      <c r="G720" s="104"/>
      <c r="H720" s="124"/>
      <c r="I720" s="124"/>
      <c r="J720" s="124"/>
      <c r="K720" s="124"/>
      <c r="L720" s="124"/>
      <c r="M720" s="124"/>
    </row>
    <row r="721" spans="1:15" hidden="1">
      <c r="A721" s="52"/>
      <c r="E721" s="104"/>
      <c r="F721" s="104"/>
      <c r="G721" s="104"/>
    </row>
    <row r="722" spans="1:15" hidden="1">
      <c r="A722" s="52"/>
      <c r="E722" s="62"/>
      <c r="F722" s="49"/>
      <c r="G722" s="61"/>
    </row>
    <row r="723" spans="1:15" hidden="1">
      <c r="A723" s="52"/>
      <c r="E723" s="62"/>
      <c r="F723" s="93"/>
    </row>
    <row r="724" spans="1:15" hidden="1">
      <c r="A724" s="52"/>
      <c r="E724" s="125"/>
      <c r="F724" s="93"/>
    </row>
    <row r="725" spans="1:15" hidden="1">
      <c r="A725" s="52"/>
      <c r="E725" s="125"/>
      <c r="F725" s="119"/>
      <c r="G725" s="120"/>
    </row>
    <row r="726" spans="1:15" hidden="1">
      <c r="A726" s="52"/>
      <c r="E726" s="125"/>
      <c r="F726" s="119"/>
      <c r="G726" s="120"/>
    </row>
    <row r="727" spans="1:15" ht="25.5" hidden="1">
      <c r="A727" s="52"/>
      <c r="E727" s="54" t="s">
        <v>0</v>
      </c>
      <c r="F727" s="54"/>
      <c r="G727" s="54"/>
    </row>
    <row r="728" spans="1:15" ht="25.5" hidden="1">
      <c r="A728" s="52"/>
      <c r="E728" s="54" t="s">
        <v>179</v>
      </c>
      <c r="F728" s="54"/>
      <c r="G728" s="54"/>
    </row>
    <row r="729" spans="1:15" ht="30" hidden="1">
      <c r="A729" s="52"/>
      <c r="E729" s="105" t="s">
        <v>431</v>
      </c>
      <c r="F729" s="105"/>
      <c r="G729" s="105"/>
    </row>
    <row r="730" spans="1:15" ht="25.5" hidden="1">
      <c r="A730" s="52"/>
      <c r="E730" s="54" t="s">
        <v>397</v>
      </c>
      <c r="F730" s="54"/>
      <c r="G730" s="54"/>
    </row>
    <row r="731" spans="1:15" ht="25.5" hidden="1">
      <c r="A731" s="52"/>
      <c r="E731" s="145"/>
      <c r="F731" s="145"/>
      <c r="G731" s="145"/>
    </row>
    <row r="732" spans="1:15" hidden="1">
      <c r="A732" s="52"/>
      <c r="E732" s="666" t="s">
        <v>182</v>
      </c>
      <c r="F732" s="669" t="s">
        <v>7</v>
      </c>
      <c r="G732" s="670"/>
    </row>
    <row r="733" spans="1:15" hidden="1">
      <c r="A733" s="52"/>
      <c r="E733" s="667"/>
      <c r="F733" s="669" t="s">
        <v>12</v>
      </c>
      <c r="G733" s="671"/>
    </row>
    <row r="734" spans="1:15" hidden="1">
      <c r="A734" s="52"/>
      <c r="E734" s="668"/>
      <c r="F734" s="58" t="s">
        <v>185</v>
      </c>
      <c r="G734" s="59" t="s">
        <v>186</v>
      </c>
      <c r="O734" s="35"/>
    </row>
    <row r="735" spans="1:15" hidden="1">
      <c r="A735" s="52"/>
      <c r="E735" s="60" t="s">
        <v>399</v>
      </c>
      <c r="F735" s="681"/>
      <c r="G735" s="682"/>
      <c r="O735" s="35"/>
    </row>
    <row r="736" spans="1:15" hidden="1">
      <c r="A736" s="150"/>
      <c r="B736" s="49" t="s">
        <v>432</v>
      </c>
      <c r="C736" s="49" t="s">
        <v>189</v>
      </c>
      <c r="E736" s="123" t="s">
        <v>433</v>
      </c>
      <c r="F736" s="683" t="s">
        <v>434</v>
      </c>
      <c r="G736" s="684"/>
      <c r="O736" s="35"/>
    </row>
    <row r="737" spans="1:15" hidden="1">
      <c r="A737" s="29"/>
      <c r="B737" s="49" t="s">
        <v>432</v>
      </c>
      <c r="C737" s="49" t="s">
        <v>189</v>
      </c>
      <c r="E737" s="151" t="s">
        <v>435</v>
      </c>
      <c r="F737" s="152" t="e">
        <f>#REF!</f>
        <v>#REF!</v>
      </c>
      <c r="G737" s="153" t="e">
        <f>#REF!</f>
        <v>#REF!</v>
      </c>
      <c r="O737" s="35"/>
    </row>
    <row r="738" spans="1:15" hidden="1">
      <c r="A738" s="29"/>
      <c r="B738" s="49" t="s">
        <v>432</v>
      </c>
      <c r="C738" s="49" t="s">
        <v>189</v>
      </c>
      <c r="E738" s="123" t="s">
        <v>436</v>
      </c>
      <c r="F738" s="38" t="e">
        <f>#REF!</f>
        <v>#REF!</v>
      </c>
      <c r="G738" s="44" t="e">
        <f>#REF!</f>
        <v>#REF!</v>
      </c>
      <c r="O738" s="35"/>
    </row>
    <row r="739" spans="1:15" hidden="1">
      <c r="A739" s="98"/>
      <c r="B739" s="49" t="s">
        <v>432</v>
      </c>
      <c r="C739" s="49" t="s">
        <v>189</v>
      </c>
      <c r="E739" s="123" t="s">
        <v>414</v>
      </c>
      <c r="F739" s="38" t="e">
        <f>#REF!</f>
        <v>#REF!</v>
      </c>
      <c r="G739" s="44" t="e">
        <f>#REF!</f>
        <v>#REF!</v>
      </c>
      <c r="O739" s="35"/>
    </row>
    <row r="740" spans="1:15" hidden="1">
      <c r="A740" s="29"/>
      <c r="B740" s="49" t="s">
        <v>432</v>
      </c>
      <c r="C740" s="49" t="s">
        <v>189</v>
      </c>
      <c r="E740" s="123" t="s">
        <v>406</v>
      </c>
      <c r="F740" s="38" t="e">
        <f>#REF!</f>
        <v>#REF!</v>
      </c>
      <c r="G740" s="44" t="e">
        <f>#REF!</f>
        <v>#REF!</v>
      </c>
      <c r="O740" s="35"/>
    </row>
    <row r="741" spans="1:15" hidden="1">
      <c r="A741" s="29"/>
      <c r="B741" s="49" t="s">
        <v>432</v>
      </c>
      <c r="C741" s="49" t="s">
        <v>189</v>
      </c>
      <c r="E741" s="123" t="s">
        <v>437</v>
      </c>
      <c r="F741" s="38" t="e">
        <f>#REF!</f>
        <v>#REF!</v>
      </c>
      <c r="G741" s="44" t="e">
        <f>#REF!</f>
        <v>#REF!</v>
      </c>
      <c r="O741" s="35"/>
    </row>
    <row r="742" spans="1:15" hidden="1">
      <c r="A742" s="29"/>
      <c r="B742" s="49" t="s">
        <v>432</v>
      </c>
      <c r="C742" s="49" t="s">
        <v>189</v>
      </c>
      <c r="E742" s="123" t="s">
        <v>195</v>
      </c>
      <c r="F742" s="38" t="e">
        <f>#REF!</f>
        <v>#REF!</v>
      </c>
      <c r="G742" s="44" t="e">
        <f>#REF!</f>
        <v>#REF!</v>
      </c>
      <c r="O742" s="35"/>
    </row>
    <row r="743" spans="1:15" hidden="1">
      <c r="A743" s="29"/>
      <c r="B743" s="49" t="s">
        <v>432</v>
      </c>
      <c r="C743" s="49" t="s">
        <v>189</v>
      </c>
      <c r="E743" s="123" t="s">
        <v>196</v>
      </c>
      <c r="F743" s="38" t="e">
        <f>#REF!</f>
        <v>#REF!</v>
      </c>
      <c r="G743" s="44" t="e">
        <f>#REF!</f>
        <v>#REF!</v>
      </c>
      <c r="O743" s="35"/>
    </row>
    <row r="744" spans="1:15" hidden="1">
      <c r="A744" s="52"/>
      <c r="E744" s="62"/>
      <c r="F744" s="63"/>
      <c r="G744" s="7"/>
      <c r="O744" s="35"/>
    </row>
    <row r="745" spans="1:15" hidden="1">
      <c r="A745" s="52"/>
      <c r="E745" s="60" t="s">
        <v>408</v>
      </c>
      <c r="F745" s="63"/>
      <c r="G745" s="7"/>
      <c r="O745" s="35"/>
    </row>
    <row r="746" spans="1:15" ht="40.5" hidden="1">
      <c r="A746" s="29"/>
      <c r="B746" s="49" t="s">
        <v>432</v>
      </c>
      <c r="C746" s="49" t="s">
        <v>198</v>
      </c>
      <c r="E746" s="99" t="s">
        <v>264</v>
      </c>
      <c r="F746" s="38" t="e">
        <f>#REF!</f>
        <v>#REF!</v>
      </c>
      <c r="G746" s="44" t="e">
        <f>#REF!</f>
        <v>#REF!</v>
      </c>
      <c r="O746" s="35"/>
    </row>
    <row r="747" spans="1:15" ht="40.5" hidden="1">
      <c r="A747" s="29"/>
      <c r="B747" s="49" t="s">
        <v>432</v>
      </c>
      <c r="C747" s="49" t="s">
        <v>198</v>
      </c>
      <c r="E747" s="80" t="s">
        <v>268</v>
      </c>
      <c r="F747" s="38" t="e">
        <f>#REF!</f>
        <v>#REF!</v>
      </c>
      <c r="G747" s="44" t="e">
        <f>#REF!</f>
        <v>#REF!</v>
      </c>
      <c r="O747" s="35"/>
    </row>
    <row r="748" spans="1:15" hidden="1">
      <c r="A748" s="29"/>
      <c r="B748" s="49" t="s">
        <v>432</v>
      </c>
      <c r="C748" s="49" t="s">
        <v>198</v>
      </c>
      <c r="E748" s="127" t="s">
        <v>438</v>
      </c>
      <c r="F748" s="154" t="e">
        <f>#REF!</f>
        <v>#REF!</v>
      </c>
      <c r="G748" s="155" t="e">
        <f>#REF!</f>
        <v>#REF!</v>
      </c>
      <c r="O748" s="35"/>
    </row>
    <row r="749" spans="1:15" hidden="1">
      <c r="A749" s="150"/>
      <c r="B749" s="49" t="s">
        <v>432</v>
      </c>
      <c r="C749" s="49" t="s">
        <v>198</v>
      </c>
      <c r="E749" s="123" t="s">
        <v>439</v>
      </c>
      <c r="F749" s="683" t="s">
        <v>440</v>
      </c>
      <c r="G749" s="684"/>
      <c r="O749" s="35"/>
    </row>
    <row r="750" spans="1:15" hidden="1">
      <c r="A750" s="150"/>
      <c r="B750" s="49" t="s">
        <v>432</v>
      </c>
      <c r="C750" s="49" t="s">
        <v>198</v>
      </c>
      <c r="E750" s="123" t="s">
        <v>441</v>
      </c>
      <c r="F750" s="683" t="s">
        <v>434</v>
      </c>
      <c r="G750" s="684"/>
      <c r="O750" s="35"/>
    </row>
    <row r="751" spans="1:15" hidden="1">
      <c r="A751" s="150"/>
      <c r="B751" s="49" t="s">
        <v>432</v>
      </c>
      <c r="C751" s="49" t="s">
        <v>198</v>
      </c>
      <c r="E751" s="123" t="s">
        <v>442</v>
      </c>
      <c r="F751" s="683" t="s">
        <v>434</v>
      </c>
      <c r="G751" s="684"/>
      <c r="O751" s="35"/>
    </row>
    <row r="752" spans="1:15" hidden="1">
      <c r="A752" s="29"/>
      <c r="B752" s="49" t="s">
        <v>432</v>
      </c>
      <c r="C752" s="49" t="s">
        <v>198</v>
      </c>
      <c r="E752" s="151" t="s">
        <v>216</v>
      </c>
      <c r="F752" s="152" t="e">
        <f>#REF!</f>
        <v>#REF!</v>
      </c>
      <c r="G752" s="153" t="e">
        <f>#REF!</f>
        <v>#REF!</v>
      </c>
      <c r="O752" s="35"/>
    </row>
    <row r="753" spans="1:15" hidden="1">
      <c r="A753" s="29"/>
      <c r="B753" s="49" t="s">
        <v>432</v>
      </c>
      <c r="C753" s="49" t="s">
        <v>198</v>
      </c>
      <c r="E753" s="123" t="s">
        <v>274</v>
      </c>
      <c r="F753" s="38" t="e">
        <f>#REF!</f>
        <v>#REF!</v>
      </c>
      <c r="G753" s="44" t="e">
        <f>#REF!</f>
        <v>#REF!</v>
      </c>
      <c r="O753" s="35"/>
    </row>
    <row r="754" spans="1:15" hidden="1">
      <c r="A754" s="29"/>
      <c r="B754" s="49" t="s">
        <v>432</v>
      </c>
      <c r="C754" s="49" t="s">
        <v>198</v>
      </c>
      <c r="E754" s="123" t="s">
        <v>443</v>
      </c>
      <c r="F754" s="38" t="e">
        <f>#REF!</f>
        <v>#REF!</v>
      </c>
      <c r="G754" s="44" t="e">
        <f>#REF!</f>
        <v>#REF!</v>
      </c>
      <c r="O754" s="35"/>
    </row>
    <row r="755" spans="1:15" hidden="1">
      <c r="A755" s="29"/>
      <c r="B755" s="49" t="s">
        <v>432</v>
      </c>
      <c r="C755" s="49" t="s">
        <v>198</v>
      </c>
      <c r="E755" s="102" t="s">
        <v>444</v>
      </c>
      <c r="F755" s="38" t="e">
        <f>#REF!</f>
        <v>#REF!</v>
      </c>
      <c r="G755" s="44" t="e">
        <f>#REF!</f>
        <v>#REF!</v>
      </c>
      <c r="O755" s="35"/>
    </row>
    <row r="756" spans="1:15" hidden="1">
      <c r="A756" s="29"/>
      <c r="B756" s="49" t="s">
        <v>432</v>
      </c>
      <c r="C756" s="49" t="s">
        <v>198</v>
      </c>
      <c r="E756" s="102" t="s">
        <v>445</v>
      </c>
      <c r="F756" s="154" t="e">
        <f>#REF!</f>
        <v>#REF!</v>
      </c>
      <c r="G756" s="155" t="e">
        <f>#REF!</f>
        <v>#REF!</v>
      </c>
      <c r="O756" s="35"/>
    </row>
    <row r="757" spans="1:15" hidden="1">
      <c r="A757" s="150"/>
      <c r="B757" s="49" t="s">
        <v>432</v>
      </c>
      <c r="C757" s="49" t="s">
        <v>198</v>
      </c>
      <c r="E757" s="123" t="s">
        <v>211</v>
      </c>
      <c r="F757" s="683" t="s">
        <v>440</v>
      </c>
      <c r="G757" s="684"/>
      <c r="O757" s="35"/>
    </row>
    <row r="758" spans="1:15" hidden="1">
      <c r="A758" s="52"/>
      <c r="E758" s="62"/>
      <c r="F758" s="63"/>
      <c r="G758" s="156"/>
      <c r="O758" s="35"/>
    </row>
    <row r="759" spans="1:15" hidden="1">
      <c r="A759" s="52"/>
      <c r="E759" s="60" t="s">
        <v>446</v>
      </c>
      <c r="F759" s="62"/>
      <c r="G759" s="156"/>
      <c r="O759" s="35"/>
    </row>
    <row r="760" spans="1:15" hidden="1">
      <c r="A760" s="29"/>
      <c r="B760" s="49" t="s">
        <v>432</v>
      </c>
      <c r="C760" s="49" t="s">
        <v>217</v>
      </c>
      <c r="E760" s="102" t="s">
        <v>221</v>
      </c>
      <c r="F760" s="154" t="e">
        <f>#REF!</f>
        <v>#REF!</v>
      </c>
      <c r="G760" s="155" t="e">
        <f>#REF!</f>
        <v>#REF!</v>
      </c>
      <c r="O760" s="35"/>
    </row>
    <row r="761" spans="1:15" hidden="1">
      <c r="A761" s="150"/>
      <c r="B761" s="49" t="s">
        <v>432</v>
      </c>
      <c r="C761" s="49" t="s">
        <v>217</v>
      </c>
      <c r="E761" s="157" t="s">
        <v>273</v>
      </c>
      <c r="F761" s="683" t="s">
        <v>447</v>
      </c>
      <c r="G761" s="684"/>
      <c r="O761" s="35"/>
    </row>
    <row r="762" spans="1:15" ht="40.5" hidden="1">
      <c r="A762" s="29"/>
      <c r="B762" s="49" t="s">
        <v>432</v>
      </c>
      <c r="C762" s="49" t="s">
        <v>217</v>
      </c>
      <c r="E762" s="158" t="s">
        <v>448</v>
      </c>
      <c r="F762" s="159" t="e">
        <f>#REF!</f>
        <v>#REF!</v>
      </c>
      <c r="G762" s="160" t="e">
        <f>#REF!</f>
        <v>#REF!</v>
      </c>
      <c r="O762" s="35"/>
    </row>
    <row r="763" spans="1:15" hidden="1">
      <c r="A763" s="150"/>
      <c r="B763" s="49" t="s">
        <v>432</v>
      </c>
      <c r="C763" s="49" t="s">
        <v>217</v>
      </c>
      <c r="E763" s="157" t="s">
        <v>449</v>
      </c>
      <c r="F763" s="683" t="s">
        <v>434</v>
      </c>
      <c r="G763" s="684"/>
      <c r="O763" s="35"/>
    </row>
    <row r="764" spans="1:15" hidden="1">
      <c r="A764" s="29"/>
      <c r="B764" s="49" t="s">
        <v>432</v>
      </c>
      <c r="C764" s="49" t="s">
        <v>217</v>
      </c>
      <c r="E764" s="161" t="s">
        <v>294</v>
      </c>
      <c r="F764" s="152" t="e">
        <f>#REF!</f>
        <v>#REF!</v>
      </c>
      <c r="G764" s="153" t="e">
        <f>#REF!</f>
        <v>#REF!</v>
      </c>
      <c r="O764" s="35"/>
    </row>
    <row r="765" spans="1:15" hidden="1">
      <c r="A765" s="29"/>
      <c r="B765" s="49" t="s">
        <v>432</v>
      </c>
      <c r="C765" s="49" t="s">
        <v>217</v>
      </c>
      <c r="E765" s="157" t="s">
        <v>450</v>
      </c>
      <c r="F765" s="38" t="e">
        <f>#REF!</f>
        <v>#REF!</v>
      </c>
      <c r="G765" s="44" t="e">
        <f>#REF!</f>
        <v>#REF!</v>
      </c>
      <c r="O765" s="35"/>
    </row>
    <row r="766" spans="1:15" hidden="1">
      <c r="A766" s="29"/>
      <c r="B766" s="49" t="s">
        <v>432</v>
      </c>
      <c r="C766" s="49" t="s">
        <v>217</v>
      </c>
      <c r="E766" s="157" t="s">
        <v>451</v>
      </c>
      <c r="F766" s="38" t="e">
        <f>#REF!</f>
        <v>#REF!</v>
      </c>
      <c r="G766" s="44" t="e">
        <f>#REF!</f>
        <v>#REF!</v>
      </c>
    </row>
    <row r="767" spans="1:15" hidden="1">
      <c r="A767" s="29"/>
      <c r="B767" s="49" t="s">
        <v>432</v>
      </c>
      <c r="C767" s="49" t="s">
        <v>217</v>
      </c>
      <c r="E767" s="157" t="s">
        <v>276</v>
      </c>
      <c r="F767" s="38" t="e">
        <f>#REF!</f>
        <v>#REF!</v>
      </c>
      <c r="G767" s="44" t="e">
        <f>#REF!</f>
        <v>#REF!</v>
      </c>
    </row>
    <row r="768" spans="1:15" s="124" customFormat="1" hidden="1">
      <c r="A768" s="52"/>
      <c r="B768" s="49"/>
      <c r="C768" s="49"/>
      <c r="D768" s="49"/>
      <c r="E768" s="133"/>
      <c r="F768" s="63"/>
      <c r="G768" s="7"/>
      <c r="H768" s="35"/>
      <c r="I768" s="35"/>
      <c r="J768" s="35"/>
      <c r="K768" s="35"/>
      <c r="L768" s="35"/>
      <c r="M768" s="35"/>
      <c r="O768" s="36"/>
    </row>
    <row r="769" spans="1:15" hidden="1">
      <c r="A769" s="52"/>
      <c r="B769" s="63"/>
      <c r="C769" s="63"/>
      <c r="D769" s="63"/>
      <c r="E769" s="104"/>
      <c r="F769" s="104"/>
      <c r="G769" s="104"/>
      <c r="H769" s="124"/>
      <c r="I769" s="124"/>
      <c r="J769" s="124"/>
      <c r="K769" s="124"/>
      <c r="L769" s="124"/>
      <c r="M769" s="124"/>
    </row>
    <row r="770" spans="1:15" hidden="1">
      <c r="A770" s="52"/>
      <c r="E770" s="104"/>
      <c r="F770" s="104"/>
      <c r="G770" s="104"/>
    </row>
    <row r="771" spans="1:15" hidden="1">
      <c r="A771" s="52"/>
      <c r="E771" s="62"/>
      <c r="F771" s="49"/>
      <c r="G771" s="61"/>
    </row>
    <row r="772" spans="1:15" hidden="1">
      <c r="A772" s="52"/>
      <c r="E772" s="62"/>
      <c r="F772" s="93"/>
    </row>
    <row r="773" spans="1:15" hidden="1">
      <c r="A773" s="52"/>
      <c r="E773" s="125"/>
      <c r="F773" s="93"/>
    </row>
    <row r="774" spans="1:15" hidden="1">
      <c r="A774" s="52"/>
      <c r="E774" s="62"/>
      <c r="F774" s="63"/>
      <c r="G774" s="162"/>
    </row>
    <row r="775" spans="1:15" hidden="1">
      <c r="A775" s="52"/>
      <c r="E775" s="62"/>
      <c r="F775" s="63"/>
      <c r="G775" s="162"/>
    </row>
    <row r="776" spans="1:15" ht="25.5" hidden="1">
      <c r="A776" s="52"/>
      <c r="E776" s="54" t="s">
        <v>0</v>
      </c>
      <c r="F776" s="54"/>
      <c r="G776" s="54"/>
    </row>
    <row r="777" spans="1:15" ht="25.5" hidden="1">
      <c r="A777" s="52"/>
      <c r="E777" s="54" t="s">
        <v>179</v>
      </c>
      <c r="F777" s="54"/>
      <c r="G777" s="54"/>
    </row>
    <row r="778" spans="1:15" ht="30" hidden="1">
      <c r="A778" s="52"/>
      <c r="E778" s="105" t="s">
        <v>452</v>
      </c>
      <c r="F778" s="105"/>
      <c r="G778" s="105"/>
    </row>
    <row r="779" spans="1:15" ht="25.5" hidden="1">
      <c r="A779" s="52"/>
      <c r="E779" s="54" t="s">
        <v>397</v>
      </c>
      <c r="F779" s="54"/>
      <c r="G779" s="54"/>
    </row>
    <row r="780" spans="1:15" ht="25.5" hidden="1">
      <c r="A780" s="52"/>
      <c r="E780" s="54"/>
      <c r="F780" s="54"/>
      <c r="G780" s="54"/>
    </row>
    <row r="781" spans="1:15" hidden="1">
      <c r="A781" s="52"/>
      <c r="E781" s="666" t="s">
        <v>182</v>
      </c>
      <c r="F781" s="669" t="s">
        <v>7</v>
      </c>
      <c r="G781" s="670"/>
    </row>
    <row r="782" spans="1:15" hidden="1">
      <c r="A782" s="52"/>
      <c r="E782" s="667"/>
      <c r="F782" s="669" t="s">
        <v>12</v>
      </c>
      <c r="G782" s="671"/>
      <c r="O782" s="35"/>
    </row>
    <row r="783" spans="1:15" hidden="1">
      <c r="A783" s="52"/>
      <c r="E783" s="668"/>
      <c r="F783" s="58" t="s">
        <v>185</v>
      </c>
      <c r="G783" s="59" t="s">
        <v>186</v>
      </c>
      <c r="O783" s="35"/>
    </row>
    <row r="784" spans="1:15" hidden="1">
      <c r="A784" s="52"/>
      <c r="E784" s="60" t="s">
        <v>399</v>
      </c>
      <c r="F784" s="681"/>
      <c r="G784" s="682"/>
      <c r="O784" s="35"/>
    </row>
    <row r="785" spans="1:15" hidden="1">
      <c r="A785" s="150"/>
      <c r="B785" s="49" t="s">
        <v>453</v>
      </c>
      <c r="C785" s="49" t="s">
        <v>189</v>
      </c>
      <c r="E785" s="123" t="s">
        <v>433</v>
      </c>
      <c r="F785" s="685" t="s">
        <v>454</v>
      </c>
      <c r="G785" s="686"/>
      <c r="O785" s="35"/>
    </row>
    <row r="786" spans="1:15" hidden="1">
      <c r="A786" s="29"/>
      <c r="B786" s="49" t="s">
        <v>453</v>
      </c>
      <c r="C786" s="49" t="s">
        <v>189</v>
      </c>
      <c r="E786" s="151" t="s">
        <v>455</v>
      </c>
      <c r="F786" s="152" t="e">
        <f>#REF!</f>
        <v>#REF!</v>
      </c>
      <c r="G786" s="153" t="e">
        <f>#REF!</f>
        <v>#REF!</v>
      </c>
      <c r="O786" s="35"/>
    </row>
    <row r="787" spans="1:15" hidden="1">
      <c r="A787" s="29"/>
      <c r="B787" s="49" t="s">
        <v>453</v>
      </c>
      <c r="C787" s="49" t="s">
        <v>189</v>
      </c>
      <c r="E787" s="123" t="s">
        <v>456</v>
      </c>
      <c r="F787" s="38" t="e">
        <f>#REF!</f>
        <v>#REF!</v>
      </c>
      <c r="G787" s="44" t="e">
        <f>#REF!</f>
        <v>#REF!</v>
      </c>
      <c r="O787" s="35"/>
    </row>
    <row r="788" spans="1:15" hidden="1">
      <c r="A788" s="52"/>
      <c r="B788" s="49" t="s">
        <v>453</v>
      </c>
      <c r="C788" s="49" t="s">
        <v>189</v>
      </c>
      <c r="E788" s="127" t="s">
        <v>457</v>
      </c>
      <c r="F788" s="163" t="s">
        <v>458</v>
      </c>
      <c r="G788" s="164" t="s">
        <v>458</v>
      </c>
      <c r="O788" s="35"/>
    </row>
    <row r="789" spans="1:15" hidden="1">
      <c r="A789" s="150"/>
      <c r="B789" s="49" t="s">
        <v>453</v>
      </c>
      <c r="C789" s="49" t="s">
        <v>189</v>
      </c>
      <c r="E789" s="123" t="s">
        <v>402</v>
      </c>
      <c r="F789" s="685" t="s">
        <v>459</v>
      </c>
      <c r="G789" s="686"/>
      <c r="O789" s="35"/>
    </row>
    <row r="790" spans="1:15" hidden="1">
      <c r="A790" s="52"/>
      <c r="B790" s="49" t="s">
        <v>453</v>
      </c>
      <c r="C790" s="49" t="s">
        <v>189</v>
      </c>
      <c r="E790" s="151" t="s">
        <v>436</v>
      </c>
      <c r="F790" s="165" t="s">
        <v>458</v>
      </c>
      <c r="G790" s="166" t="s">
        <v>458</v>
      </c>
      <c r="O790" s="35"/>
    </row>
    <row r="791" spans="1:15" hidden="1">
      <c r="A791" s="29"/>
      <c r="B791" s="49" t="s">
        <v>453</v>
      </c>
      <c r="C791" s="49" t="s">
        <v>189</v>
      </c>
      <c r="E791" s="123" t="s">
        <v>450</v>
      </c>
      <c r="F791" s="38" t="e">
        <f>#REF!</f>
        <v>#REF!</v>
      </c>
      <c r="G791" s="44" t="e">
        <f>#REF!</f>
        <v>#REF!</v>
      </c>
      <c r="O791" s="35"/>
    </row>
    <row r="792" spans="1:15" ht="40.5" hidden="1">
      <c r="A792" s="52"/>
      <c r="B792" s="49" t="s">
        <v>453</v>
      </c>
      <c r="C792" s="49" t="s">
        <v>189</v>
      </c>
      <c r="E792" s="123" t="s">
        <v>460</v>
      </c>
      <c r="F792" s="167" t="s">
        <v>461</v>
      </c>
      <c r="G792" s="168" t="s">
        <v>461</v>
      </c>
      <c r="O792" s="35"/>
    </row>
    <row r="793" spans="1:15" hidden="1">
      <c r="A793" s="52"/>
      <c r="E793" s="62"/>
      <c r="F793" s="63"/>
      <c r="G793" s="162"/>
      <c r="O793" s="35"/>
    </row>
    <row r="794" spans="1:15" hidden="1">
      <c r="A794" s="52"/>
      <c r="E794" s="60" t="s">
        <v>408</v>
      </c>
      <c r="F794" s="63"/>
      <c r="G794" s="7"/>
      <c r="O794" s="35"/>
    </row>
    <row r="795" spans="1:15" hidden="1">
      <c r="A795" s="52"/>
      <c r="B795" s="49" t="s">
        <v>453</v>
      </c>
      <c r="C795" s="49" t="s">
        <v>198</v>
      </c>
      <c r="E795" s="123" t="s">
        <v>462</v>
      </c>
      <c r="F795" s="167" t="s">
        <v>458</v>
      </c>
      <c r="G795" s="168" t="s">
        <v>458</v>
      </c>
      <c r="O795" s="35"/>
    </row>
    <row r="796" spans="1:15" hidden="1">
      <c r="A796" s="29"/>
      <c r="B796" s="49" t="s">
        <v>453</v>
      </c>
      <c r="C796" s="49" t="s">
        <v>198</v>
      </c>
      <c r="E796" s="123" t="s">
        <v>463</v>
      </c>
      <c r="F796" s="38" t="e">
        <f>#REF!</f>
        <v>#REF!</v>
      </c>
      <c r="G796" s="44" t="e">
        <f>#REF!</f>
        <v>#REF!</v>
      </c>
      <c r="O796" s="35"/>
    </row>
    <row r="797" spans="1:15" hidden="1">
      <c r="A797" s="29"/>
      <c r="B797" s="49" t="s">
        <v>453</v>
      </c>
      <c r="C797" s="49" t="s">
        <v>198</v>
      </c>
      <c r="E797" s="127" t="s">
        <v>464</v>
      </c>
      <c r="F797" s="154" t="e">
        <f>#REF!</f>
        <v>#REF!</v>
      </c>
      <c r="G797" s="155" t="e">
        <f>#REF!</f>
        <v>#REF!</v>
      </c>
      <c r="O797" s="35"/>
    </row>
    <row r="798" spans="1:15" hidden="1">
      <c r="A798" s="150"/>
      <c r="B798" s="49" t="s">
        <v>453</v>
      </c>
      <c r="C798" s="49" t="s">
        <v>198</v>
      </c>
      <c r="E798" s="123" t="s">
        <v>273</v>
      </c>
      <c r="F798" s="685" t="s">
        <v>459</v>
      </c>
      <c r="G798" s="686"/>
    </row>
    <row r="799" spans="1:15" hidden="1">
      <c r="A799" s="29"/>
      <c r="B799" s="49" t="s">
        <v>453</v>
      </c>
      <c r="C799" s="49" t="s">
        <v>198</v>
      </c>
      <c r="E799" s="151" t="s">
        <v>223</v>
      </c>
      <c r="F799" s="152" t="e">
        <f>#REF!</f>
        <v>#REF!</v>
      </c>
      <c r="G799" s="153" t="e">
        <f>#REF!</f>
        <v>#REF!</v>
      </c>
    </row>
    <row r="800" spans="1:15" hidden="1">
      <c r="A800" s="29"/>
      <c r="B800" s="49" t="s">
        <v>453</v>
      </c>
      <c r="C800" s="49" t="s">
        <v>198</v>
      </c>
      <c r="E800" s="123" t="s">
        <v>465</v>
      </c>
      <c r="F800" s="38" t="e">
        <f>#REF!</f>
        <v>#REF!</v>
      </c>
      <c r="G800" s="44" t="e">
        <f>#REF!</f>
        <v>#REF!</v>
      </c>
    </row>
    <row r="801" spans="1:15" hidden="1">
      <c r="A801" s="29"/>
      <c r="B801" s="49" t="s">
        <v>453</v>
      </c>
      <c r="C801" s="49" t="s">
        <v>198</v>
      </c>
      <c r="E801" s="169" t="s">
        <v>229</v>
      </c>
      <c r="F801" s="38" t="e">
        <f>#REF!</f>
        <v>#REF!</v>
      </c>
      <c r="G801" s="44" t="e">
        <f>#REF!</f>
        <v>#REF!</v>
      </c>
    </row>
    <row r="802" spans="1:15" hidden="1">
      <c r="A802" s="52"/>
      <c r="E802" s="121" t="s">
        <v>205</v>
      </c>
      <c r="F802" s="63"/>
      <c r="G802" s="162"/>
    </row>
    <row r="803" spans="1:15" hidden="1">
      <c r="A803" s="29"/>
      <c r="B803" s="49" t="s">
        <v>453</v>
      </c>
      <c r="C803" s="49" t="s">
        <v>198</v>
      </c>
      <c r="E803" s="170" t="s">
        <v>256</v>
      </c>
      <c r="F803" s="171" t="e">
        <f>#REF!</f>
        <v>#REF!</v>
      </c>
      <c r="G803" s="155" t="e">
        <f>#REF!</f>
        <v>#REF!</v>
      </c>
    </row>
    <row r="804" spans="1:15" hidden="1">
      <c r="A804" s="150"/>
      <c r="B804" s="49" t="s">
        <v>453</v>
      </c>
      <c r="C804" s="49" t="s">
        <v>198</v>
      </c>
      <c r="E804" s="115" t="s">
        <v>414</v>
      </c>
      <c r="F804" s="686" t="s">
        <v>466</v>
      </c>
      <c r="G804" s="686"/>
    </row>
    <row r="805" spans="1:15" hidden="1">
      <c r="A805" s="52"/>
      <c r="B805" s="49" t="s">
        <v>453</v>
      </c>
      <c r="C805" s="49" t="s">
        <v>198</v>
      </c>
      <c r="E805" s="118" t="s">
        <v>467</v>
      </c>
      <c r="F805" s="172" t="s">
        <v>461</v>
      </c>
      <c r="G805" s="173" t="s">
        <v>461</v>
      </c>
    </row>
    <row r="806" spans="1:15" hidden="1">
      <c r="A806" s="150"/>
      <c r="B806" s="49" t="s">
        <v>453</v>
      </c>
      <c r="C806" s="49" t="s">
        <v>198</v>
      </c>
      <c r="E806" s="116" t="s">
        <v>468</v>
      </c>
      <c r="F806" s="686" t="s">
        <v>469</v>
      </c>
      <c r="G806" s="686"/>
    </row>
    <row r="807" spans="1:15" hidden="1">
      <c r="A807" s="52"/>
      <c r="E807" s="174"/>
      <c r="F807" s="63"/>
      <c r="G807" s="162"/>
    </row>
    <row r="808" spans="1:15" hidden="1">
      <c r="A808" s="52"/>
      <c r="E808" s="60" t="s">
        <v>446</v>
      </c>
      <c r="F808" s="62"/>
      <c r="G808" s="156"/>
    </row>
    <row r="809" spans="1:15" hidden="1">
      <c r="A809" s="150"/>
      <c r="B809" s="49" t="s">
        <v>453</v>
      </c>
      <c r="C809" s="49" t="s">
        <v>217</v>
      </c>
      <c r="E809" s="157" t="s">
        <v>221</v>
      </c>
      <c r="F809" s="685" t="s">
        <v>459</v>
      </c>
      <c r="G809" s="686"/>
    </row>
    <row r="810" spans="1:15" hidden="1">
      <c r="A810" s="29"/>
      <c r="B810" s="49" t="s">
        <v>453</v>
      </c>
      <c r="C810" s="49" t="s">
        <v>217</v>
      </c>
      <c r="E810" s="161" t="s">
        <v>470</v>
      </c>
      <c r="F810" s="175" t="e">
        <f>#REF!</f>
        <v>#REF!</v>
      </c>
      <c r="G810" s="176" t="e">
        <f>#REF!</f>
        <v>#REF!</v>
      </c>
    </row>
    <row r="811" spans="1:15" hidden="1">
      <c r="A811" s="29"/>
      <c r="B811" s="49" t="s">
        <v>453</v>
      </c>
      <c r="C811" s="49" t="s">
        <v>217</v>
      </c>
      <c r="E811" s="157" t="s">
        <v>471</v>
      </c>
      <c r="F811" s="38" t="e">
        <f>#REF!</f>
        <v>#REF!</v>
      </c>
      <c r="G811" s="44" t="e">
        <f>#REF!</f>
        <v>#REF!</v>
      </c>
    </row>
    <row r="812" spans="1:15" hidden="1">
      <c r="A812" s="29"/>
      <c r="B812" s="49" t="s">
        <v>453</v>
      </c>
      <c r="C812" s="49" t="s">
        <v>217</v>
      </c>
      <c r="E812" s="157" t="s">
        <v>472</v>
      </c>
      <c r="F812" s="38" t="e">
        <f>#REF!</f>
        <v>#REF!</v>
      </c>
      <c r="G812" s="44" t="e">
        <f>#REF!</f>
        <v>#REF!</v>
      </c>
    </row>
    <row r="813" spans="1:15" s="124" customFormat="1" hidden="1">
      <c r="A813" s="52"/>
      <c r="B813" s="49"/>
      <c r="C813" s="49"/>
      <c r="D813" s="49"/>
      <c r="E813" s="174"/>
      <c r="F813" s="177"/>
      <c r="G813" s="178"/>
      <c r="H813" s="35"/>
      <c r="I813" s="35"/>
      <c r="J813" s="35"/>
      <c r="K813" s="35"/>
      <c r="L813" s="35"/>
      <c r="M813" s="35"/>
      <c r="O813" s="36"/>
    </row>
    <row r="814" spans="1:15" hidden="1">
      <c r="A814" s="52"/>
      <c r="B814" s="63"/>
      <c r="C814" s="63"/>
      <c r="D814" s="63"/>
      <c r="E814" s="104"/>
      <c r="F814" s="104"/>
      <c r="G814" s="104"/>
      <c r="H814" s="124"/>
      <c r="I814" s="124"/>
      <c r="J814" s="124"/>
      <c r="K814" s="124"/>
      <c r="L814" s="124"/>
      <c r="M814" s="124"/>
      <c r="O814" s="35"/>
    </row>
    <row r="815" spans="1:15" hidden="1">
      <c r="A815" s="52"/>
      <c r="E815" s="104"/>
      <c r="F815" s="96"/>
      <c r="G815" s="179"/>
      <c r="O815" s="35"/>
    </row>
    <row r="816" spans="1:15" hidden="1">
      <c r="A816" s="52"/>
      <c r="E816" s="55" t="s">
        <v>473</v>
      </c>
      <c r="F816" s="55"/>
      <c r="G816" s="143"/>
      <c r="O816" s="35"/>
    </row>
    <row r="817" spans="1:15" hidden="1">
      <c r="A817" s="52"/>
      <c r="E817" s="55"/>
      <c r="F817" s="55"/>
      <c r="G817" s="143"/>
      <c r="O817" s="35"/>
    </row>
    <row r="818" spans="1:15" hidden="1">
      <c r="A818" s="52"/>
      <c r="E818" s="62"/>
      <c r="F818" s="49"/>
      <c r="G818" s="61"/>
      <c r="O818" s="35"/>
    </row>
    <row r="819" spans="1:15" hidden="1">
      <c r="A819" s="52"/>
      <c r="E819" s="62"/>
      <c r="F819" s="93"/>
      <c r="O819" s="35"/>
    </row>
    <row r="820" spans="1:15" hidden="1">
      <c r="A820" s="52"/>
      <c r="E820" s="125"/>
      <c r="F820" s="93"/>
      <c r="O820" s="35"/>
    </row>
    <row r="821" spans="1:15" hidden="1">
      <c r="A821" s="52"/>
      <c r="E821" s="62"/>
      <c r="F821" s="63"/>
      <c r="G821" s="162"/>
      <c r="O821" s="35"/>
    </row>
    <row r="822" spans="1:15" hidden="1">
      <c r="A822" s="52"/>
      <c r="E822" s="62"/>
      <c r="F822" s="63"/>
      <c r="G822" s="162"/>
      <c r="O822" s="35"/>
    </row>
    <row r="823" spans="1:15" ht="25.5" hidden="1">
      <c r="A823" s="52"/>
      <c r="E823" s="54" t="s">
        <v>0</v>
      </c>
      <c r="F823" s="54"/>
      <c r="G823" s="54"/>
      <c r="O823" s="35"/>
    </row>
    <row r="824" spans="1:15" ht="25.5" hidden="1">
      <c r="A824" s="52"/>
      <c r="E824" s="54" t="s">
        <v>179</v>
      </c>
      <c r="F824" s="54"/>
      <c r="G824" s="54"/>
      <c r="O824" s="35"/>
    </row>
    <row r="825" spans="1:15" ht="30" hidden="1">
      <c r="A825" s="52"/>
      <c r="E825" s="105" t="s">
        <v>474</v>
      </c>
      <c r="F825" s="105"/>
      <c r="G825" s="105"/>
      <c r="O825" s="35"/>
    </row>
    <row r="826" spans="1:15" ht="25.5" hidden="1">
      <c r="A826" s="52"/>
      <c r="E826" s="54" t="s">
        <v>397</v>
      </c>
      <c r="F826" s="54"/>
      <c r="G826" s="54"/>
      <c r="O826" s="35"/>
    </row>
    <row r="827" spans="1:15" ht="25.5" hidden="1">
      <c r="A827" s="52"/>
      <c r="E827" s="54"/>
      <c r="F827" s="54"/>
      <c r="G827" s="54"/>
      <c r="O827" s="35"/>
    </row>
    <row r="828" spans="1:15" hidden="1">
      <c r="A828" s="52"/>
      <c r="E828" s="666" t="s">
        <v>182</v>
      </c>
      <c r="F828" s="669" t="s">
        <v>7</v>
      </c>
      <c r="G828" s="670"/>
      <c r="O828" s="35"/>
    </row>
    <row r="829" spans="1:15" hidden="1">
      <c r="A829" s="52"/>
      <c r="E829" s="667"/>
      <c r="F829" s="669" t="s">
        <v>12</v>
      </c>
      <c r="G829" s="671"/>
      <c r="O829" s="35"/>
    </row>
    <row r="830" spans="1:15" hidden="1">
      <c r="A830" s="52"/>
      <c r="E830" s="668"/>
      <c r="F830" s="58" t="s">
        <v>185</v>
      </c>
      <c r="G830" s="59" t="s">
        <v>186</v>
      </c>
      <c r="O830" s="35"/>
    </row>
    <row r="831" spans="1:15" hidden="1">
      <c r="A831" s="52"/>
      <c r="E831" s="60" t="s">
        <v>399</v>
      </c>
      <c r="F831" s="681"/>
      <c r="G831" s="682"/>
      <c r="O831" s="35"/>
    </row>
    <row r="832" spans="1:15" ht="40.5" hidden="1">
      <c r="A832" s="150"/>
      <c r="B832" s="49" t="s">
        <v>475</v>
      </c>
      <c r="C832" s="49" t="s">
        <v>189</v>
      </c>
      <c r="E832" s="123" t="s">
        <v>476</v>
      </c>
      <c r="F832" s="683" t="s">
        <v>440</v>
      </c>
      <c r="G832" s="684"/>
      <c r="O832" s="35"/>
    </row>
    <row r="833" spans="1:15" hidden="1">
      <c r="A833" s="29"/>
      <c r="B833" s="49" t="s">
        <v>475</v>
      </c>
      <c r="C833" s="49" t="s">
        <v>189</v>
      </c>
      <c r="E833" s="151" t="s">
        <v>435</v>
      </c>
      <c r="F833" s="38"/>
      <c r="G833" s="44"/>
      <c r="O833" s="35"/>
    </row>
    <row r="834" spans="1:15" hidden="1">
      <c r="A834" s="29"/>
      <c r="B834" s="49" t="s">
        <v>475</v>
      </c>
      <c r="C834" s="49" t="s">
        <v>189</v>
      </c>
      <c r="E834" s="180" t="s">
        <v>477</v>
      </c>
      <c r="F834" s="38" t="e">
        <f>#REF!</f>
        <v>#REF!</v>
      </c>
      <c r="G834" s="44" t="e">
        <f>#REF!</f>
        <v>#REF!</v>
      </c>
      <c r="O834" s="35"/>
    </row>
    <row r="835" spans="1:15" hidden="1">
      <c r="A835" s="52"/>
      <c r="E835" s="121" t="s">
        <v>205</v>
      </c>
      <c r="F835" s="181"/>
      <c r="G835" s="182"/>
      <c r="O835" s="35"/>
    </row>
    <row r="836" spans="1:15" hidden="1">
      <c r="A836" s="29"/>
      <c r="B836" s="49" t="s">
        <v>475</v>
      </c>
      <c r="C836" s="49" t="s">
        <v>189</v>
      </c>
      <c r="E836" s="115" t="s">
        <v>478</v>
      </c>
      <c r="F836" s="84" t="e">
        <f>#REF!</f>
        <v>#REF!</v>
      </c>
      <c r="G836" s="44" t="e">
        <f>#REF!</f>
        <v>#REF!</v>
      </c>
      <c r="O836" s="35"/>
    </row>
    <row r="837" spans="1:15" hidden="1">
      <c r="A837" s="98"/>
      <c r="B837" s="49" t="s">
        <v>475</v>
      </c>
      <c r="C837" s="49" t="s">
        <v>189</v>
      </c>
      <c r="E837" s="170" t="s">
        <v>479</v>
      </c>
      <c r="F837" s="171" t="e">
        <f>#REF!</f>
        <v>#REF!</v>
      </c>
      <c r="G837" s="155" t="e">
        <f>#REF!</f>
        <v>#REF!</v>
      </c>
      <c r="O837" s="35"/>
    </row>
    <row r="838" spans="1:15" hidden="1">
      <c r="A838" s="150"/>
      <c r="B838" s="49" t="s">
        <v>475</v>
      </c>
      <c r="C838" s="49" t="s">
        <v>189</v>
      </c>
      <c r="E838" s="115" t="s">
        <v>480</v>
      </c>
      <c r="F838" s="684" t="s">
        <v>440</v>
      </c>
      <c r="G838" s="684"/>
      <c r="O838" s="35"/>
    </row>
    <row r="839" spans="1:15" hidden="1">
      <c r="A839" s="150"/>
      <c r="B839" s="49" t="s">
        <v>475</v>
      </c>
      <c r="C839" s="49" t="s">
        <v>189</v>
      </c>
      <c r="E839" s="116" t="s">
        <v>481</v>
      </c>
      <c r="F839" s="686" t="s">
        <v>454</v>
      </c>
      <c r="G839" s="686"/>
      <c r="O839" s="35"/>
    </row>
    <row r="840" spans="1:15" hidden="1">
      <c r="A840" s="29"/>
      <c r="B840" s="49" t="s">
        <v>475</v>
      </c>
      <c r="C840" s="49" t="s">
        <v>189</v>
      </c>
      <c r="E840" s="151" t="s">
        <v>406</v>
      </c>
      <c r="F840" s="152" t="e">
        <f>#REF!</f>
        <v>#REF!</v>
      </c>
      <c r="G840" s="153" t="e">
        <f>#REF!</f>
        <v>#REF!</v>
      </c>
      <c r="O840" s="35"/>
    </row>
    <row r="841" spans="1:15" hidden="1">
      <c r="A841" s="38"/>
      <c r="B841" s="39">
        <v>0.375</v>
      </c>
      <c r="C841" s="38">
        <v>43439</v>
      </c>
      <c r="D841" s="39">
        <v>0.52083333333333337</v>
      </c>
      <c r="E841" s="183" t="s">
        <v>482</v>
      </c>
      <c r="F841" s="38" t="e">
        <f>#REF!</f>
        <v>#REF!</v>
      </c>
      <c r="G841" s="44" t="e">
        <f>#REF!</f>
        <v>#REF!</v>
      </c>
      <c r="O841" s="35"/>
    </row>
    <row r="842" spans="1:15" hidden="1">
      <c r="A842" s="52"/>
      <c r="E842" s="121" t="s">
        <v>194</v>
      </c>
      <c r="F842" s="63"/>
      <c r="G842" s="162"/>
      <c r="O842" s="35"/>
    </row>
    <row r="843" spans="1:15" hidden="1">
      <c r="A843" s="29"/>
      <c r="B843" s="49" t="s">
        <v>475</v>
      </c>
      <c r="C843" s="49" t="s">
        <v>189</v>
      </c>
      <c r="E843" s="115" t="s">
        <v>196</v>
      </c>
      <c r="F843" s="38" t="e">
        <f>#REF!</f>
        <v>#REF!</v>
      </c>
      <c r="G843" s="44" t="e">
        <f>#REF!</f>
        <v>#REF!</v>
      </c>
      <c r="O843" s="35"/>
    </row>
    <row r="844" spans="1:15" hidden="1">
      <c r="A844" s="29"/>
      <c r="B844" s="49" t="s">
        <v>475</v>
      </c>
      <c r="C844" s="49" t="s">
        <v>189</v>
      </c>
      <c r="E844" s="116" t="s">
        <v>483</v>
      </c>
      <c r="F844" s="38" t="e">
        <f>#REF!</f>
        <v>#REF!</v>
      </c>
      <c r="G844" s="44" t="e">
        <f>#REF!</f>
        <v>#REF!</v>
      </c>
      <c r="O844" s="35"/>
    </row>
    <row r="845" spans="1:15" hidden="1">
      <c r="A845" s="52"/>
      <c r="E845" s="62"/>
      <c r="F845" s="63"/>
      <c r="G845" s="162"/>
      <c r="O845" s="35"/>
    </row>
    <row r="846" spans="1:15" hidden="1">
      <c r="A846" s="52"/>
      <c r="E846" s="60" t="s">
        <v>408</v>
      </c>
      <c r="F846" s="63"/>
      <c r="G846" s="162"/>
      <c r="O846" s="35"/>
    </row>
    <row r="847" spans="1:15" hidden="1">
      <c r="A847" s="29"/>
      <c r="B847" s="49" t="s">
        <v>475</v>
      </c>
      <c r="C847" s="49" t="s">
        <v>198</v>
      </c>
      <c r="E847" s="123" t="s">
        <v>221</v>
      </c>
      <c r="F847" s="38" t="e">
        <f>#REF!</f>
        <v>#REF!</v>
      </c>
      <c r="G847" s="44" t="e">
        <f>#REF!</f>
        <v>#REF!</v>
      </c>
      <c r="O847" s="35"/>
    </row>
    <row r="848" spans="1:15" hidden="1">
      <c r="A848" s="29"/>
      <c r="B848" s="49" t="s">
        <v>475</v>
      </c>
      <c r="C848" s="49" t="s">
        <v>198</v>
      </c>
      <c r="E848" s="127" t="s">
        <v>484</v>
      </c>
      <c r="F848" s="38" t="e">
        <f>#REF!</f>
        <v>#REF!</v>
      </c>
      <c r="G848" s="44" t="e">
        <f>#REF!</f>
        <v>#REF!</v>
      </c>
      <c r="O848" s="35"/>
    </row>
    <row r="849" spans="1:15" hidden="1">
      <c r="A849" s="29"/>
      <c r="B849" s="49" t="s">
        <v>475</v>
      </c>
      <c r="C849" s="49" t="s">
        <v>198</v>
      </c>
      <c r="E849" s="123" t="s">
        <v>465</v>
      </c>
      <c r="F849" s="38" t="e">
        <f>#REF!</f>
        <v>#REF!</v>
      </c>
      <c r="G849" s="44" t="e">
        <f>#REF!</f>
        <v>#REF!</v>
      </c>
      <c r="O849" s="35"/>
    </row>
    <row r="850" spans="1:15" hidden="1">
      <c r="A850" s="29"/>
      <c r="B850" s="49" t="s">
        <v>475</v>
      </c>
      <c r="C850" s="49" t="s">
        <v>198</v>
      </c>
      <c r="E850" s="123" t="s">
        <v>210</v>
      </c>
      <c r="F850" s="38" t="e">
        <f>#REF!</f>
        <v>#REF!</v>
      </c>
      <c r="G850" s="44" t="e">
        <f>#REF!</f>
        <v>#REF!</v>
      </c>
      <c r="O850" s="35"/>
    </row>
    <row r="851" spans="1:15" hidden="1">
      <c r="A851" s="29"/>
      <c r="B851" s="49" t="s">
        <v>475</v>
      </c>
      <c r="C851" s="49" t="s">
        <v>198</v>
      </c>
      <c r="E851" s="184" t="s">
        <v>485</v>
      </c>
      <c r="F851" s="38" t="e">
        <f>#REF!</f>
        <v>#REF!</v>
      </c>
      <c r="G851" s="44" t="e">
        <f>#REF!</f>
        <v>#REF!</v>
      </c>
      <c r="O851" s="35"/>
    </row>
    <row r="852" spans="1:15" hidden="1">
      <c r="A852" s="52"/>
      <c r="E852" s="121" t="s">
        <v>290</v>
      </c>
      <c r="F852" s="63"/>
      <c r="G852" s="162"/>
      <c r="O852" s="35"/>
    </row>
    <row r="853" spans="1:15" hidden="1">
      <c r="A853" s="29"/>
      <c r="B853" s="49" t="s">
        <v>475</v>
      </c>
      <c r="C853" s="49" t="s">
        <v>198</v>
      </c>
      <c r="E853" s="115" t="s">
        <v>219</v>
      </c>
      <c r="F853" s="38" t="e">
        <f>#REF!</f>
        <v>#REF!</v>
      </c>
      <c r="G853" s="44" t="e">
        <f>#REF!</f>
        <v>#REF!</v>
      </c>
      <c r="O853" s="35"/>
    </row>
    <row r="854" spans="1:15" hidden="1">
      <c r="A854" s="29"/>
      <c r="B854" s="49" t="s">
        <v>475</v>
      </c>
      <c r="C854" s="49" t="s">
        <v>198</v>
      </c>
      <c r="E854" s="115" t="s">
        <v>229</v>
      </c>
      <c r="F854" s="38" t="e">
        <f>#REF!</f>
        <v>#REF!</v>
      </c>
      <c r="G854" s="44" t="e">
        <f>#REF!</f>
        <v>#REF!</v>
      </c>
      <c r="O854" s="35"/>
    </row>
    <row r="855" spans="1:15" hidden="1">
      <c r="A855" s="52"/>
      <c r="E855" s="121" t="s">
        <v>486</v>
      </c>
      <c r="F855" s="63"/>
      <c r="G855" s="162"/>
      <c r="O855" s="35"/>
    </row>
    <row r="856" spans="1:15" hidden="1">
      <c r="A856" s="29"/>
      <c r="B856" s="49" t="s">
        <v>475</v>
      </c>
      <c r="C856" s="49" t="s">
        <v>198</v>
      </c>
      <c r="E856" s="115" t="s">
        <v>487</v>
      </c>
      <c r="F856" s="84" t="e">
        <f>#REF!</f>
        <v>#REF!</v>
      </c>
      <c r="G856" s="44" t="e">
        <f>#REF!</f>
        <v>#REF!</v>
      </c>
      <c r="O856" s="35"/>
    </row>
    <row r="857" spans="1:15" hidden="1">
      <c r="A857" s="98"/>
      <c r="B857" s="49" t="s">
        <v>475</v>
      </c>
      <c r="C857" s="49" t="s">
        <v>198</v>
      </c>
      <c r="E857" s="115" t="s">
        <v>488</v>
      </c>
      <c r="F857" s="84" t="e">
        <f>#REF!</f>
        <v>#REF!</v>
      </c>
      <c r="G857" s="44" t="e">
        <f>#REF!</f>
        <v>#REF!</v>
      </c>
      <c r="O857" s="35"/>
    </row>
    <row r="858" spans="1:15" hidden="1">
      <c r="A858" s="52"/>
      <c r="B858" s="49" t="s">
        <v>475</v>
      </c>
      <c r="C858" s="49" t="s">
        <v>198</v>
      </c>
      <c r="E858" s="170" t="s">
        <v>489</v>
      </c>
      <c r="F858" s="171"/>
      <c r="G858" s="155"/>
      <c r="O858" s="35"/>
    </row>
    <row r="859" spans="1:15" hidden="1">
      <c r="A859" s="150"/>
      <c r="B859" s="49" t="s">
        <v>475</v>
      </c>
      <c r="C859" s="49" t="s">
        <v>198</v>
      </c>
      <c r="E859" s="116" t="s">
        <v>490</v>
      </c>
      <c r="F859" s="686" t="s">
        <v>454</v>
      </c>
      <c r="G859" s="686"/>
      <c r="O859" s="35"/>
    </row>
    <row r="860" spans="1:15" hidden="1">
      <c r="A860" s="52"/>
      <c r="E860" s="62"/>
      <c r="F860" s="63"/>
      <c r="G860" s="162"/>
      <c r="O860" s="35"/>
    </row>
    <row r="861" spans="1:15" hidden="1">
      <c r="A861" s="52"/>
      <c r="E861" s="60" t="s">
        <v>446</v>
      </c>
      <c r="F861" s="62"/>
      <c r="G861" s="156"/>
      <c r="O861" s="35"/>
    </row>
    <row r="862" spans="1:15" hidden="1">
      <c r="A862" s="29"/>
      <c r="B862" s="49" t="s">
        <v>475</v>
      </c>
      <c r="C862" s="49" t="s">
        <v>217</v>
      </c>
      <c r="E862" s="151" t="s">
        <v>273</v>
      </c>
      <c r="F862" s="38" t="e">
        <f>#REF!</f>
        <v>#REF!</v>
      </c>
      <c r="G862" s="44" t="e">
        <f>#REF!</f>
        <v>#REF!</v>
      </c>
      <c r="O862" s="35"/>
    </row>
    <row r="863" spans="1:15" hidden="1">
      <c r="A863" s="29"/>
      <c r="B863" s="49" t="s">
        <v>475</v>
      </c>
      <c r="C863" s="49" t="s">
        <v>217</v>
      </c>
      <c r="E863" s="123" t="s">
        <v>491</v>
      </c>
      <c r="F863" s="38" t="e">
        <f>#REF!</f>
        <v>#REF!</v>
      </c>
      <c r="G863" s="44" t="e">
        <f>#REF!</f>
        <v>#REF!</v>
      </c>
      <c r="O863" s="35"/>
    </row>
    <row r="864" spans="1:15" hidden="1">
      <c r="A864" s="29"/>
      <c r="B864" s="49" t="s">
        <v>475</v>
      </c>
      <c r="C864" s="49" t="s">
        <v>217</v>
      </c>
      <c r="E864" s="127" t="s">
        <v>492</v>
      </c>
      <c r="F864" s="38" t="e">
        <f>#REF!</f>
        <v>#REF!</v>
      </c>
      <c r="G864" s="44" t="e">
        <f>#REF!</f>
        <v>#REF!</v>
      </c>
      <c r="O864" s="35"/>
    </row>
    <row r="865" spans="1:15" hidden="1">
      <c r="A865" s="52"/>
      <c r="E865" s="121" t="s">
        <v>194</v>
      </c>
      <c r="F865" s="62"/>
      <c r="G865" s="156"/>
      <c r="O865" s="35"/>
    </row>
    <row r="866" spans="1:15" hidden="1">
      <c r="A866" s="29"/>
      <c r="B866" s="49" t="s">
        <v>475</v>
      </c>
      <c r="C866" s="49" t="s">
        <v>217</v>
      </c>
      <c r="E866" s="115" t="s">
        <v>222</v>
      </c>
      <c r="F866" s="38" t="e">
        <f>#REF!</f>
        <v>#REF!</v>
      </c>
      <c r="G866" s="44" t="e">
        <f>#REF!</f>
        <v>#REF!</v>
      </c>
      <c r="O866" s="35"/>
    </row>
    <row r="867" spans="1:15" hidden="1">
      <c r="A867" s="29"/>
      <c r="B867" s="49" t="s">
        <v>475</v>
      </c>
      <c r="C867" s="49" t="s">
        <v>217</v>
      </c>
      <c r="E867" s="116" t="s">
        <v>493</v>
      </c>
      <c r="F867" s="38" t="e">
        <f>#REF!</f>
        <v>#REF!</v>
      </c>
      <c r="G867" s="44" t="e">
        <f>#REF!</f>
        <v>#REF!</v>
      </c>
      <c r="O867" s="35"/>
    </row>
    <row r="868" spans="1:15" hidden="1">
      <c r="A868" s="52"/>
      <c r="E868" s="121" t="s">
        <v>194</v>
      </c>
      <c r="F868" s="62"/>
      <c r="G868" s="156"/>
      <c r="O868" s="35"/>
    </row>
    <row r="869" spans="1:15" hidden="1">
      <c r="A869" s="29"/>
      <c r="B869" s="49" t="s">
        <v>475</v>
      </c>
      <c r="C869" s="49" t="s">
        <v>217</v>
      </c>
      <c r="E869" s="115" t="s">
        <v>223</v>
      </c>
      <c r="F869" s="38" t="e">
        <f>#REF!</f>
        <v>#REF!</v>
      </c>
      <c r="G869" s="44" t="e">
        <f>#REF!</f>
        <v>#REF!</v>
      </c>
      <c r="O869" s="35"/>
    </row>
    <row r="870" spans="1:15" hidden="1">
      <c r="A870" s="29"/>
      <c r="B870" s="49" t="s">
        <v>475</v>
      </c>
      <c r="C870" s="49" t="s">
        <v>217</v>
      </c>
      <c r="E870" s="116" t="s">
        <v>494</v>
      </c>
      <c r="F870" s="38" t="e">
        <f>#REF!</f>
        <v>#REF!</v>
      </c>
      <c r="G870" s="44" t="e">
        <f>#REF!</f>
        <v>#REF!</v>
      </c>
      <c r="O870" s="35"/>
    </row>
    <row r="871" spans="1:15" hidden="1">
      <c r="A871" s="52"/>
      <c r="E871" s="121" t="s">
        <v>194</v>
      </c>
      <c r="F871" s="62"/>
      <c r="G871" s="156"/>
      <c r="O871" s="35"/>
    </row>
    <row r="872" spans="1:15" hidden="1">
      <c r="A872" s="29"/>
      <c r="B872" s="49" t="s">
        <v>475</v>
      </c>
      <c r="C872" s="49" t="s">
        <v>217</v>
      </c>
      <c r="E872" s="185" t="s">
        <v>495</v>
      </c>
      <c r="F872" s="38" t="e">
        <f>#REF!</f>
        <v>#REF!</v>
      </c>
      <c r="G872" s="44" t="e">
        <f>#REF!</f>
        <v>#REF!</v>
      </c>
      <c r="O872" s="35"/>
    </row>
    <row r="873" spans="1:15" hidden="1">
      <c r="A873" s="29"/>
      <c r="B873" s="49" t="s">
        <v>475</v>
      </c>
      <c r="C873" s="49" t="s">
        <v>217</v>
      </c>
      <c r="E873" s="186" t="s">
        <v>496</v>
      </c>
      <c r="F873" s="38" t="e">
        <f>#REF!</f>
        <v>#REF!</v>
      </c>
      <c r="G873" s="44" t="e">
        <f>#REF!</f>
        <v>#REF!</v>
      </c>
      <c r="O873" s="35"/>
    </row>
    <row r="874" spans="1:15" hidden="1">
      <c r="A874" s="52"/>
      <c r="E874" s="187"/>
      <c r="F874" s="177"/>
      <c r="G874" s="178"/>
      <c r="O874" s="35"/>
    </row>
    <row r="875" spans="1:15" hidden="1">
      <c r="A875" s="52"/>
      <c r="E875" s="188" t="s">
        <v>497</v>
      </c>
      <c r="F875" s="177"/>
      <c r="G875" s="178"/>
      <c r="O875" s="35"/>
    </row>
    <row r="876" spans="1:15" hidden="1">
      <c r="A876" s="52"/>
      <c r="B876" s="49" t="s">
        <v>475</v>
      </c>
      <c r="C876" s="49" t="s">
        <v>217</v>
      </c>
      <c r="E876" s="189" t="s">
        <v>498</v>
      </c>
      <c r="F876" s="43" t="s">
        <v>461</v>
      </c>
      <c r="G876" s="44" t="s">
        <v>461</v>
      </c>
      <c r="O876" s="35"/>
    </row>
    <row r="877" spans="1:15" hidden="1">
      <c r="A877" s="52"/>
      <c r="B877" s="49" t="s">
        <v>475</v>
      </c>
      <c r="C877" s="49" t="s">
        <v>217</v>
      </c>
      <c r="E877" s="190" t="s">
        <v>499</v>
      </c>
      <c r="F877" s="43" t="s">
        <v>461</v>
      </c>
      <c r="G877" s="44" t="s">
        <v>461</v>
      </c>
      <c r="O877" s="35"/>
    </row>
    <row r="878" spans="1:15" hidden="1">
      <c r="A878" s="52"/>
      <c r="B878" s="49" t="s">
        <v>475</v>
      </c>
      <c r="C878" s="49" t="s">
        <v>217</v>
      </c>
      <c r="E878" s="123" t="s">
        <v>412</v>
      </c>
      <c r="F878" s="43" t="s">
        <v>461</v>
      </c>
      <c r="G878" s="44" t="s">
        <v>461</v>
      </c>
    </row>
    <row r="879" spans="1:15" hidden="1">
      <c r="A879" s="52"/>
      <c r="B879" s="49" t="s">
        <v>475</v>
      </c>
      <c r="C879" s="49" t="s">
        <v>217</v>
      </c>
      <c r="E879" s="191" t="s">
        <v>500</v>
      </c>
      <c r="F879" s="43" t="s">
        <v>461</v>
      </c>
      <c r="G879" s="44" t="s">
        <v>461</v>
      </c>
    </row>
    <row r="880" spans="1:15" hidden="1">
      <c r="A880" s="29"/>
      <c r="B880" s="49" t="s">
        <v>475</v>
      </c>
      <c r="C880" s="49" t="s">
        <v>217</v>
      </c>
      <c r="E880" s="123" t="s">
        <v>409</v>
      </c>
      <c r="F880" s="38" t="e">
        <f>#REF!</f>
        <v>#REF!</v>
      </c>
      <c r="G880" s="44" t="e">
        <f>#REF!</f>
        <v>#REF!</v>
      </c>
    </row>
    <row r="881" spans="1:15" hidden="1">
      <c r="A881" s="52"/>
      <c r="B881" s="49" t="s">
        <v>475</v>
      </c>
      <c r="C881" s="49" t="s">
        <v>217</v>
      </c>
      <c r="E881" s="191" t="s">
        <v>293</v>
      </c>
      <c r="F881" s="43" t="s">
        <v>461</v>
      </c>
      <c r="G881" s="44" t="s">
        <v>461</v>
      </c>
    </row>
    <row r="882" spans="1:15" hidden="1">
      <c r="A882" s="52"/>
      <c r="B882" s="49" t="s">
        <v>475</v>
      </c>
      <c r="C882" s="49" t="s">
        <v>217</v>
      </c>
      <c r="E882" s="191" t="s">
        <v>501</v>
      </c>
      <c r="F882" s="43" t="s">
        <v>461</v>
      </c>
      <c r="G882" s="44" t="s">
        <v>461</v>
      </c>
    </row>
    <row r="883" spans="1:15" hidden="1">
      <c r="A883" s="52"/>
      <c r="B883" s="49" t="s">
        <v>475</v>
      </c>
      <c r="C883" s="49" t="s">
        <v>217</v>
      </c>
      <c r="E883" s="123" t="s">
        <v>502</v>
      </c>
      <c r="F883" s="43" t="s">
        <v>461</v>
      </c>
      <c r="G883" s="44" t="s">
        <v>461</v>
      </c>
    </row>
    <row r="884" spans="1:15" hidden="1">
      <c r="A884" s="29"/>
      <c r="B884" s="49" t="s">
        <v>475</v>
      </c>
      <c r="C884" s="49" t="s">
        <v>217</v>
      </c>
      <c r="E884" s="191" t="s">
        <v>367</v>
      </c>
      <c r="F884" s="38" t="e">
        <f>#REF!</f>
        <v>#REF!</v>
      </c>
      <c r="G884" s="44" t="e">
        <f>#REF!</f>
        <v>#REF!</v>
      </c>
    </row>
    <row r="885" spans="1:15" hidden="1">
      <c r="A885" s="29"/>
      <c r="B885" s="49" t="s">
        <v>475</v>
      </c>
      <c r="C885" s="49" t="s">
        <v>217</v>
      </c>
      <c r="E885" s="123" t="s">
        <v>436</v>
      </c>
      <c r="F885" s="38" t="e">
        <f>#REF!</f>
        <v>#REF!</v>
      </c>
      <c r="G885" s="44" t="e">
        <f>#REF!</f>
        <v>#REF!</v>
      </c>
    </row>
    <row r="886" spans="1:15" hidden="1">
      <c r="A886" s="52"/>
      <c r="B886" s="49" t="s">
        <v>475</v>
      </c>
      <c r="C886" s="49" t="s">
        <v>217</v>
      </c>
      <c r="E886" s="123" t="s">
        <v>503</v>
      </c>
      <c r="F886" s="43" t="s">
        <v>461</v>
      </c>
      <c r="G886" s="44" t="s">
        <v>461</v>
      </c>
    </row>
    <row r="887" spans="1:15" hidden="1">
      <c r="A887" s="52"/>
      <c r="B887" s="49" t="s">
        <v>475</v>
      </c>
      <c r="C887" s="49" t="s">
        <v>217</v>
      </c>
      <c r="E887" s="123" t="s">
        <v>504</v>
      </c>
      <c r="F887" s="43" t="s">
        <v>461</v>
      </c>
      <c r="G887" s="44" t="s">
        <v>461</v>
      </c>
    </row>
    <row r="888" spans="1:15" hidden="1">
      <c r="A888" s="52"/>
      <c r="B888" s="49" t="s">
        <v>475</v>
      </c>
      <c r="C888" s="49" t="s">
        <v>217</v>
      </c>
      <c r="E888" s="123" t="s">
        <v>344</v>
      </c>
      <c r="F888" s="43" t="s">
        <v>461</v>
      </c>
      <c r="G888" s="44" t="s">
        <v>461</v>
      </c>
    </row>
    <row r="889" spans="1:15" hidden="1">
      <c r="A889" s="52"/>
      <c r="B889" s="49" t="s">
        <v>475</v>
      </c>
      <c r="C889" s="49" t="s">
        <v>217</v>
      </c>
      <c r="E889" s="123" t="s">
        <v>505</v>
      </c>
      <c r="F889" s="43" t="s">
        <v>461</v>
      </c>
      <c r="G889" s="44" t="s">
        <v>461</v>
      </c>
    </row>
    <row r="890" spans="1:15" hidden="1">
      <c r="A890" s="52"/>
      <c r="B890" s="49" t="s">
        <v>475</v>
      </c>
      <c r="C890" s="49" t="s">
        <v>217</v>
      </c>
      <c r="E890" s="123" t="s">
        <v>195</v>
      </c>
      <c r="F890" s="43" t="s">
        <v>461</v>
      </c>
      <c r="G890" s="44" t="s">
        <v>461</v>
      </c>
    </row>
    <row r="891" spans="1:15" hidden="1">
      <c r="A891" s="29"/>
      <c r="B891" s="49" t="s">
        <v>475</v>
      </c>
      <c r="C891" s="49" t="s">
        <v>217</v>
      </c>
      <c r="E891" s="123" t="s">
        <v>506</v>
      </c>
      <c r="F891" s="38" t="e">
        <f>#REF!</f>
        <v>#REF!</v>
      </c>
      <c r="G891" s="44" t="e">
        <f>#REF!</f>
        <v>#REF!</v>
      </c>
    </row>
    <row r="892" spans="1:15" s="124" customFormat="1" hidden="1">
      <c r="A892" s="52"/>
      <c r="B892" s="49"/>
      <c r="C892" s="49"/>
      <c r="D892" s="49"/>
      <c r="E892" s="62"/>
      <c r="F892" s="63"/>
      <c r="G892" s="162"/>
      <c r="H892" s="35"/>
      <c r="I892" s="35"/>
      <c r="J892" s="35"/>
      <c r="K892" s="35"/>
      <c r="L892" s="35"/>
      <c r="M892" s="35"/>
      <c r="O892" s="36"/>
    </row>
    <row r="893" spans="1:15" hidden="1">
      <c r="A893" s="52"/>
      <c r="B893" s="63"/>
      <c r="C893" s="63"/>
      <c r="D893" s="63"/>
      <c r="E893" s="104"/>
      <c r="F893" s="104"/>
      <c r="G893" s="104"/>
      <c r="H893" s="124"/>
      <c r="I893" s="124"/>
      <c r="J893" s="124"/>
      <c r="K893" s="124"/>
      <c r="L893" s="124"/>
      <c r="M893" s="124"/>
    </row>
    <row r="894" spans="1:15" hidden="1">
      <c r="A894" s="52"/>
      <c r="E894" s="104"/>
      <c r="F894" s="104"/>
      <c r="G894" s="104"/>
      <c r="O894" s="35"/>
    </row>
    <row r="895" spans="1:15" hidden="1">
      <c r="A895" s="52"/>
      <c r="E895" s="62"/>
      <c r="F895" s="49"/>
      <c r="G895" s="61"/>
      <c r="O895" s="35"/>
    </row>
    <row r="896" spans="1:15" hidden="1">
      <c r="A896" s="52"/>
      <c r="E896" s="62"/>
      <c r="F896" s="93"/>
      <c r="O896" s="35"/>
    </row>
    <row r="897" spans="1:15" hidden="1">
      <c r="A897" s="52"/>
      <c r="E897" s="125"/>
      <c r="F897" s="93"/>
      <c r="O897" s="35"/>
    </row>
    <row r="898" spans="1:15" hidden="1">
      <c r="A898" s="52"/>
      <c r="E898" s="62"/>
      <c r="F898" s="63"/>
      <c r="G898" s="162"/>
      <c r="O898" s="35"/>
    </row>
    <row r="899" spans="1:15" hidden="1">
      <c r="A899" s="52"/>
      <c r="E899" s="125"/>
      <c r="F899" s="192"/>
      <c r="G899" s="193"/>
      <c r="O899" s="35"/>
    </row>
    <row r="900" spans="1:15" ht="25.5" hidden="1">
      <c r="A900" s="52"/>
      <c r="E900" s="54" t="s">
        <v>0</v>
      </c>
      <c r="F900" s="54"/>
      <c r="G900" s="54"/>
      <c r="O900" s="35"/>
    </row>
    <row r="901" spans="1:15" ht="25.5" hidden="1">
      <c r="A901" s="52"/>
      <c r="E901" s="54" t="s">
        <v>179</v>
      </c>
      <c r="F901" s="54"/>
      <c r="G901" s="54"/>
      <c r="O901" s="35"/>
    </row>
    <row r="902" spans="1:15" ht="30" hidden="1">
      <c r="A902" s="52"/>
      <c r="E902" s="105" t="s">
        <v>507</v>
      </c>
      <c r="F902" s="105"/>
      <c r="G902" s="105"/>
      <c r="O902" s="35"/>
    </row>
    <row r="903" spans="1:15" ht="25.5" hidden="1">
      <c r="A903" s="52"/>
      <c r="E903" s="54" t="s">
        <v>397</v>
      </c>
      <c r="F903" s="54"/>
      <c r="G903" s="54"/>
      <c r="O903" s="35"/>
    </row>
    <row r="904" spans="1:15" ht="25.5" hidden="1">
      <c r="A904" s="52"/>
      <c r="E904" s="54"/>
      <c r="F904" s="54"/>
      <c r="G904" s="54"/>
      <c r="O904" s="35"/>
    </row>
    <row r="905" spans="1:15" hidden="1">
      <c r="A905" s="52"/>
      <c r="E905" s="666" t="s">
        <v>182</v>
      </c>
      <c r="F905" s="669" t="s">
        <v>7</v>
      </c>
      <c r="G905" s="670"/>
      <c r="O905" s="35"/>
    </row>
    <row r="906" spans="1:15" hidden="1">
      <c r="A906" s="52"/>
      <c r="E906" s="667"/>
      <c r="F906" s="669" t="s">
        <v>12</v>
      </c>
      <c r="G906" s="671"/>
      <c r="O906" s="35"/>
    </row>
    <row r="907" spans="1:15" hidden="1">
      <c r="A907" s="52"/>
      <c r="E907" s="668"/>
      <c r="F907" s="58" t="s">
        <v>185</v>
      </c>
      <c r="G907" s="59" t="s">
        <v>186</v>
      </c>
      <c r="O907" s="35"/>
    </row>
    <row r="908" spans="1:15" hidden="1">
      <c r="A908" s="52"/>
      <c r="E908" s="60" t="s">
        <v>399</v>
      </c>
      <c r="F908" s="681"/>
      <c r="G908" s="682"/>
      <c r="O908" s="35"/>
    </row>
    <row r="909" spans="1:15" ht="40.5" hidden="1">
      <c r="A909" s="29"/>
      <c r="B909" s="49" t="s">
        <v>508</v>
      </c>
      <c r="C909" s="49" t="s">
        <v>189</v>
      </c>
      <c r="E909" s="8" t="s">
        <v>264</v>
      </c>
      <c r="F909" s="38" t="e">
        <f>#REF!</f>
        <v>#REF!</v>
      </c>
      <c r="G909" s="44" t="e">
        <f>#REF!</f>
        <v>#REF!</v>
      </c>
      <c r="O909" s="35"/>
    </row>
    <row r="910" spans="1:15" ht="40.5" hidden="1">
      <c r="A910" s="29"/>
      <c r="B910" s="49" t="s">
        <v>508</v>
      </c>
      <c r="C910" s="49" t="s">
        <v>189</v>
      </c>
      <c r="E910" s="8" t="s">
        <v>268</v>
      </c>
      <c r="F910" s="38" t="e">
        <f>#REF!</f>
        <v>#REF!</v>
      </c>
      <c r="G910" s="44" t="e">
        <f>#REF!</f>
        <v>#REF!</v>
      </c>
      <c r="O910" s="35"/>
    </row>
    <row r="911" spans="1:15" hidden="1">
      <c r="A911" s="29"/>
      <c r="B911" s="49" t="s">
        <v>508</v>
      </c>
      <c r="C911" s="49" t="s">
        <v>189</v>
      </c>
      <c r="E911" s="2" t="s">
        <v>509</v>
      </c>
      <c r="F911" s="38" t="e">
        <f>#REF!</f>
        <v>#REF!</v>
      </c>
      <c r="G911" s="44" t="e">
        <f>#REF!</f>
        <v>#REF!</v>
      </c>
      <c r="O911" s="35"/>
    </row>
    <row r="912" spans="1:15" hidden="1">
      <c r="A912" s="29"/>
      <c r="B912" s="49" t="s">
        <v>508</v>
      </c>
      <c r="C912" s="49" t="s">
        <v>189</v>
      </c>
      <c r="E912" s="9" t="s">
        <v>510</v>
      </c>
      <c r="F912" s="38" t="e">
        <f>#REF!</f>
        <v>#REF!</v>
      </c>
      <c r="G912" s="44" t="e">
        <f>#REF!</f>
        <v>#REF!</v>
      </c>
      <c r="O912" s="35"/>
    </row>
    <row r="913" spans="1:15" hidden="1">
      <c r="A913" s="29"/>
      <c r="B913" s="49" t="s">
        <v>508</v>
      </c>
      <c r="C913" s="49" t="s">
        <v>189</v>
      </c>
      <c r="E913" s="8" t="s">
        <v>511</v>
      </c>
      <c r="F913" s="38" t="e">
        <f>#REF!</f>
        <v>#REF!</v>
      </c>
      <c r="G913" s="44">
        <f>G51</f>
        <v>0.375</v>
      </c>
      <c r="O913" s="35"/>
    </row>
    <row r="914" spans="1:15" hidden="1">
      <c r="A914" s="29"/>
      <c r="B914" s="49" t="s">
        <v>508</v>
      </c>
      <c r="C914" s="49" t="s">
        <v>189</v>
      </c>
      <c r="E914" s="8" t="s">
        <v>512</v>
      </c>
      <c r="F914" s="38" t="e">
        <f>#REF!</f>
        <v>#REF!</v>
      </c>
      <c r="G914" s="44" t="e">
        <f>#REF!</f>
        <v>#REF!</v>
      </c>
      <c r="O914" s="35"/>
    </row>
    <row r="915" spans="1:15" hidden="1">
      <c r="A915" s="29"/>
      <c r="B915" s="49" t="s">
        <v>508</v>
      </c>
      <c r="C915" s="49" t="s">
        <v>189</v>
      </c>
      <c r="E915" s="8" t="s">
        <v>513</v>
      </c>
      <c r="F915" s="38" t="e">
        <f>#REF!</f>
        <v>#REF!</v>
      </c>
      <c r="G915" s="44" t="e">
        <f>#REF!</f>
        <v>#REF!</v>
      </c>
      <c r="O915" s="35"/>
    </row>
    <row r="916" spans="1:15" hidden="1">
      <c r="A916" s="29"/>
      <c r="B916" s="49" t="s">
        <v>508</v>
      </c>
      <c r="C916" s="49" t="s">
        <v>189</v>
      </c>
      <c r="E916" s="8" t="s">
        <v>514</v>
      </c>
      <c r="F916" s="38" t="e">
        <f>#REF!</f>
        <v>#REF!</v>
      </c>
      <c r="G916" s="44" t="e">
        <f>#REF!</f>
        <v>#REF!</v>
      </c>
      <c r="O916" s="35"/>
    </row>
    <row r="917" spans="1:15" hidden="1">
      <c r="A917" s="29"/>
      <c r="B917" s="49" t="s">
        <v>508</v>
      </c>
      <c r="C917" s="49" t="s">
        <v>189</v>
      </c>
      <c r="E917" s="8" t="s">
        <v>515</v>
      </c>
      <c r="F917" s="38" t="e">
        <f>#REF!</f>
        <v>#REF!</v>
      </c>
      <c r="G917" s="44" t="e">
        <f>#REF!</f>
        <v>#REF!</v>
      </c>
      <c r="O917" s="35"/>
    </row>
    <row r="918" spans="1:15" hidden="1">
      <c r="A918" s="29"/>
      <c r="B918" s="49" t="s">
        <v>508</v>
      </c>
      <c r="C918" s="49" t="s">
        <v>189</v>
      </c>
      <c r="E918" s="8" t="s">
        <v>516</v>
      </c>
      <c r="F918" s="38" t="e">
        <f>#REF!</f>
        <v>#REF!</v>
      </c>
      <c r="G918" s="44" t="e">
        <f>#REF!</f>
        <v>#REF!</v>
      </c>
      <c r="O918" s="35"/>
    </row>
    <row r="919" spans="1:15" hidden="1">
      <c r="A919" s="29"/>
      <c r="B919" s="49" t="s">
        <v>508</v>
      </c>
      <c r="C919" s="49" t="s">
        <v>189</v>
      </c>
      <c r="E919" s="132" t="s">
        <v>450</v>
      </c>
      <c r="F919" s="38" t="e">
        <f>#REF!</f>
        <v>#REF!</v>
      </c>
      <c r="G919" s="44" t="e">
        <f>#REF!</f>
        <v>#REF!</v>
      </c>
      <c r="O919" s="35"/>
    </row>
    <row r="920" spans="1:15" hidden="1">
      <c r="A920" s="29"/>
      <c r="B920" s="63" t="s">
        <v>508</v>
      </c>
      <c r="C920" s="63" t="s">
        <v>189</v>
      </c>
      <c r="D920" s="63"/>
      <c r="E920" s="80" t="s">
        <v>517</v>
      </c>
      <c r="F920" s="38" t="e">
        <f>#REF!</f>
        <v>#REF!</v>
      </c>
      <c r="G920" s="44" t="e">
        <f>#REF!</f>
        <v>#REF!</v>
      </c>
      <c r="O920" s="35"/>
    </row>
    <row r="921" spans="1:15" hidden="1">
      <c r="A921" s="29"/>
      <c r="B921" s="63" t="s">
        <v>508</v>
      </c>
      <c r="C921" s="63" t="s">
        <v>189</v>
      </c>
      <c r="D921" s="63"/>
      <c r="E921" s="80" t="s">
        <v>518</v>
      </c>
      <c r="F921" s="38" t="e">
        <f>#REF!</f>
        <v>#REF!</v>
      </c>
      <c r="G921" s="44" t="e">
        <f>#REF!</f>
        <v>#REF!</v>
      </c>
      <c r="O921" s="35"/>
    </row>
    <row r="922" spans="1:15" hidden="1">
      <c r="A922" s="52"/>
      <c r="E922" s="10"/>
      <c r="F922" s="62"/>
      <c r="G922" s="156"/>
      <c r="O922" s="35"/>
    </row>
    <row r="923" spans="1:15" hidden="1">
      <c r="A923" s="52"/>
      <c r="E923" s="60" t="s">
        <v>408</v>
      </c>
      <c r="F923" s="63"/>
      <c r="G923" s="162"/>
      <c r="O923" s="35"/>
    </row>
    <row r="924" spans="1:15" hidden="1">
      <c r="A924" s="29"/>
      <c r="B924" s="49" t="s">
        <v>508</v>
      </c>
      <c r="C924" s="49" t="s">
        <v>198</v>
      </c>
      <c r="E924" s="123" t="s">
        <v>260</v>
      </c>
      <c r="F924" s="38" t="e">
        <f>#REF!</f>
        <v>#REF!</v>
      </c>
      <c r="G924" s="44" t="e">
        <f>#REF!</f>
        <v>#REF!</v>
      </c>
      <c r="O924" s="35"/>
    </row>
    <row r="925" spans="1:15" hidden="1">
      <c r="A925" s="29"/>
      <c r="B925" s="49" t="s">
        <v>508</v>
      </c>
      <c r="C925" s="49" t="s">
        <v>198</v>
      </c>
      <c r="E925" s="123" t="s">
        <v>262</v>
      </c>
      <c r="F925" s="38" t="e">
        <f>#REF!</f>
        <v>#REF!</v>
      </c>
      <c r="G925" s="44" t="e">
        <f>#REF!</f>
        <v>#REF!</v>
      </c>
      <c r="O925" s="35"/>
    </row>
    <row r="926" spans="1:15" hidden="1">
      <c r="A926" s="29"/>
      <c r="B926" s="49" t="s">
        <v>508</v>
      </c>
      <c r="C926" s="49" t="s">
        <v>198</v>
      </c>
      <c r="E926" s="123" t="s">
        <v>215</v>
      </c>
      <c r="F926" s="38" t="e">
        <f>#REF!</f>
        <v>#REF!</v>
      </c>
      <c r="G926" s="44" t="e">
        <f>#REF!</f>
        <v>#REF!</v>
      </c>
      <c r="O926" s="35"/>
    </row>
    <row r="927" spans="1:15" hidden="1">
      <c r="A927" s="29"/>
      <c r="B927" s="49" t="s">
        <v>508</v>
      </c>
      <c r="C927" s="49" t="s">
        <v>198</v>
      </c>
      <c r="E927" s="123" t="s">
        <v>519</v>
      </c>
      <c r="F927" s="38" t="e">
        <f>#REF!</f>
        <v>#REF!</v>
      </c>
      <c r="G927" s="44" t="e">
        <f>#REF!</f>
        <v>#REF!</v>
      </c>
      <c r="O927" s="35"/>
    </row>
    <row r="928" spans="1:15" hidden="1">
      <c r="A928" s="98"/>
      <c r="B928" s="49" t="s">
        <v>508</v>
      </c>
      <c r="C928" s="49" t="s">
        <v>198</v>
      </c>
      <c r="E928" s="123" t="s">
        <v>520</v>
      </c>
      <c r="F928" s="38" t="e">
        <f>#REF!</f>
        <v>#REF!</v>
      </c>
      <c r="G928" s="44" t="e">
        <f>#REF!</f>
        <v>#REF!</v>
      </c>
      <c r="O928" s="35"/>
    </row>
    <row r="929" spans="1:15" hidden="1">
      <c r="A929" s="29"/>
      <c r="B929" s="49" t="s">
        <v>508</v>
      </c>
      <c r="C929" s="49" t="s">
        <v>198</v>
      </c>
      <c r="E929" s="123" t="s">
        <v>283</v>
      </c>
      <c r="F929" s="38" t="e">
        <f>#REF!</f>
        <v>#REF!</v>
      </c>
      <c r="G929" s="44" t="e">
        <f>#REF!</f>
        <v>#REF!</v>
      </c>
      <c r="O929" s="35"/>
    </row>
    <row r="930" spans="1:15" hidden="1">
      <c r="A930" s="29"/>
      <c r="B930" s="49" t="s">
        <v>508</v>
      </c>
      <c r="C930" s="49" t="s">
        <v>198</v>
      </c>
      <c r="E930" s="123" t="s">
        <v>274</v>
      </c>
      <c r="F930" s="38" t="e">
        <f>#REF!</f>
        <v>#REF!</v>
      </c>
      <c r="G930" s="44" t="e">
        <f>#REF!</f>
        <v>#REF!</v>
      </c>
      <c r="O930" s="35"/>
    </row>
    <row r="931" spans="1:15" hidden="1">
      <c r="A931" s="29"/>
      <c r="B931" s="49" t="s">
        <v>508</v>
      </c>
      <c r="C931" s="49" t="s">
        <v>198</v>
      </c>
      <c r="E931" s="80" t="s">
        <v>261</v>
      </c>
      <c r="F931" s="38" t="e">
        <f>#REF!</f>
        <v>#REF!</v>
      </c>
      <c r="G931" s="44" t="e">
        <f>#REF!</f>
        <v>#REF!</v>
      </c>
      <c r="O931" s="35"/>
    </row>
    <row r="932" spans="1:15" hidden="1">
      <c r="A932" s="29"/>
      <c r="B932" s="49" t="s">
        <v>508</v>
      </c>
      <c r="C932" s="49" t="s">
        <v>198</v>
      </c>
      <c r="E932" s="65" t="s">
        <v>263</v>
      </c>
      <c r="F932" s="38" t="e">
        <f>#REF!</f>
        <v>#REF!</v>
      </c>
      <c r="G932" s="44" t="e">
        <f>#REF!</f>
        <v>#REF!</v>
      </c>
      <c r="O932" s="35"/>
    </row>
    <row r="933" spans="1:15" ht="40.5" hidden="1">
      <c r="A933" s="29"/>
      <c r="B933" s="49" t="s">
        <v>508</v>
      </c>
      <c r="C933" s="49" t="s">
        <v>198</v>
      </c>
      <c r="E933" s="123" t="s">
        <v>521</v>
      </c>
      <c r="F933" s="38" t="e">
        <f>#REF!</f>
        <v>#REF!</v>
      </c>
      <c r="G933" s="44" t="e">
        <f>#REF!</f>
        <v>#REF!</v>
      </c>
      <c r="O933" s="35"/>
    </row>
    <row r="934" spans="1:15" ht="40.5" hidden="1">
      <c r="A934" s="29"/>
      <c r="B934" s="49" t="s">
        <v>508</v>
      </c>
      <c r="C934" s="49" t="s">
        <v>198</v>
      </c>
      <c r="E934" s="127" t="s">
        <v>522</v>
      </c>
      <c r="F934" s="38" t="e">
        <f>#REF!</f>
        <v>#REF!</v>
      </c>
      <c r="G934" s="44" t="e">
        <f>#REF!</f>
        <v>#REF!</v>
      </c>
      <c r="O934" s="35"/>
    </row>
    <row r="935" spans="1:15" hidden="1">
      <c r="A935" s="52"/>
      <c r="E935" s="121" t="s">
        <v>194</v>
      </c>
      <c r="F935" s="194"/>
      <c r="G935" s="162"/>
      <c r="O935" s="35"/>
    </row>
    <row r="936" spans="1:15" hidden="1">
      <c r="A936" s="29"/>
      <c r="B936" s="49" t="s">
        <v>508</v>
      </c>
      <c r="C936" s="49" t="s">
        <v>198</v>
      </c>
      <c r="E936" s="195" t="s">
        <v>523</v>
      </c>
      <c r="F936" s="84" t="e">
        <f>#REF!</f>
        <v>#REF!</v>
      </c>
      <c r="G936" s="106" t="e">
        <f>#REF!</f>
        <v>#REF!</v>
      </c>
      <c r="O936" s="35"/>
    </row>
    <row r="937" spans="1:15" ht="40.5" hidden="1">
      <c r="A937" s="29"/>
      <c r="B937" s="49" t="s">
        <v>508</v>
      </c>
      <c r="C937" s="49" t="s">
        <v>198</v>
      </c>
      <c r="E937" s="115" t="s">
        <v>524</v>
      </c>
      <c r="F937" s="84" t="e">
        <f>#REF!</f>
        <v>#REF!</v>
      </c>
      <c r="G937" s="106" t="e">
        <f>#REF!</f>
        <v>#REF!</v>
      </c>
      <c r="O937" s="35"/>
    </row>
    <row r="938" spans="1:15" ht="40.5" hidden="1">
      <c r="A938" s="29"/>
      <c r="B938" s="49" t="s">
        <v>508</v>
      </c>
      <c r="C938" s="49" t="s">
        <v>198</v>
      </c>
      <c r="E938" s="116" t="s">
        <v>525</v>
      </c>
      <c r="F938" s="84" t="e">
        <f>#REF!</f>
        <v>#REF!</v>
      </c>
      <c r="G938" s="106" t="e">
        <f>#REF!</f>
        <v>#REF!</v>
      </c>
      <c r="O938" s="35"/>
    </row>
    <row r="939" spans="1:15" hidden="1">
      <c r="A939" s="52"/>
      <c r="E939" s="11"/>
      <c r="F939" s="63"/>
      <c r="G939" s="162"/>
      <c r="O939" s="35"/>
    </row>
    <row r="940" spans="1:15" hidden="1">
      <c r="A940" s="52"/>
      <c r="E940" s="60" t="s">
        <v>446</v>
      </c>
      <c r="F940" s="62"/>
      <c r="G940" s="162"/>
      <c r="O940" s="35"/>
    </row>
    <row r="941" spans="1:15" hidden="1">
      <c r="A941" s="150"/>
      <c r="B941" s="49" t="s">
        <v>508</v>
      </c>
      <c r="C941" s="49" t="s">
        <v>217</v>
      </c>
      <c r="E941" s="157" t="s">
        <v>523</v>
      </c>
      <c r="F941" s="685" t="s">
        <v>526</v>
      </c>
      <c r="G941" s="686"/>
      <c r="O941" s="35"/>
    </row>
    <row r="942" spans="1:15" hidden="1">
      <c r="A942" s="29"/>
      <c r="B942" s="49" t="s">
        <v>508</v>
      </c>
      <c r="C942" s="49" t="s">
        <v>217</v>
      </c>
      <c r="E942" s="99" t="s">
        <v>527</v>
      </c>
      <c r="F942" s="152" t="e">
        <f>#REF!</f>
        <v>#REF!</v>
      </c>
      <c r="G942" s="153" t="e">
        <f>#REF!</f>
        <v>#REF!</v>
      </c>
      <c r="O942" s="35"/>
    </row>
    <row r="943" spans="1:15" hidden="1">
      <c r="A943" s="29"/>
      <c r="B943" s="49" t="s">
        <v>508</v>
      </c>
      <c r="C943" s="49" t="s">
        <v>217</v>
      </c>
      <c r="E943" s="80" t="s">
        <v>528</v>
      </c>
      <c r="F943" s="38" t="e">
        <f>#REF!</f>
        <v>#REF!</v>
      </c>
      <c r="G943" s="44" t="e">
        <f>#REF!</f>
        <v>#REF!</v>
      </c>
      <c r="O943" s="35"/>
    </row>
    <row r="944" spans="1:15" hidden="1">
      <c r="A944" s="29"/>
      <c r="B944" s="49" t="s">
        <v>508</v>
      </c>
      <c r="C944" s="49" t="s">
        <v>217</v>
      </c>
      <c r="E944" s="157" t="s">
        <v>491</v>
      </c>
      <c r="F944" s="38" t="e">
        <f>#REF!</f>
        <v>#REF!</v>
      </c>
      <c r="G944" s="44" t="e">
        <f>#REF!</f>
        <v>#REF!</v>
      </c>
      <c r="O944" s="35"/>
    </row>
    <row r="945" spans="1:15" hidden="1">
      <c r="A945" s="29"/>
      <c r="B945" s="49" t="s">
        <v>508</v>
      </c>
      <c r="C945" s="49" t="s">
        <v>217</v>
      </c>
      <c r="E945" s="157" t="s">
        <v>529</v>
      </c>
      <c r="F945" s="38" t="e">
        <f>#REF!</f>
        <v>#REF!</v>
      </c>
      <c r="G945" s="44" t="e">
        <f>#REF!</f>
        <v>#REF!</v>
      </c>
      <c r="O945" s="35"/>
    </row>
    <row r="946" spans="1:15" hidden="1">
      <c r="A946" s="29"/>
      <c r="B946" s="49" t="s">
        <v>508</v>
      </c>
      <c r="C946" s="49" t="s">
        <v>217</v>
      </c>
      <c r="E946" s="80" t="s">
        <v>267</v>
      </c>
      <c r="F946" s="38" t="e">
        <f>#REF!</f>
        <v>#REF!</v>
      </c>
      <c r="G946" s="44" t="e">
        <f>#REF!</f>
        <v>#REF!</v>
      </c>
      <c r="O946" s="35"/>
    </row>
    <row r="947" spans="1:15" hidden="1">
      <c r="A947" s="29"/>
      <c r="B947" s="49" t="s">
        <v>508</v>
      </c>
      <c r="C947" s="49" t="s">
        <v>217</v>
      </c>
      <c r="E947" s="80" t="s">
        <v>271</v>
      </c>
      <c r="F947" s="38" t="e">
        <f>#REF!</f>
        <v>#REF!</v>
      </c>
      <c r="G947" s="44">
        <f>G49</f>
        <v>0.375</v>
      </c>
      <c r="O947" s="35"/>
    </row>
    <row r="948" spans="1:15" hidden="1">
      <c r="A948" s="29"/>
      <c r="B948" s="49" t="s">
        <v>508</v>
      </c>
      <c r="C948" s="49" t="s">
        <v>217</v>
      </c>
      <c r="E948" s="102" t="s">
        <v>444</v>
      </c>
      <c r="F948" s="38" t="e">
        <f>#REF!</f>
        <v>#REF!</v>
      </c>
      <c r="G948" s="44" t="e">
        <f>#REF!</f>
        <v>#REF!</v>
      </c>
      <c r="O948" s="35"/>
    </row>
    <row r="949" spans="1:15" hidden="1">
      <c r="A949" s="29"/>
      <c r="B949" s="49" t="s">
        <v>508</v>
      </c>
      <c r="C949" s="49" t="s">
        <v>217</v>
      </c>
      <c r="E949" s="102" t="s">
        <v>445</v>
      </c>
      <c r="F949" s="154" t="e">
        <f>#REF!</f>
        <v>#REF!</v>
      </c>
      <c r="G949" s="155" t="e">
        <f>#REF!</f>
        <v>#REF!</v>
      </c>
      <c r="O949" s="35"/>
    </row>
    <row r="950" spans="1:15" hidden="1">
      <c r="A950" s="150"/>
      <c r="B950" s="49" t="s">
        <v>508</v>
      </c>
      <c r="C950" s="49" t="s">
        <v>217</v>
      </c>
      <c r="E950" s="127" t="s">
        <v>450</v>
      </c>
      <c r="F950" s="685" t="s">
        <v>530</v>
      </c>
      <c r="G950" s="686"/>
      <c r="O950" s="35"/>
    </row>
    <row r="951" spans="1:15" hidden="1">
      <c r="A951" s="52"/>
      <c r="E951" s="121" t="s">
        <v>486</v>
      </c>
      <c r="F951" s="196"/>
      <c r="G951" s="197"/>
      <c r="O951" s="35"/>
    </row>
    <row r="952" spans="1:15" hidden="1">
      <c r="A952" s="29"/>
      <c r="B952" s="49" t="s">
        <v>508</v>
      </c>
      <c r="C952" s="49" t="s">
        <v>217</v>
      </c>
      <c r="E952" s="115" t="s">
        <v>256</v>
      </c>
      <c r="F952" s="84" t="e">
        <f>#REF!</f>
        <v>#REF!</v>
      </c>
      <c r="G952" s="44" t="e">
        <f>#REF!</f>
        <v>#REF!</v>
      </c>
      <c r="O952" s="35"/>
    </row>
    <row r="953" spans="1:15" hidden="1">
      <c r="A953" s="52"/>
      <c r="B953" s="49" t="s">
        <v>508</v>
      </c>
      <c r="C953" s="49" t="s">
        <v>217</v>
      </c>
      <c r="E953" s="170" t="s">
        <v>467</v>
      </c>
      <c r="F953" s="171"/>
      <c r="G953" s="155"/>
      <c r="O953" s="35"/>
    </row>
    <row r="954" spans="1:15" hidden="1">
      <c r="A954" s="150"/>
      <c r="B954" s="49" t="s">
        <v>508</v>
      </c>
      <c r="C954" s="49" t="s">
        <v>217</v>
      </c>
      <c r="E954" s="116" t="s">
        <v>468</v>
      </c>
      <c r="F954" s="686" t="s">
        <v>454</v>
      </c>
      <c r="G954" s="686"/>
      <c r="O954" s="35"/>
    </row>
    <row r="955" spans="1:15" hidden="1">
      <c r="A955" s="52"/>
      <c r="E955" s="62"/>
      <c r="F955" s="63"/>
      <c r="G955" s="7"/>
      <c r="O955" s="35"/>
    </row>
    <row r="956" spans="1:15" hidden="1">
      <c r="A956" s="52"/>
      <c r="E956" s="188" t="s">
        <v>497</v>
      </c>
      <c r="F956" s="63"/>
      <c r="G956" s="7"/>
      <c r="O956" s="35"/>
    </row>
    <row r="957" spans="1:15" ht="40.5" hidden="1">
      <c r="A957" s="29"/>
      <c r="B957" s="49" t="s">
        <v>508</v>
      </c>
      <c r="C957" s="49" t="s">
        <v>217</v>
      </c>
      <c r="E957" s="123" t="s">
        <v>531</v>
      </c>
      <c r="F957" s="38" t="e">
        <f>#REF!</f>
        <v>#REF!</v>
      </c>
      <c r="G957" s="44" t="e">
        <f>#REF!</f>
        <v>#REF!</v>
      </c>
      <c r="O957" s="35"/>
    </row>
    <row r="958" spans="1:15" s="124" customFormat="1" hidden="1">
      <c r="A958" s="52"/>
      <c r="B958" s="49"/>
      <c r="C958" s="49"/>
      <c r="D958" s="49"/>
      <c r="E958" s="62"/>
      <c r="F958" s="63"/>
      <c r="G958" s="7"/>
      <c r="H958" s="35"/>
      <c r="I958" s="35"/>
      <c r="J958" s="35"/>
      <c r="K958" s="35"/>
      <c r="L958" s="35"/>
      <c r="M958" s="35"/>
      <c r="O958" s="36"/>
    </row>
    <row r="959" spans="1:15" hidden="1">
      <c r="A959" s="52"/>
      <c r="B959" s="63"/>
      <c r="C959" s="63"/>
      <c r="D959" s="63"/>
      <c r="E959" s="104"/>
      <c r="F959" s="104"/>
      <c r="G959" s="104"/>
      <c r="H959" s="124"/>
      <c r="I959" s="124"/>
      <c r="J959" s="124"/>
      <c r="K959" s="124"/>
      <c r="L959" s="124"/>
      <c r="M959" s="124"/>
    </row>
    <row r="960" spans="1:15" hidden="1">
      <c r="A960" s="52"/>
      <c r="E960" s="104"/>
      <c r="F960" s="104"/>
      <c r="G960" s="104"/>
    </row>
    <row r="961" spans="1:15" hidden="1">
      <c r="A961" s="52"/>
      <c r="E961" s="62"/>
      <c r="F961" s="49"/>
      <c r="G961" s="61"/>
    </row>
    <row r="962" spans="1:15" hidden="1">
      <c r="A962" s="52"/>
      <c r="E962" s="62"/>
      <c r="F962" s="93"/>
    </row>
    <row r="963" spans="1:15" hidden="1">
      <c r="A963" s="52"/>
      <c r="E963" s="125"/>
      <c r="F963" s="93"/>
    </row>
    <row r="964" spans="1:15" hidden="1">
      <c r="A964" s="52"/>
      <c r="E964" s="62"/>
      <c r="F964" s="63"/>
      <c r="G964" s="7"/>
    </row>
    <row r="965" spans="1:15" hidden="1">
      <c r="A965" s="52"/>
      <c r="E965" s="62"/>
      <c r="F965" s="63"/>
      <c r="G965" s="162"/>
    </row>
    <row r="966" spans="1:15" ht="25.5" hidden="1">
      <c r="A966" s="52"/>
      <c r="E966" s="54" t="s">
        <v>0</v>
      </c>
      <c r="F966" s="54"/>
      <c r="G966" s="54"/>
    </row>
    <row r="967" spans="1:15" ht="25.5" hidden="1">
      <c r="A967" s="52"/>
      <c r="E967" s="54" t="s">
        <v>179</v>
      </c>
      <c r="F967" s="54"/>
      <c r="G967" s="54"/>
    </row>
    <row r="968" spans="1:15" ht="30" hidden="1">
      <c r="A968" s="52"/>
      <c r="E968" s="105" t="s">
        <v>532</v>
      </c>
      <c r="F968" s="105"/>
      <c r="G968" s="105"/>
    </row>
    <row r="969" spans="1:15" ht="25.5" hidden="1">
      <c r="A969" s="52"/>
      <c r="E969" s="54" t="s">
        <v>397</v>
      </c>
      <c r="F969" s="54"/>
      <c r="G969" s="54"/>
    </row>
    <row r="970" spans="1:15" ht="25.5" hidden="1">
      <c r="A970" s="52"/>
      <c r="E970" s="54"/>
      <c r="F970" s="54"/>
      <c r="G970" s="54"/>
    </row>
    <row r="971" spans="1:15" hidden="1">
      <c r="A971" s="52"/>
      <c r="E971" s="666" t="s">
        <v>182</v>
      </c>
      <c r="F971" s="669" t="s">
        <v>7</v>
      </c>
      <c r="G971" s="670"/>
    </row>
    <row r="972" spans="1:15" hidden="1">
      <c r="A972" s="52"/>
      <c r="E972" s="667"/>
      <c r="F972" s="669" t="s">
        <v>12</v>
      </c>
      <c r="G972" s="671"/>
    </row>
    <row r="973" spans="1:15" hidden="1">
      <c r="A973" s="52"/>
      <c r="E973" s="668"/>
      <c r="F973" s="58" t="s">
        <v>185</v>
      </c>
      <c r="G973" s="59" t="s">
        <v>186</v>
      </c>
    </row>
    <row r="974" spans="1:15" hidden="1">
      <c r="A974" s="52"/>
      <c r="E974" s="60" t="s">
        <v>497</v>
      </c>
      <c r="F974" s="681"/>
      <c r="G974" s="682"/>
      <c r="O974" s="35"/>
    </row>
    <row r="975" spans="1:15" hidden="1">
      <c r="A975" s="52"/>
      <c r="B975" s="49" t="s">
        <v>533</v>
      </c>
      <c r="C975" s="49" t="s">
        <v>534</v>
      </c>
      <c r="E975" s="123" t="s">
        <v>535</v>
      </c>
      <c r="F975" s="43" t="s">
        <v>461</v>
      </c>
      <c r="G975" s="44" t="s">
        <v>461</v>
      </c>
      <c r="O975" s="35"/>
    </row>
    <row r="976" spans="1:15" hidden="1">
      <c r="A976" s="52"/>
      <c r="B976" s="49" t="s">
        <v>533</v>
      </c>
      <c r="C976" s="49" t="s">
        <v>534</v>
      </c>
      <c r="E976" s="157" t="s">
        <v>536</v>
      </c>
      <c r="F976" s="43" t="s">
        <v>461</v>
      </c>
      <c r="G976" s="44" t="s">
        <v>461</v>
      </c>
      <c r="O976" s="35"/>
    </row>
    <row r="977" spans="1:15" hidden="1">
      <c r="A977" s="52"/>
      <c r="B977" s="49" t="s">
        <v>533</v>
      </c>
      <c r="C977" s="49" t="s">
        <v>534</v>
      </c>
      <c r="E977" s="123" t="s">
        <v>433</v>
      </c>
      <c r="F977" s="43" t="s">
        <v>461</v>
      </c>
      <c r="G977" s="44" t="s">
        <v>461</v>
      </c>
      <c r="O977" s="35"/>
    </row>
    <row r="978" spans="1:15" hidden="1">
      <c r="A978" s="52"/>
      <c r="B978" s="49" t="s">
        <v>533</v>
      </c>
      <c r="C978" s="49" t="s">
        <v>534</v>
      </c>
      <c r="E978" s="127" t="s">
        <v>462</v>
      </c>
      <c r="F978" s="198" t="s">
        <v>461</v>
      </c>
      <c r="G978" s="155" t="s">
        <v>461</v>
      </c>
      <c r="O978" s="35"/>
    </row>
    <row r="979" spans="1:15" hidden="1">
      <c r="A979" s="150"/>
      <c r="B979" s="49" t="s">
        <v>533</v>
      </c>
      <c r="C979" s="49" t="s">
        <v>534</v>
      </c>
      <c r="E979" s="123" t="s">
        <v>221</v>
      </c>
      <c r="F979" s="685" t="s">
        <v>440</v>
      </c>
      <c r="G979" s="686"/>
      <c r="O979" s="35"/>
    </row>
    <row r="980" spans="1:15" hidden="1">
      <c r="A980" s="52"/>
      <c r="B980" s="49" t="s">
        <v>533</v>
      </c>
      <c r="C980" s="49" t="s">
        <v>534</v>
      </c>
      <c r="E980" s="161" t="s">
        <v>537</v>
      </c>
      <c r="F980" s="199" t="s">
        <v>461</v>
      </c>
      <c r="G980" s="153" t="s">
        <v>461</v>
      </c>
      <c r="O980" s="35"/>
    </row>
    <row r="981" spans="1:15" hidden="1">
      <c r="A981" s="52"/>
      <c r="B981" s="49" t="s">
        <v>533</v>
      </c>
      <c r="C981" s="49" t="s">
        <v>534</v>
      </c>
      <c r="E981" s="123" t="s">
        <v>538</v>
      </c>
      <c r="F981" s="43" t="s">
        <v>461</v>
      </c>
      <c r="G981" s="44" t="s">
        <v>461</v>
      </c>
      <c r="O981" s="35"/>
    </row>
    <row r="982" spans="1:15" hidden="1">
      <c r="A982" s="52"/>
      <c r="B982" s="49" t="s">
        <v>533</v>
      </c>
      <c r="C982" s="49" t="s">
        <v>534</v>
      </c>
      <c r="E982" s="123" t="s">
        <v>484</v>
      </c>
      <c r="F982" s="43" t="s">
        <v>461</v>
      </c>
      <c r="G982" s="44" t="s">
        <v>461</v>
      </c>
      <c r="O982" s="35"/>
    </row>
    <row r="983" spans="1:15" ht="40.5" hidden="1">
      <c r="A983" s="52"/>
      <c r="B983" s="49" t="s">
        <v>533</v>
      </c>
      <c r="C983" s="49" t="s">
        <v>534</v>
      </c>
      <c r="E983" s="123" t="s">
        <v>539</v>
      </c>
      <c r="F983" s="43" t="s">
        <v>461</v>
      </c>
      <c r="G983" s="44" t="s">
        <v>461</v>
      </c>
      <c r="O983" s="35"/>
    </row>
    <row r="984" spans="1:15" hidden="1">
      <c r="A984" s="52"/>
      <c r="B984" s="49" t="s">
        <v>533</v>
      </c>
      <c r="C984" s="49" t="s">
        <v>534</v>
      </c>
      <c r="E984" s="123" t="s">
        <v>540</v>
      </c>
      <c r="F984" s="43" t="s">
        <v>461</v>
      </c>
      <c r="G984" s="44" t="s">
        <v>461</v>
      </c>
      <c r="O984" s="35"/>
    </row>
    <row r="985" spans="1:15" hidden="1">
      <c r="A985" s="52"/>
      <c r="B985" s="49" t="s">
        <v>533</v>
      </c>
      <c r="C985" s="49" t="s">
        <v>534</v>
      </c>
      <c r="E985" s="123" t="s">
        <v>215</v>
      </c>
      <c r="F985" s="43" t="s">
        <v>461</v>
      </c>
      <c r="G985" s="44" t="s">
        <v>461</v>
      </c>
      <c r="O985" s="35"/>
    </row>
    <row r="986" spans="1:15" hidden="1">
      <c r="A986" s="52"/>
      <c r="B986" s="49" t="s">
        <v>533</v>
      </c>
      <c r="C986" s="49" t="s">
        <v>534</v>
      </c>
      <c r="E986" s="123" t="s">
        <v>435</v>
      </c>
      <c r="F986" s="43" t="s">
        <v>461</v>
      </c>
      <c r="G986" s="44" t="s">
        <v>461</v>
      </c>
      <c r="O986" s="35"/>
    </row>
    <row r="987" spans="1:15" hidden="1">
      <c r="A987" s="29"/>
      <c r="B987" s="49" t="s">
        <v>533</v>
      </c>
      <c r="C987" s="49" t="s">
        <v>534</v>
      </c>
      <c r="E987" s="127" t="s">
        <v>436</v>
      </c>
      <c r="F987" s="154" t="e">
        <f>#REF!</f>
        <v>#REF!</v>
      </c>
      <c r="G987" s="155" t="e">
        <f>#REF!</f>
        <v>#REF!</v>
      </c>
      <c r="O987" s="35"/>
    </row>
    <row r="988" spans="1:15" hidden="1">
      <c r="A988" s="150"/>
      <c r="B988" s="49" t="s">
        <v>533</v>
      </c>
      <c r="C988" s="49" t="s">
        <v>534</v>
      </c>
      <c r="E988" s="123" t="s">
        <v>414</v>
      </c>
      <c r="F988" s="685" t="s">
        <v>440</v>
      </c>
      <c r="G988" s="686"/>
      <c r="O988" s="35"/>
    </row>
    <row r="989" spans="1:15" hidden="1">
      <c r="A989" s="150"/>
      <c r="B989" s="49" t="s">
        <v>533</v>
      </c>
      <c r="C989" s="49" t="s">
        <v>534</v>
      </c>
      <c r="E989" s="123" t="s">
        <v>541</v>
      </c>
      <c r="F989" s="685" t="s">
        <v>440</v>
      </c>
      <c r="G989" s="686"/>
      <c r="O989" s="35"/>
    </row>
    <row r="990" spans="1:15" ht="40.5" hidden="1">
      <c r="A990" s="52"/>
      <c r="B990" s="49" t="s">
        <v>533</v>
      </c>
      <c r="C990" s="49" t="s">
        <v>534</v>
      </c>
      <c r="E990" s="151" t="s">
        <v>542</v>
      </c>
      <c r="F990" s="199" t="s">
        <v>461</v>
      </c>
      <c r="G990" s="153" t="s">
        <v>461</v>
      </c>
    </row>
    <row r="991" spans="1:15" hidden="1">
      <c r="A991" s="52"/>
      <c r="B991" s="49" t="s">
        <v>533</v>
      </c>
      <c r="C991" s="49" t="s">
        <v>534</v>
      </c>
      <c r="E991" s="157" t="s">
        <v>543</v>
      </c>
      <c r="F991" s="43" t="s">
        <v>461</v>
      </c>
      <c r="G991" s="44" t="s">
        <v>461</v>
      </c>
    </row>
    <row r="992" spans="1:15" ht="40.5" hidden="1">
      <c r="A992" s="52"/>
      <c r="B992" s="49" t="s">
        <v>533</v>
      </c>
      <c r="C992" s="49" t="s">
        <v>534</v>
      </c>
      <c r="E992" s="123" t="s">
        <v>544</v>
      </c>
      <c r="F992" s="43" t="s">
        <v>461</v>
      </c>
      <c r="G992" s="44" t="s">
        <v>461</v>
      </c>
    </row>
    <row r="993" spans="1:15" hidden="1">
      <c r="A993" s="52"/>
      <c r="B993" s="49" t="s">
        <v>533</v>
      </c>
      <c r="C993" s="49" t="s">
        <v>534</v>
      </c>
      <c r="E993" s="157" t="s">
        <v>545</v>
      </c>
      <c r="F993" s="43" t="s">
        <v>461</v>
      </c>
      <c r="G993" s="44" t="s">
        <v>461</v>
      </c>
    </row>
    <row r="994" spans="1:15" hidden="1">
      <c r="A994" s="52"/>
      <c r="B994" s="49" t="s">
        <v>533</v>
      </c>
      <c r="C994" s="49" t="s">
        <v>534</v>
      </c>
      <c r="E994" s="157" t="s">
        <v>546</v>
      </c>
      <c r="F994" s="43" t="s">
        <v>461</v>
      </c>
      <c r="G994" s="44" t="s">
        <v>461</v>
      </c>
    </row>
    <row r="995" spans="1:15" hidden="1">
      <c r="A995" s="52"/>
      <c r="B995" s="49" t="s">
        <v>533</v>
      </c>
      <c r="C995" s="49" t="s">
        <v>534</v>
      </c>
      <c r="E995" s="123" t="s">
        <v>437</v>
      </c>
      <c r="F995" s="43" t="s">
        <v>461</v>
      </c>
      <c r="G995" s="44" t="s">
        <v>461</v>
      </c>
    </row>
    <row r="996" spans="1:15" hidden="1">
      <c r="A996" s="52"/>
      <c r="B996" s="49" t="s">
        <v>533</v>
      </c>
      <c r="C996" s="49" t="s">
        <v>534</v>
      </c>
      <c r="E996" s="123" t="s">
        <v>547</v>
      </c>
      <c r="F996" s="43" t="s">
        <v>461</v>
      </c>
      <c r="G996" s="44" t="s">
        <v>461</v>
      </c>
    </row>
    <row r="997" spans="1:15" hidden="1">
      <c r="A997" s="52"/>
      <c r="B997" s="49" t="s">
        <v>533</v>
      </c>
      <c r="C997" s="49" t="s">
        <v>534</v>
      </c>
      <c r="E997" s="123" t="s">
        <v>196</v>
      </c>
      <c r="F997" s="43" t="s">
        <v>461</v>
      </c>
      <c r="G997" s="44" t="s">
        <v>461</v>
      </c>
    </row>
    <row r="998" spans="1:15" ht="40.5" hidden="1">
      <c r="A998" s="52"/>
      <c r="B998" s="49" t="s">
        <v>533</v>
      </c>
      <c r="C998" s="49" t="s">
        <v>534</v>
      </c>
      <c r="E998" s="123" t="s">
        <v>548</v>
      </c>
      <c r="F998" s="43" t="s">
        <v>461</v>
      </c>
      <c r="G998" s="44" t="s">
        <v>461</v>
      </c>
    </row>
    <row r="999" spans="1:15" hidden="1">
      <c r="A999" s="52"/>
      <c r="B999" s="49" t="s">
        <v>533</v>
      </c>
      <c r="C999" s="49" t="s">
        <v>534</v>
      </c>
      <c r="E999" s="123" t="s">
        <v>276</v>
      </c>
      <c r="F999" s="43" t="s">
        <v>461</v>
      </c>
      <c r="G999" s="44" t="s">
        <v>461</v>
      </c>
    </row>
    <row r="1000" spans="1:15" s="124" customFormat="1" hidden="1">
      <c r="A1000" s="52"/>
      <c r="B1000" s="49"/>
      <c r="C1000" s="49"/>
      <c r="D1000" s="49"/>
      <c r="E1000" s="62"/>
      <c r="F1000" s="63"/>
      <c r="G1000" s="162"/>
      <c r="H1000" s="35"/>
      <c r="I1000" s="35"/>
      <c r="J1000" s="35"/>
      <c r="K1000" s="35"/>
      <c r="L1000" s="35"/>
      <c r="M1000" s="35"/>
      <c r="O1000" s="36"/>
    </row>
    <row r="1001" spans="1:15" hidden="1">
      <c r="A1001" s="52"/>
      <c r="B1001" s="63"/>
      <c r="C1001" s="63"/>
      <c r="D1001" s="63"/>
      <c r="E1001" s="104"/>
      <c r="F1001" s="104"/>
      <c r="G1001" s="104"/>
      <c r="H1001" s="124"/>
      <c r="I1001" s="124"/>
      <c r="J1001" s="124"/>
      <c r="K1001" s="124"/>
      <c r="L1001" s="124"/>
      <c r="M1001" s="124"/>
    </row>
    <row r="1002" spans="1:15" hidden="1">
      <c r="A1002" s="52"/>
      <c r="E1002" s="104"/>
      <c r="F1002" s="104"/>
      <c r="G1002" s="104"/>
    </row>
    <row r="1003" spans="1:15" hidden="1">
      <c r="A1003" s="52"/>
      <c r="E1003" s="62"/>
      <c r="F1003" s="49"/>
      <c r="G1003" s="61"/>
    </row>
    <row r="1004" spans="1:15" hidden="1">
      <c r="A1004" s="52"/>
      <c r="E1004" s="62"/>
      <c r="F1004" s="93"/>
    </row>
    <row r="1005" spans="1:15" hidden="1">
      <c r="A1005" s="52"/>
      <c r="E1005" s="125"/>
      <c r="F1005" s="93"/>
    </row>
    <row r="1006" spans="1:15" hidden="1">
      <c r="A1006" s="52"/>
      <c r="E1006" s="62"/>
      <c r="F1006" s="63"/>
      <c r="G1006" s="7"/>
      <c r="O1006" s="35"/>
    </row>
    <row r="1007" spans="1:15" hidden="1">
      <c r="A1007" s="52"/>
      <c r="E1007" s="62"/>
      <c r="F1007" s="63"/>
      <c r="G1007" s="162"/>
      <c r="O1007" s="35"/>
    </row>
    <row r="1008" spans="1:15" ht="25.5" hidden="1">
      <c r="A1008" s="52"/>
      <c r="E1008" s="54" t="s">
        <v>0</v>
      </c>
      <c r="F1008" s="54"/>
      <c r="G1008" s="54"/>
      <c r="O1008" s="35"/>
    </row>
    <row r="1009" spans="1:15" ht="25.5" hidden="1">
      <c r="A1009" s="52"/>
      <c r="E1009" s="54" t="s">
        <v>179</v>
      </c>
      <c r="F1009" s="54"/>
      <c r="G1009" s="54"/>
      <c r="O1009" s="35"/>
    </row>
    <row r="1010" spans="1:15" ht="30" hidden="1">
      <c r="A1010" s="52"/>
      <c r="E1010" s="105" t="s">
        <v>549</v>
      </c>
      <c r="F1010" s="105"/>
      <c r="G1010" s="105"/>
      <c r="O1010" s="35"/>
    </row>
    <row r="1011" spans="1:15" ht="25.5" hidden="1">
      <c r="A1011" s="52"/>
      <c r="E1011" s="54" t="s">
        <v>397</v>
      </c>
      <c r="F1011" s="54"/>
      <c r="G1011" s="54"/>
      <c r="O1011" s="35"/>
    </row>
    <row r="1012" spans="1:15" ht="25.5" hidden="1">
      <c r="A1012" s="52"/>
      <c r="E1012" s="54"/>
      <c r="F1012" s="54"/>
      <c r="G1012" s="54"/>
      <c r="O1012" s="35"/>
    </row>
    <row r="1013" spans="1:15" hidden="1">
      <c r="A1013" s="52"/>
      <c r="E1013" s="666" t="s">
        <v>182</v>
      </c>
      <c r="F1013" s="669" t="s">
        <v>7</v>
      </c>
      <c r="G1013" s="670"/>
      <c r="O1013" s="35"/>
    </row>
    <row r="1014" spans="1:15" hidden="1">
      <c r="A1014" s="52"/>
      <c r="E1014" s="667"/>
      <c r="F1014" s="669" t="s">
        <v>12</v>
      </c>
      <c r="G1014" s="671"/>
      <c r="O1014" s="35"/>
    </row>
    <row r="1015" spans="1:15" hidden="1">
      <c r="A1015" s="52"/>
      <c r="E1015" s="668"/>
      <c r="F1015" s="58" t="s">
        <v>185</v>
      </c>
      <c r="G1015" s="59" t="s">
        <v>186</v>
      </c>
      <c r="O1015" s="35"/>
    </row>
    <row r="1016" spans="1:15" hidden="1">
      <c r="A1016" s="52"/>
      <c r="E1016" s="60" t="s">
        <v>399</v>
      </c>
      <c r="F1016" s="681"/>
      <c r="G1016" s="682"/>
      <c r="O1016" s="35"/>
    </row>
    <row r="1017" spans="1:15" hidden="1">
      <c r="A1017" s="29"/>
      <c r="B1017" s="49" t="s">
        <v>550</v>
      </c>
      <c r="C1017" s="49" t="s">
        <v>189</v>
      </c>
      <c r="E1017" s="123" t="s">
        <v>551</v>
      </c>
      <c r="F1017" s="38" t="e">
        <f>#REF!</f>
        <v>#REF!</v>
      </c>
      <c r="G1017" s="44" t="e">
        <f>#REF!</f>
        <v>#REF!</v>
      </c>
      <c r="O1017" s="35"/>
    </row>
    <row r="1018" spans="1:15" ht="40.5" hidden="1">
      <c r="A1018" s="29"/>
      <c r="B1018" s="49" t="s">
        <v>550</v>
      </c>
      <c r="C1018" s="49" t="s">
        <v>189</v>
      </c>
      <c r="E1018" s="123" t="s">
        <v>264</v>
      </c>
      <c r="F1018" s="38" t="e">
        <f>#REF!</f>
        <v>#REF!</v>
      </c>
      <c r="G1018" s="44" t="e">
        <f>#REF!</f>
        <v>#REF!</v>
      </c>
      <c r="O1018" s="35"/>
    </row>
    <row r="1019" spans="1:15" ht="40.5" hidden="1">
      <c r="A1019" s="29"/>
      <c r="B1019" s="49" t="s">
        <v>550</v>
      </c>
      <c r="C1019" s="49" t="s">
        <v>189</v>
      </c>
      <c r="E1019" s="123" t="s">
        <v>268</v>
      </c>
      <c r="F1019" s="38" t="e">
        <f>#REF!</f>
        <v>#REF!</v>
      </c>
      <c r="G1019" s="44" t="e">
        <f>#REF!</f>
        <v>#REF!</v>
      </c>
      <c r="O1019" s="35"/>
    </row>
    <row r="1020" spans="1:15" hidden="1">
      <c r="A1020" s="29"/>
      <c r="B1020" s="49" t="s">
        <v>550</v>
      </c>
      <c r="C1020" s="49" t="s">
        <v>189</v>
      </c>
      <c r="E1020" s="64" t="s">
        <v>552</v>
      </c>
      <c r="F1020" s="38" t="e">
        <f>#REF!</f>
        <v>#REF!</v>
      </c>
      <c r="G1020" s="44" t="e">
        <f>#REF!</f>
        <v>#REF!</v>
      </c>
      <c r="O1020" s="35"/>
    </row>
    <row r="1021" spans="1:15" hidden="1">
      <c r="A1021" s="29"/>
      <c r="B1021" s="49" t="s">
        <v>550</v>
      </c>
      <c r="C1021" s="49" t="s">
        <v>189</v>
      </c>
      <c r="E1021" s="123" t="s">
        <v>436</v>
      </c>
      <c r="F1021" s="38" t="e">
        <f>#REF!</f>
        <v>#REF!</v>
      </c>
      <c r="G1021" s="44" t="e">
        <f>#REF!</f>
        <v>#REF!</v>
      </c>
      <c r="O1021" s="35"/>
    </row>
    <row r="1022" spans="1:15" hidden="1">
      <c r="A1022" s="29"/>
      <c r="B1022" s="49" t="s">
        <v>550</v>
      </c>
      <c r="C1022" s="49" t="s">
        <v>189</v>
      </c>
      <c r="E1022" s="123" t="s">
        <v>414</v>
      </c>
      <c r="F1022" s="38" t="e">
        <f>#REF!</f>
        <v>#REF!</v>
      </c>
      <c r="G1022" s="44" t="e">
        <f>#REF!</f>
        <v>#REF!</v>
      </c>
      <c r="O1022" s="35"/>
    </row>
    <row r="1023" spans="1:15" hidden="1">
      <c r="A1023" s="29"/>
      <c r="B1023" s="49" t="s">
        <v>550</v>
      </c>
      <c r="C1023" s="49" t="s">
        <v>189</v>
      </c>
      <c r="E1023" s="123" t="s">
        <v>406</v>
      </c>
      <c r="F1023" s="38" t="e">
        <f>#REF!</f>
        <v>#REF!</v>
      </c>
      <c r="G1023" s="44" t="e">
        <f>#REF!</f>
        <v>#REF!</v>
      </c>
      <c r="O1023" s="35"/>
    </row>
    <row r="1024" spans="1:15" hidden="1">
      <c r="A1024" s="29"/>
      <c r="B1024" s="49" t="s">
        <v>550</v>
      </c>
      <c r="C1024" s="49" t="s">
        <v>189</v>
      </c>
      <c r="E1024" s="123" t="s">
        <v>482</v>
      </c>
      <c r="F1024" s="38" t="e">
        <f>#REF!</f>
        <v>#REF!</v>
      </c>
      <c r="G1024" s="44" t="e">
        <f>#REF!</f>
        <v>#REF!</v>
      </c>
      <c r="O1024" s="35"/>
    </row>
    <row r="1025" spans="1:15" hidden="1">
      <c r="A1025" s="29"/>
      <c r="B1025" s="49" t="s">
        <v>550</v>
      </c>
      <c r="C1025" s="49" t="s">
        <v>189</v>
      </c>
      <c r="E1025" s="123" t="s">
        <v>553</v>
      </c>
      <c r="F1025" s="38" t="e">
        <f>#REF!</f>
        <v>#REF!</v>
      </c>
      <c r="G1025" s="44" t="e">
        <f>#REF!</f>
        <v>#REF!</v>
      </c>
      <c r="O1025" s="35"/>
    </row>
    <row r="1026" spans="1:15" hidden="1">
      <c r="A1026" s="52"/>
      <c r="E1026" s="62"/>
      <c r="F1026" s="63"/>
      <c r="G1026" s="162"/>
      <c r="O1026" s="35"/>
    </row>
    <row r="1027" spans="1:15" hidden="1">
      <c r="A1027" s="52"/>
      <c r="E1027" s="60" t="s">
        <v>408</v>
      </c>
      <c r="F1027" s="63"/>
      <c r="G1027" s="162"/>
      <c r="O1027" s="35"/>
    </row>
    <row r="1028" spans="1:15" ht="40.5" hidden="1">
      <c r="A1028" s="29"/>
      <c r="B1028" s="49" t="s">
        <v>550</v>
      </c>
      <c r="C1028" s="49" t="s">
        <v>198</v>
      </c>
      <c r="E1028" s="123" t="s">
        <v>554</v>
      </c>
      <c r="F1028" s="38" t="e">
        <f>#REF!</f>
        <v>#REF!</v>
      </c>
      <c r="G1028" s="44" t="e">
        <f>#REF!</f>
        <v>#REF!</v>
      </c>
      <c r="O1028" s="35"/>
    </row>
    <row r="1029" spans="1:15" hidden="1">
      <c r="A1029" s="29"/>
      <c r="B1029" s="49" t="s">
        <v>550</v>
      </c>
      <c r="C1029" s="49" t="s">
        <v>198</v>
      </c>
      <c r="E1029" s="123" t="s">
        <v>449</v>
      </c>
      <c r="F1029" s="38" t="e">
        <f>#REF!</f>
        <v>#REF!</v>
      </c>
      <c r="G1029" s="44" t="e">
        <f>#REF!</f>
        <v>#REF!</v>
      </c>
      <c r="O1029" s="35"/>
    </row>
    <row r="1030" spans="1:15" hidden="1">
      <c r="A1030" s="29"/>
      <c r="B1030" s="49" t="s">
        <v>550</v>
      </c>
      <c r="C1030" s="49" t="s">
        <v>198</v>
      </c>
      <c r="E1030" s="123" t="s">
        <v>402</v>
      </c>
      <c r="F1030" s="38" t="e">
        <f>#REF!</f>
        <v>#REF!</v>
      </c>
      <c r="G1030" s="44" t="e">
        <f>#REF!</f>
        <v>#REF!</v>
      </c>
      <c r="O1030" s="35"/>
    </row>
    <row r="1031" spans="1:15" hidden="1">
      <c r="A1031" s="29"/>
      <c r="B1031" s="49" t="s">
        <v>550</v>
      </c>
      <c r="C1031" s="49" t="s">
        <v>198</v>
      </c>
      <c r="E1031" s="123" t="s">
        <v>555</v>
      </c>
      <c r="F1031" s="38" t="e">
        <f>#REF!</f>
        <v>#REF!</v>
      </c>
      <c r="G1031" s="44" t="e">
        <f>#REF!</f>
        <v>#REF!</v>
      </c>
      <c r="O1031" s="35"/>
    </row>
    <row r="1032" spans="1:15" hidden="1">
      <c r="A1032" s="29"/>
      <c r="B1032" s="49" t="s">
        <v>550</v>
      </c>
      <c r="C1032" s="49" t="s">
        <v>198</v>
      </c>
      <c r="E1032" s="123" t="s">
        <v>556</v>
      </c>
      <c r="F1032" s="38" t="e">
        <f>#REF!</f>
        <v>#REF!</v>
      </c>
      <c r="G1032" s="44" t="e">
        <f>#REF!</f>
        <v>#REF!</v>
      </c>
      <c r="O1032" s="35"/>
    </row>
    <row r="1033" spans="1:15" hidden="1">
      <c r="A1033" s="29"/>
      <c r="B1033" s="49" t="s">
        <v>550</v>
      </c>
      <c r="C1033" s="49" t="s">
        <v>198</v>
      </c>
      <c r="E1033" s="123" t="s">
        <v>557</v>
      </c>
      <c r="F1033" s="38" t="e">
        <f>#REF!</f>
        <v>#REF!</v>
      </c>
      <c r="G1033" s="44" t="e">
        <f>#REF!</f>
        <v>#REF!</v>
      </c>
      <c r="O1033" s="35"/>
    </row>
    <row r="1034" spans="1:15" hidden="1">
      <c r="A1034" s="52"/>
      <c r="E1034" s="121" t="s">
        <v>194</v>
      </c>
      <c r="F1034" s="200"/>
      <c r="G1034" s="162"/>
      <c r="O1034" s="35"/>
    </row>
    <row r="1035" spans="1:15" ht="40.5" hidden="1">
      <c r="A1035" s="29"/>
      <c r="B1035" s="49" t="s">
        <v>550</v>
      </c>
      <c r="C1035" s="49" t="s">
        <v>198</v>
      </c>
      <c r="E1035" s="201" t="s">
        <v>558</v>
      </c>
      <c r="F1035" s="38" t="e">
        <f>#REF!</f>
        <v>#REF!</v>
      </c>
      <c r="G1035" s="44" t="e">
        <f>#REF!</f>
        <v>#REF!</v>
      </c>
      <c r="O1035" s="35"/>
    </row>
    <row r="1036" spans="1:15" hidden="1">
      <c r="A1036" s="29"/>
      <c r="B1036" s="49" t="s">
        <v>550</v>
      </c>
      <c r="C1036" s="49" t="s">
        <v>198</v>
      </c>
      <c r="E1036" s="116" t="s">
        <v>559</v>
      </c>
      <c r="F1036" s="38" t="e">
        <f>#REF!</f>
        <v>#REF!</v>
      </c>
      <c r="G1036" s="44" t="e">
        <f>#REF!</f>
        <v>#REF!</v>
      </c>
      <c r="O1036" s="35"/>
    </row>
    <row r="1037" spans="1:15" hidden="1">
      <c r="A1037" s="52"/>
      <c r="E1037" s="121" t="s">
        <v>486</v>
      </c>
      <c r="F1037" s="200"/>
      <c r="G1037" s="178"/>
      <c r="O1037" s="35"/>
    </row>
    <row r="1038" spans="1:15" hidden="1">
      <c r="A1038" s="29"/>
      <c r="B1038" s="49" t="s">
        <v>550</v>
      </c>
      <c r="C1038" s="49" t="s">
        <v>198</v>
      </c>
      <c r="E1038" s="115" t="s">
        <v>487</v>
      </c>
      <c r="F1038" s="38" t="e">
        <f>#REF!</f>
        <v>#REF!</v>
      </c>
      <c r="G1038" s="44" t="e">
        <f>#REF!</f>
        <v>#REF!</v>
      </c>
    </row>
    <row r="1039" spans="1:15" hidden="1">
      <c r="A1039" s="52"/>
      <c r="B1039" s="49" t="s">
        <v>550</v>
      </c>
      <c r="C1039" s="49" t="s">
        <v>198</v>
      </c>
      <c r="E1039" s="115" t="s">
        <v>489</v>
      </c>
      <c r="F1039" s="38"/>
      <c r="G1039" s="44"/>
    </row>
    <row r="1040" spans="1:15" hidden="1">
      <c r="A1040" s="52"/>
      <c r="B1040" s="49" t="s">
        <v>550</v>
      </c>
      <c r="C1040" s="49" t="s">
        <v>198</v>
      </c>
      <c r="E1040" s="116" t="s">
        <v>490</v>
      </c>
      <c r="F1040" s="43" t="s">
        <v>461</v>
      </c>
      <c r="G1040" s="44" t="s">
        <v>461</v>
      </c>
    </row>
    <row r="1041" spans="1:15" hidden="1">
      <c r="A1041" s="52"/>
      <c r="E1041" s="62"/>
      <c r="F1041" s="63"/>
      <c r="G1041" s="162"/>
    </row>
    <row r="1042" spans="1:15" hidden="1">
      <c r="A1042" s="52"/>
      <c r="E1042" s="60" t="s">
        <v>446</v>
      </c>
      <c r="F1042" s="62"/>
      <c r="G1042" s="162"/>
    </row>
    <row r="1043" spans="1:15" hidden="1">
      <c r="A1043" s="29"/>
      <c r="B1043" s="49" t="s">
        <v>550</v>
      </c>
      <c r="C1043" s="49" t="s">
        <v>198</v>
      </c>
      <c r="E1043" s="123" t="s">
        <v>221</v>
      </c>
      <c r="F1043" s="38" t="e">
        <f>#REF!</f>
        <v>#REF!</v>
      </c>
      <c r="G1043" s="44" t="e">
        <f>#REF!</f>
        <v>#REF!</v>
      </c>
    </row>
    <row r="1044" spans="1:15" hidden="1">
      <c r="A1044" s="29"/>
      <c r="B1044" s="49" t="s">
        <v>550</v>
      </c>
      <c r="C1044" s="49" t="s">
        <v>198</v>
      </c>
      <c r="E1044" s="157" t="s">
        <v>491</v>
      </c>
      <c r="F1044" s="38" t="e">
        <f>#REF!</f>
        <v>#REF!</v>
      </c>
      <c r="G1044" s="44" t="e">
        <f>#REF!</f>
        <v>#REF!</v>
      </c>
    </row>
    <row r="1045" spans="1:15" hidden="1">
      <c r="A1045" s="29"/>
      <c r="B1045" s="49" t="s">
        <v>550</v>
      </c>
      <c r="C1045" s="49" t="s">
        <v>198</v>
      </c>
      <c r="E1045" s="157" t="s">
        <v>334</v>
      </c>
      <c r="F1045" s="38" t="e">
        <f>#REF!</f>
        <v>#REF!</v>
      </c>
      <c r="G1045" s="44" t="e">
        <f>#REF!</f>
        <v>#REF!</v>
      </c>
    </row>
    <row r="1046" spans="1:15" hidden="1">
      <c r="A1046" s="29"/>
      <c r="B1046" s="49" t="s">
        <v>550</v>
      </c>
      <c r="C1046" s="49" t="s">
        <v>198</v>
      </c>
      <c r="E1046" s="157" t="s">
        <v>417</v>
      </c>
      <c r="F1046" s="71" t="e">
        <f>#REF!</f>
        <v>#REF!</v>
      </c>
      <c r="G1046" s="39" t="e">
        <f>#REF!</f>
        <v>#REF!</v>
      </c>
    </row>
    <row r="1047" spans="1:15" hidden="1">
      <c r="A1047" s="29"/>
      <c r="B1047" s="49" t="s">
        <v>550</v>
      </c>
      <c r="C1047" s="49" t="s">
        <v>198</v>
      </c>
      <c r="E1047" s="157" t="s">
        <v>560</v>
      </c>
      <c r="F1047" s="38" t="e">
        <f>#REF!</f>
        <v>#REF!</v>
      </c>
      <c r="G1047" s="44" t="e">
        <f>#REF!</f>
        <v>#REF!</v>
      </c>
    </row>
    <row r="1048" spans="1:15" ht="40.5" hidden="1">
      <c r="A1048" s="29"/>
      <c r="B1048" s="49" t="s">
        <v>550</v>
      </c>
      <c r="C1048" s="49" t="s">
        <v>198</v>
      </c>
      <c r="E1048" s="157" t="s">
        <v>561</v>
      </c>
      <c r="F1048" s="38" t="e">
        <f>#REF!</f>
        <v>#REF!</v>
      </c>
      <c r="G1048" s="44" t="e">
        <f>#REF!</f>
        <v>#REF!</v>
      </c>
    </row>
    <row r="1049" spans="1:15" s="124" customFormat="1" hidden="1">
      <c r="A1049" s="52"/>
      <c r="B1049" s="49"/>
      <c r="C1049" s="49"/>
      <c r="D1049" s="49"/>
      <c r="E1049" s="62"/>
      <c r="F1049" s="5"/>
      <c r="G1049" s="6"/>
      <c r="H1049" s="35"/>
      <c r="I1049" s="35"/>
      <c r="J1049" s="35"/>
      <c r="K1049" s="35"/>
      <c r="L1049" s="35"/>
      <c r="M1049" s="35"/>
      <c r="O1049" s="36"/>
    </row>
    <row r="1050" spans="1:15" hidden="1">
      <c r="A1050" s="52"/>
      <c r="B1050" s="63"/>
      <c r="C1050" s="63"/>
      <c r="D1050" s="63"/>
      <c r="E1050" s="104"/>
      <c r="F1050" s="104"/>
      <c r="G1050" s="104"/>
      <c r="H1050" s="124"/>
      <c r="I1050" s="124"/>
      <c r="J1050" s="124"/>
      <c r="K1050" s="124"/>
      <c r="L1050" s="124"/>
      <c r="M1050" s="124"/>
    </row>
    <row r="1051" spans="1:15" hidden="1">
      <c r="A1051" s="52"/>
      <c r="E1051" s="104"/>
      <c r="F1051" s="104"/>
      <c r="G1051" s="104"/>
    </row>
    <row r="1052" spans="1:15" hidden="1">
      <c r="A1052" s="52"/>
      <c r="E1052" s="62"/>
      <c r="F1052" s="49"/>
      <c r="G1052" s="61"/>
    </row>
    <row r="1053" spans="1:15" hidden="1">
      <c r="A1053" s="52"/>
      <c r="E1053" s="62"/>
      <c r="F1053" s="93"/>
    </row>
    <row r="1054" spans="1:15" hidden="1">
      <c r="A1054" s="52"/>
      <c r="E1054" s="125"/>
      <c r="F1054" s="93"/>
      <c r="O1054" s="35"/>
    </row>
    <row r="1055" spans="1:15" hidden="1">
      <c r="A1055" s="52"/>
      <c r="E1055" s="62"/>
      <c r="F1055" s="62"/>
      <c r="G1055" s="156"/>
      <c r="O1055" s="35"/>
    </row>
    <row r="1056" spans="1:15" hidden="1">
      <c r="A1056" s="52"/>
      <c r="E1056" s="62"/>
      <c r="F1056" s="62"/>
      <c r="G1056" s="156"/>
      <c r="O1056" s="35"/>
    </row>
    <row r="1057" spans="1:15" ht="25.5" hidden="1">
      <c r="A1057" s="52"/>
      <c r="E1057" s="54" t="s">
        <v>0</v>
      </c>
      <c r="F1057" s="54"/>
      <c r="G1057" s="54"/>
      <c r="O1057" s="35"/>
    </row>
    <row r="1058" spans="1:15" ht="25.5" hidden="1">
      <c r="A1058" s="52"/>
      <c r="E1058" s="54" t="s">
        <v>179</v>
      </c>
      <c r="F1058" s="54"/>
      <c r="G1058" s="54"/>
      <c r="O1058" s="35"/>
    </row>
    <row r="1059" spans="1:15" ht="30" hidden="1">
      <c r="A1059" s="52"/>
      <c r="E1059" s="105" t="s">
        <v>562</v>
      </c>
      <c r="F1059" s="105"/>
      <c r="G1059" s="105"/>
      <c r="O1059" s="35"/>
    </row>
    <row r="1060" spans="1:15" ht="25.5" hidden="1">
      <c r="A1060" s="52"/>
      <c r="E1060" s="54" t="s">
        <v>397</v>
      </c>
      <c r="F1060" s="54"/>
      <c r="G1060" s="54"/>
      <c r="O1060" s="35"/>
    </row>
    <row r="1061" spans="1:15" ht="25.5" hidden="1">
      <c r="A1061" s="52"/>
      <c r="E1061" s="54"/>
      <c r="F1061" s="54"/>
      <c r="G1061" s="54"/>
      <c r="O1061" s="35"/>
    </row>
    <row r="1062" spans="1:15" hidden="1">
      <c r="A1062" s="52"/>
      <c r="E1062" s="666" t="s">
        <v>182</v>
      </c>
      <c r="F1062" s="669" t="s">
        <v>7</v>
      </c>
      <c r="G1062" s="670"/>
      <c r="O1062" s="35"/>
    </row>
    <row r="1063" spans="1:15" hidden="1">
      <c r="A1063" s="52"/>
      <c r="E1063" s="667"/>
      <c r="F1063" s="669" t="s">
        <v>12</v>
      </c>
      <c r="G1063" s="671"/>
      <c r="O1063" s="35"/>
    </row>
    <row r="1064" spans="1:15" hidden="1">
      <c r="A1064" s="52"/>
      <c r="E1064" s="668"/>
      <c r="F1064" s="58" t="s">
        <v>185</v>
      </c>
      <c r="G1064" s="59" t="s">
        <v>186</v>
      </c>
      <c r="O1064" s="35"/>
    </row>
    <row r="1065" spans="1:15" hidden="1">
      <c r="A1065" s="52"/>
      <c r="E1065" s="60" t="s">
        <v>399</v>
      </c>
      <c r="F1065" s="681"/>
      <c r="G1065" s="682"/>
      <c r="O1065" s="35"/>
    </row>
    <row r="1066" spans="1:15" hidden="1">
      <c r="A1066" s="29"/>
      <c r="B1066" s="49" t="s">
        <v>563</v>
      </c>
      <c r="C1066" s="49" t="s">
        <v>189</v>
      </c>
      <c r="E1066" s="30" t="s">
        <v>564</v>
      </c>
      <c r="F1066" s="38" t="e">
        <f>#REF!</f>
        <v>#REF!</v>
      </c>
      <c r="G1066" s="44" t="e">
        <f>#REF!</f>
        <v>#REF!</v>
      </c>
      <c r="O1066" s="35"/>
    </row>
    <row r="1067" spans="1:15" hidden="1">
      <c r="A1067" s="29"/>
      <c r="B1067" s="49" t="s">
        <v>563</v>
      </c>
      <c r="C1067" s="49" t="s">
        <v>189</v>
      </c>
      <c r="E1067" s="30" t="s">
        <v>565</v>
      </c>
      <c r="F1067" s="38" t="e">
        <f>#REF!</f>
        <v>#REF!</v>
      </c>
      <c r="G1067" s="44" t="e">
        <f>#REF!</f>
        <v>#REF!</v>
      </c>
      <c r="O1067" s="35"/>
    </row>
    <row r="1068" spans="1:15" hidden="1">
      <c r="A1068" s="29"/>
      <c r="B1068" s="49" t="s">
        <v>563</v>
      </c>
      <c r="C1068" s="49" t="s">
        <v>189</v>
      </c>
      <c r="E1068" s="112" t="s">
        <v>566</v>
      </c>
      <c r="F1068" s="38" t="e">
        <f>#REF!</f>
        <v>#REF!</v>
      </c>
      <c r="G1068" s="44" t="e">
        <f>#REF!</f>
        <v>#REF!</v>
      </c>
      <c r="O1068" s="35"/>
    </row>
    <row r="1069" spans="1:15" ht="40.5" hidden="1">
      <c r="A1069" s="29"/>
      <c r="B1069" s="49" t="s">
        <v>563</v>
      </c>
      <c r="C1069" s="49" t="s">
        <v>189</v>
      </c>
      <c r="E1069" s="112" t="s">
        <v>567</v>
      </c>
      <c r="F1069" s="38"/>
      <c r="G1069" s="44"/>
      <c r="O1069" s="35"/>
    </row>
    <row r="1070" spans="1:15" ht="40.5" hidden="1">
      <c r="A1070" s="29"/>
      <c r="B1070" s="49" t="s">
        <v>563</v>
      </c>
      <c r="C1070" s="49" t="s">
        <v>189</v>
      </c>
      <c r="E1070" s="112" t="s">
        <v>568</v>
      </c>
      <c r="F1070" s="38" t="s">
        <v>461</v>
      </c>
      <c r="G1070" s="38" t="s">
        <v>461</v>
      </c>
      <c r="O1070" s="35"/>
    </row>
    <row r="1071" spans="1:15" ht="40.5" hidden="1">
      <c r="A1071" s="29"/>
      <c r="B1071" s="49" t="s">
        <v>563</v>
      </c>
      <c r="C1071" s="49" t="s">
        <v>189</v>
      </c>
      <c r="E1071" s="112" t="s">
        <v>569</v>
      </c>
      <c r="F1071" s="38" t="s">
        <v>461</v>
      </c>
      <c r="G1071" s="38" t="s">
        <v>461</v>
      </c>
      <c r="O1071" s="35"/>
    </row>
    <row r="1072" spans="1:15" hidden="1">
      <c r="A1072" s="29"/>
      <c r="B1072" s="49" t="s">
        <v>563</v>
      </c>
      <c r="C1072" s="49" t="s">
        <v>189</v>
      </c>
      <c r="E1072" s="202" t="s">
        <v>289</v>
      </c>
      <c r="F1072" s="38" t="e">
        <f>#REF!</f>
        <v>#REF!</v>
      </c>
      <c r="G1072" s="44" t="e">
        <f>#REF!</f>
        <v>#REF!</v>
      </c>
      <c r="O1072" s="35"/>
    </row>
    <row r="1073" spans="1:15" ht="40.5" hidden="1">
      <c r="A1073" s="29"/>
      <c r="B1073" s="49" t="s">
        <v>563</v>
      </c>
      <c r="C1073" s="49" t="s">
        <v>189</v>
      </c>
      <c r="E1073" s="112" t="s">
        <v>570</v>
      </c>
      <c r="F1073" s="38" t="e">
        <f>#REF!</f>
        <v>#REF!</v>
      </c>
      <c r="G1073" s="44" t="e">
        <f>#REF!</f>
        <v>#REF!</v>
      </c>
      <c r="O1073" s="35"/>
    </row>
    <row r="1074" spans="1:15" ht="40.5" hidden="1">
      <c r="A1074" s="29"/>
      <c r="B1074" s="49" t="s">
        <v>563</v>
      </c>
      <c r="C1074" s="49" t="s">
        <v>189</v>
      </c>
      <c r="E1074" s="112" t="s">
        <v>571</v>
      </c>
      <c r="F1074" s="38"/>
      <c r="G1074" s="44"/>
      <c r="O1074" s="35"/>
    </row>
    <row r="1075" spans="1:15" hidden="1">
      <c r="A1075" s="29"/>
      <c r="B1075" s="49" t="s">
        <v>563</v>
      </c>
      <c r="C1075" s="49" t="s">
        <v>189</v>
      </c>
      <c r="E1075" s="112" t="s">
        <v>572</v>
      </c>
      <c r="F1075" s="38" t="e">
        <f>#REF!</f>
        <v>#REF!</v>
      </c>
      <c r="G1075" s="44" t="e">
        <f>#REF!</f>
        <v>#REF!</v>
      </c>
      <c r="O1075" s="35"/>
    </row>
    <row r="1076" spans="1:15" hidden="1">
      <c r="A1076" s="29"/>
      <c r="B1076" s="49" t="s">
        <v>563</v>
      </c>
      <c r="C1076" s="49" t="s">
        <v>189</v>
      </c>
      <c r="E1076" s="112" t="s">
        <v>573</v>
      </c>
      <c r="F1076" s="38" t="e">
        <f>#REF!</f>
        <v>#REF!</v>
      </c>
      <c r="G1076" s="44" t="e">
        <f>#REF!</f>
        <v>#REF!</v>
      </c>
      <c r="O1076" s="35"/>
    </row>
    <row r="1077" spans="1:15" hidden="1">
      <c r="A1077" s="52"/>
      <c r="E1077" s="62"/>
      <c r="F1077" s="203"/>
      <c r="G1077" s="204"/>
      <c r="O1077" s="35"/>
    </row>
    <row r="1078" spans="1:15" hidden="1">
      <c r="A1078" s="52"/>
      <c r="E1078" s="60" t="s">
        <v>408</v>
      </c>
      <c r="F1078" s="205"/>
      <c r="G1078" s="206"/>
      <c r="O1078" s="35"/>
    </row>
    <row r="1079" spans="1:15" ht="40.5" hidden="1">
      <c r="A1079" s="29"/>
      <c r="B1079" s="49" t="s">
        <v>563</v>
      </c>
      <c r="C1079" s="49" t="s">
        <v>198</v>
      </c>
      <c r="E1079" s="207" t="s">
        <v>574</v>
      </c>
      <c r="F1079" s="38" t="e">
        <f>#REF!</f>
        <v>#REF!</v>
      </c>
      <c r="G1079" s="44" t="e">
        <f>#REF!</f>
        <v>#REF!</v>
      </c>
      <c r="O1079" s="35"/>
    </row>
    <row r="1080" spans="1:15" ht="40.5" hidden="1">
      <c r="A1080" s="29"/>
      <c r="B1080" s="49" t="s">
        <v>563</v>
      </c>
      <c r="C1080" s="49" t="s">
        <v>198</v>
      </c>
      <c r="E1080" s="208" t="s">
        <v>575</v>
      </c>
      <c r="F1080" s="38" t="e">
        <f>#REF!</f>
        <v>#REF!</v>
      </c>
      <c r="G1080" s="44" t="e">
        <f>#REF!</f>
        <v>#REF!</v>
      </c>
      <c r="O1080" s="35"/>
    </row>
    <row r="1081" spans="1:15" ht="40.5" hidden="1">
      <c r="A1081" s="29"/>
      <c r="B1081" s="49" t="s">
        <v>563</v>
      </c>
      <c r="C1081" s="49" t="s">
        <v>198</v>
      </c>
      <c r="E1081" s="208" t="s">
        <v>576</v>
      </c>
      <c r="F1081" s="38" t="e">
        <f>#REF!</f>
        <v>#REF!</v>
      </c>
      <c r="G1081" s="44" t="e">
        <f>#REF!</f>
        <v>#REF!</v>
      </c>
      <c r="O1081" s="35"/>
    </row>
    <row r="1082" spans="1:15" hidden="1">
      <c r="A1082" s="29"/>
      <c r="B1082" s="49" t="s">
        <v>563</v>
      </c>
      <c r="C1082" s="49" t="s">
        <v>198</v>
      </c>
      <c r="E1082" s="209" t="s">
        <v>577</v>
      </c>
      <c r="F1082" s="38" t="s">
        <v>461</v>
      </c>
      <c r="G1082" s="38" t="s">
        <v>461</v>
      </c>
      <c r="O1082" s="35"/>
    </row>
    <row r="1083" spans="1:15" hidden="1">
      <c r="A1083" s="29"/>
      <c r="B1083" s="49" t="s">
        <v>563</v>
      </c>
      <c r="C1083" s="49" t="s">
        <v>198</v>
      </c>
      <c r="E1083" s="209" t="s">
        <v>578</v>
      </c>
      <c r="F1083" s="38"/>
      <c r="G1083" s="44"/>
      <c r="O1083" s="35"/>
    </row>
    <row r="1084" spans="1:15" hidden="1">
      <c r="A1084" s="29"/>
      <c r="B1084" s="49" t="s">
        <v>563</v>
      </c>
      <c r="C1084" s="49" t="s">
        <v>198</v>
      </c>
      <c r="E1084" s="208" t="s">
        <v>579</v>
      </c>
      <c r="F1084" s="38" t="e">
        <f>#REF!</f>
        <v>#REF!</v>
      </c>
      <c r="G1084" s="44" t="e">
        <f>#REF!</f>
        <v>#REF!</v>
      </c>
      <c r="O1084" s="35"/>
    </row>
    <row r="1085" spans="1:15" hidden="1">
      <c r="A1085" s="52"/>
      <c r="E1085" s="66" t="s">
        <v>194</v>
      </c>
      <c r="F1085" s="200"/>
      <c r="G1085" s="204"/>
      <c r="O1085" s="35"/>
    </row>
    <row r="1086" spans="1:15" hidden="1">
      <c r="A1086" s="29"/>
      <c r="B1086" s="49" t="s">
        <v>563</v>
      </c>
      <c r="C1086" s="49" t="s">
        <v>198</v>
      </c>
      <c r="E1086" s="210" t="s">
        <v>580</v>
      </c>
      <c r="F1086" s="38" t="e">
        <f>#REF!</f>
        <v>#REF!</v>
      </c>
      <c r="G1086" s="39" t="e">
        <f>#REF!</f>
        <v>#REF!</v>
      </c>
    </row>
    <row r="1087" spans="1:15" ht="40.5" hidden="1">
      <c r="A1087" s="29"/>
      <c r="B1087" s="49" t="s">
        <v>563</v>
      </c>
      <c r="C1087" s="49" t="s">
        <v>198</v>
      </c>
      <c r="E1087" s="211" t="s">
        <v>581</v>
      </c>
      <c r="F1087" s="38" t="e">
        <f>#REF!</f>
        <v>#REF!</v>
      </c>
      <c r="G1087" s="44" t="e">
        <f>#REF!</f>
        <v>#REF!</v>
      </c>
    </row>
    <row r="1088" spans="1:15" s="124" customFormat="1" hidden="1">
      <c r="A1088" s="52"/>
      <c r="B1088" s="49"/>
      <c r="C1088" s="49"/>
      <c r="D1088" s="49"/>
      <c r="E1088" s="212"/>
      <c r="F1088" s="125"/>
      <c r="G1088" s="213"/>
      <c r="H1088" s="35"/>
      <c r="I1088" s="35"/>
      <c r="J1088" s="35"/>
      <c r="K1088" s="35"/>
      <c r="L1088" s="35"/>
      <c r="M1088" s="35"/>
      <c r="O1088" s="36"/>
    </row>
    <row r="1089" spans="1:15" hidden="1">
      <c r="A1089" s="52"/>
      <c r="B1089" s="63"/>
      <c r="C1089" s="63"/>
      <c r="D1089" s="63"/>
      <c r="E1089" s="104"/>
      <c r="F1089" s="104"/>
      <c r="G1089" s="104"/>
      <c r="H1089" s="124"/>
      <c r="I1089" s="124"/>
      <c r="J1089" s="124"/>
      <c r="K1089" s="124"/>
      <c r="L1089" s="124"/>
      <c r="M1089" s="124"/>
    </row>
    <row r="1090" spans="1:15" hidden="1">
      <c r="A1090" s="52"/>
      <c r="E1090" s="104"/>
      <c r="F1090" s="104"/>
      <c r="G1090" s="104"/>
    </row>
    <row r="1091" spans="1:15" hidden="1">
      <c r="A1091" s="52"/>
      <c r="E1091" s="62"/>
      <c r="F1091" s="49"/>
      <c r="G1091" s="61"/>
    </row>
    <row r="1092" spans="1:15" hidden="1">
      <c r="A1092" s="52"/>
      <c r="E1092" s="62"/>
      <c r="F1092" s="93"/>
    </row>
    <row r="1093" spans="1:15" hidden="1">
      <c r="A1093" s="52"/>
      <c r="E1093" s="125"/>
      <c r="F1093" s="93"/>
    </row>
    <row r="1094" spans="1:15" hidden="1">
      <c r="A1094" s="52"/>
      <c r="E1094" s="125"/>
      <c r="F1094" s="125"/>
      <c r="G1094" s="213"/>
    </row>
    <row r="1095" spans="1:15" hidden="1">
      <c r="A1095" s="52"/>
      <c r="E1095" s="125"/>
      <c r="F1095" s="125"/>
      <c r="G1095" s="213"/>
    </row>
    <row r="1096" spans="1:15" ht="25.5" hidden="1">
      <c r="A1096" s="52"/>
      <c r="E1096" s="54" t="s">
        <v>0</v>
      </c>
      <c r="F1096" s="54"/>
      <c r="G1096" s="54"/>
    </row>
    <row r="1097" spans="1:15" ht="25.5" hidden="1">
      <c r="A1097" s="52"/>
      <c r="E1097" s="54" t="s">
        <v>179</v>
      </c>
      <c r="F1097" s="54"/>
      <c r="G1097" s="54"/>
    </row>
    <row r="1098" spans="1:15" ht="30" hidden="1">
      <c r="A1098" s="52"/>
      <c r="E1098" s="105" t="s">
        <v>582</v>
      </c>
      <c r="F1098" s="105"/>
      <c r="G1098" s="105"/>
    </row>
    <row r="1099" spans="1:15" ht="25.5" hidden="1">
      <c r="A1099" s="52"/>
      <c r="E1099" s="54" t="s">
        <v>397</v>
      </c>
      <c r="F1099" s="54"/>
      <c r="G1099" s="54"/>
    </row>
    <row r="1100" spans="1:15" ht="25.5" hidden="1">
      <c r="A1100" s="52"/>
      <c r="E1100" s="54"/>
      <c r="F1100" s="54"/>
      <c r="G1100" s="54"/>
    </row>
    <row r="1101" spans="1:15" hidden="1">
      <c r="A1101" s="52"/>
      <c r="E1101" s="666" t="s">
        <v>182</v>
      </c>
      <c r="F1101" s="669" t="s">
        <v>7</v>
      </c>
      <c r="G1101" s="670"/>
    </row>
    <row r="1102" spans="1:15" hidden="1">
      <c r="A1102" s="52"/>
      <c r="E1102" s="667"/>
      <c r="F1102" s="669" t="s">
        <v>12</v>
      </c>
      <c r="G1102" s="671"/>
      <c r="O1102" s="35"/>
    </row>
    <row r="1103" spans="1:15" hidden="1">
      <c r="A1103" s="52"/>
      <c r="E1103" s="668"/>
      <c r="F1103" s="58" t="s">
        <v>185</v>
      </c>
      <c r="G1103" s="59" t="s">
        <v>186</v>
      </c>
      <c r="O1103" s="35"/>
    </row>
    <row r="1104" spans="1:15" hidden="1">
      <c r="A1104" s="52"/>
      <c r="E1104" s="60" t="s">
        <v>399</v>
      </c>
      <c r="F1104" s="681"/>
      <c r="G1104" s="682"/>
      <c r="O1104" s="35"/>
    </row>
    <row r="1105" spans="1:15" hidden="1">
      <c r="A1105" s="52"/>
      <c r="E1105" s="191" t="s">
        <v>583</v>
      </c>
      <c r="F1105" s="40" t="s">
        <v>461</v>
      </c>
      <c r="G1105" s="44" t="s">
        <v>461</v>
      </c>
      <c r="O1105" s="35"/>
    </row>
    <row r="1106" spans="1:15" hidden="1">
      <c r="A1106" s="52"/>
      <c r="E1106" s="12" t="s">
        <v>584</v>
      </c>
      <c r="F1106" s="40" t="s">
        <v>461</v>
      </c>
      <c r="G1106" s="44" t="s">
        <v>461</v>
      </c>
      <c r="O1106" s="35"/>
    </row>
    <row r="1107" spans="1:15" hidden="1">
      <c r="A1107" s="52"/>
      <c r="E1107" s="191" t="s">
        <v>585</v>
      </c>
      <c r="F1107" s="40" t="s">
        <v>461</v>
      </c>
      <c r="G1107" s="44" t="s">
        <v>461</v>
      </c>
      <c r="O1107" s="35"/>
    </row>
    <row r="1108" spans="1:15" hidden="1">
      <c r="A1108" s="52"/>
      <c r="E1108" s="214" t="s">
        <v>502</v>
      </c>
      <c r="F1108" s="40" t="s">
        <v>461</v>
      </c>
      <c r="G1108" s="44" t="s">
        <v>461</v>
      </c>
      <c r="O1108" s="35"/>
    </row>
    <row r="1109" spans="1:15" hidden="1">
      <c r="A1109" s="52"/>
      <c r="E1109" s="191" t="s">
        <v>586</v>
      </c>
      <c r="F1109" s="40" t="s">
        <v>461</v>
      </c>
      <c r="G1109" s="44" t="s">
        <v>461</v>
      </c>
      <c r="O1109" s="35"/>
    </row>
    <row r="1110" spans="1:15" hidden="1">
      <c r="A1110" s="52"/>
      <c r="E1110" s="13" t="s">
        <v>587</v>
      </c>
      <c r="F1110" s="40" t="s">
        <v>461</v>
      </c>
      <c r="G1110" s="44" t="s">
        <v>461</v>
      </c>
      <c r="O1110" s="35"/>
    </row>
    <row r="1111" spans="1:15" hidden="1">
      <c r="A1111" s="52"/>
      <c r="E1111" s="191" t="s">
        <v>588</v>
      </c>
      <c r="F1111" s="40" t="s">
        <v>461</v>
      </c>
      <c r="G1111" s="44" t="s">
        <v>461</v>
      </c>
      <c r="O1111" s="35"/>
    </row>
    <row r="1112" spans="1:15" hidden="1">
      <c r="A1112" s="52"/>
      <c r="E1112" s="62"/>
      <c r="F1112" s="14"/>
      <c r="G1112" s="15"/>
      <c r="O1112" s="35"/>
    </row>
    <row r="1113" spans="1:15" hidden="1">
      <c r="A1113" s="52"/>
      <c r="E1113" s="60" t="s">
        <v>408</v>
      </c>
      <c r="F1113" s="205"/>
      <c r="G1113" s="206"/>
      <c r="O1113" s="35"/>
    </row>
    <row r="1114" spans="1:15" hidden="1">
      <c r="A1114" s="29"/>
      <c r="B1114" s="49" t="s">
        <v>589</v>
      </c>
      <c r="C1114" s="49" t="s">
        <v>198</v>
      </c>
      <c r="E1114" s="215" t="s">
        <v>361</v>
      </c>
      <c r="F1114" s="38" t="e">
        <f>#REF!</f>
        <v>#REF!</v>
      </c>
      <c r="G1114" s="44" t="e">
        <f>#REF!</f>
        <v>#REF!</v>
      </c>
      <c r="O1114" s="35"/>
    </row>
    <row r="1115" spans="1:15" hidden="1">
      <c r="A1115" s="29"/>
      <c r="B1115" s="49" t="s">
        <v>589</v>
      </c>
      <c r="C1115" s="49" t="s">
        <v>198</v>
      </c>
      <c r="E1115" s="209" t="s">
        <v>499</v>
      </c>
      <c r="F1115" s="38" t="e">
        <f>#REF!</f>
        <v>#REF!</v>
      </c>
      <c r="G1115" s="44" t="e">
        <f>#REF!</f>
        <v>#REF!</v>
      </c>
      <c r="O1115" s="35"/>
    </row>
    <row r="1116" spans="1:15" hidden="1">
      <c r="A1116" s="52"/>
      <c r="E1116" s="209" t="s">
        <v>590</v>
      </c>
      <c r="F1116" s="40" t="s">
        <v>461</v>
      </c>
      <c r="G1116" s="44" t="s">
        <v>461</v>
      </c>
      <c r="O1116" s="35"/>
    </row>
    <row r="1117" spans="1:15" hidden="1">
      <c r="A1117" s="52"/>
      <c r="E1117" s="209" t="s">
        <v>591</v>
      </c>
      <c r="F1117" s="40" t="s">
        <v>461</v>
      </c>
      <c r="G1117" s="44" t="s">
        <v>461</v>
      </c>
      <c r="O1117" s="35"/>
    </row>
    <row r="1118" spans="1:15" ht="40.5" hidden="1">
      <c r="A1118" s="52"/>
      <c r="B1118" s="49" t="s">
        <v>589</v>
      </c>
      <c r="C1118" s="49" t="s">
        <v>198</v>
      </c>
      <c r="E1118" s="209" t="s">
        <v>592</v>
      </c>
      <c r="F1118" s="40" t="s">
        <v>461</v>
      </c>
      <c r="G1118" s="44" t="s">
        <v>461</v>
      </c>
    </row>
    <row r="1119" spans="1:15" hidden="1">
      <c r="A1119" s="29"/>
      <c r="B1119" s="49" t="s">
        <v>589</v>
      </c>
      <c r="C1119" s="49" t="s">
        <v>198</v>
      </c>
      <c r="E1119" s="209" t="s">
        <v>593</v>
      </c>
      <c r="F1119" s="38" t="e">
        <f>#REF!</f>
        <v>#REF!</v>
      </c>
      <c r="G1119" s="44" t="e">
        <f>#REF!</f>
        <v>#REF!</v>
      </c>
    </row>
    <row r="1120" spans="1:15" hidden="1">
      <c r="A1120" s="52"/>
      <c r="E1120" s="203"/>
      <c r="F1120" s="14"/>
      <c r="G1120" s="15"/>
    </row>
    <row r="1121" spans="1:15" hidden="1">
      <c r="A1121" s="52"/>
      <c r="E1121" s="188" t="s">
        <v>497</v>
      </c>
      <c r="F1121" s="177"/>
      <c r="G1121" s="178"/>
    </row>
    <row r="1122" spans="1:15" hidden="1">
      <c r="A1122" s="52"/>
      <c r="E1122" s="191" t="s">
        <v>594</v>
      </c>
      <c r="F1122" s="40" t="s">
        <v>461</v>
      </c>
      <c r="G1122" s="44" t="s">
        <v>461</v>
      </c>
    </row>
    <row r="1123" spans="1:15" hidden="1">
      <c r="A1123" s="52"/>
      <c r="E1123" s="191" t="s">
        <v>595</v>
      </c>
      <c r="F1123" s="40" t="s">
        <v>461</v>
      </c>
      <c r="G1123" s="44" t="s">
        <v>461</v>
      </c>
    </row>
    <row r="1124" spans="1:15" s="124" customFormat="1" hidden="1">
      <c r="A1124" s="52"/>
      <c r="B1124" s="49"/>
      <c r="C1124" s="49"/>
      <c r="D1124" s="49"/>
      <c r="E1124" s="203"/>
      <c r="F1124" s="14"/>
      <c r="G1124" s="15"/>
      <c r="H1124" s="35"/>
      <c r="I1124" s="35"/>
      <c r="J1124" s="35"/>
      <c r="K1124" s="35"/>
      <c r="L1124" s="35"/>
      <c r="M1124" s="35"/>
      <c r="O1124" s="36"/>
    </row>
    <row r="1125" spans="1:15" hidden="1">
      <c r="A1125" s="52"/>
      <c r="B1125" s="63"/>
      <c r="C1125" s="63"/>
      <c r="D1125" s="63"/>
      <c r="E1125" s="104"/>
      <c r="F1125" s="104"/>
      <c r="G1125" s="104"/>
      <c r="H1125" s="124"/>
      <c r="I1125" s="124"/>
      <c r="J1125" s="124"/>
      <c r="K1125" s="124"/>
      <c r="L1125" s="124"/>
      <c r="M1125" s="124"/>
    </row>
    <row r="1126" spans="1:15" hidden="1">
      <c r="A1126" s="52"/>
      <c r="E1126" s="104"/>
      <c r="F1126" s="104"/>
      <c r="G1126" s="104"/>
    </row>
    <row r="1127" spans="1:15" hidden="1">
      <c r="A1127" s="52"/>
      <c r="E1127" s="62"/>
      <c r="F1127" s="49"/>
      <c r="G1127" s="61"/>
    </row>
    <row r="1128" spans="1:15" hidden="1">
      <c r="A1128" s="52"/>
      <c r="E1128" s="62"/>
      <c r="F1128" s="93"/>
    </row>
    <row r="1129" spans="1:15" hidden="1">
      <c r="A1129" s="52"/>
      <c r="E1129" s="125"/>
      <c r="F1129" s="93"/>
    </row>
    <row r="1130" spans="1:15" hidden="1">
      <c r="A1130" s="52"/>
      <c r="E1130" s="125"/>
      <c r="F1130" s="125"/>
      <c r="G1130" s="213"/>
    </row>
    <row r="1131" spans="1:15" hidden="1">
      <c r="A1131" s="52"/>
      <c r="E1131" s="125"/>
      <c r="F1131" s="125"/>
      <c r="G1131" s="213"/>
    </row>
    <row r="1132" spans="1:15" ht="25.5" hidden="1">
      <c r="A1132" s="52"/>
      <c r="E1132" s="54" t="s">
        <v>0</v>
      </c>
      <c r="F1132" s="54"/>
      <c r="G1132" s="54"/>
    </row>
    <row r="1133" spans="1:15" ht="25.5" hidden="1">
      <c r="A1133" s="52"/>
      <c r="E1133" s="54" t="s">
        <v>179</v>
      </c>
      <c r="F1133" s="54"/>
      <c r="G1133" s="54"/>
    </row>
    <row r="1134" spans="1:15" ht="30" hidden="1">
      <c r="A1134" s="52"/>
      <c r="E1134" s="105" t="s">
        <v>596</v>
      </c>
      <c r="F1134" s="105"/>
      <c r="G1134" s="105"/>
      <c r="O1134" s="35"/>
    </row>
    <row r="1135" spans="1:15" ht="25.5" hidden="1">
      <c r="A1135" s="52"/>
      <c r="E1135" s="54" t="s">
        <v>397</v>
      </c>
      <c r="F1135" s="54"/>
      <c r="G1135" s="54"/>
      <c r="O1135" s="35"/>
    </row>
    <row r="1136" spans="1:15" ht="25.5" hidden="1">
      <c r="A1136" s="52"/>
      <c r="E1136" s="54"/>
      <c r="F1136" s="54"/>
      <c r="G1136" s="54"/>
      <c r="O1136" s="35"/>
    </row>
    <row r="1137" spans="1:15" hidden="1">
      <c r="A1137" s="52"/>
      <c r="E1137" s="666" t="s">
        <v>182</v>
      </c>
      <c r="F1137" s="669" t="s">
        <v>7</v>
      </c>
      <c r="G1137" s="670"/>
      <c r="O1137" s="35"/>
    </row>
    <row r="1138" spans="1:15" hidden="1">
      <c r="A1138" s="52"/>
      <c r="E1138" s="667"/>
      <c r="F1138" s="669" t="s">
        <v>12</v>
      </c>
      <c r="G1138" s="671"/>
      <c r="O1138" s="35"/>
    </row>
    <row r="1139" spans="1:15" hidden="1">
      <c r="A1139" s="52"/>
      <c r="E1139" s="668"/>
      <c r="F1139" s="58" t="s">
        <v>185</v>
      </c>
      <c r="G1139" s="59" t="s">
        <v>186</v>
      </c>
      <c r="O1139" s="35"/>
    </row>
    <row r="1140" spans="1:15" hidden="1">
      <c r="A1140" s="52"/>
      <c r="E1140" s="60" t="s">
        <v>399</v>
      </c>
      <c r="F1140" s="681"/>
      <c r="G1140" s="682"/>
      <c r="O1140" s="35"/>
    </row>
    <row r="1141" spans="1:15" hidden="1">
      <c r="A1141" s="52"/>
      <c r="E1141" s="216" t="s">
        <v>361</v>
      </c>
      <c r="F1141" s="40" t="s">
        <v>461</v>
      </c>
      <c r="G1141" s="44" t="s">
        <v>461</v>
      </c>
      <c r="O1141" s="35"/>
    </row>
    <row r="1142" spans="1:15" hidden="1">
      <c r="A1142" s="52"/>
      <c r="E1142" s="112" t="s">
        <v>424</v>
      </c>
      <c r="F1142" s="40" t="s">
        <v>461</v>
      </c>
      <c r="G1142" s="44" t="s">
        <v>461</v>
      </c>
      <c r="O1142" s="35"/>
    </row>
    <row r="1143" spans="1:15" ht="40.5" hidden="1">
      <c r="A1143" s="52"/>
      <c r="E1143" s="112" t="s">
        <v>597</v>
      </c>
      <c r="F1143" s="40" t="s">
        <v>461</v>
      </c>
      <c r="G1143" s="44" t="s">
        <v>461</v>
      </c>
      <c r="O1143" s="35"/>
    </row>
    <row r="1144" spans="1:15" ht="40.5" hidden="1">
      <c r="A1144" s="52"/>
      <c r="E1144" s="112" t="s">
        <v>425</v>
      </c>
      <c r="F1144" s="40" t="s">
        <v>461</v>
      </c>
      <c r="G1144" s="44" t="s">
        <v>461</v>
      </c>
      <c r="O1144" s="35"/>
    </row>
    <row r="1145" spans="1:15" hidden="1">
      <c r="A1145" s="52"/>
      <c r="E1145" s="112" t="s">
        <v>598</v>
      </c>
      <c r="F1145" s="40" t="s">
        <v>461</v>
      </c>
      <c r="G1145" s="44" t="s">
        <v>461</v>
      </c>
      <c r="O1145" s="35"/>
    </row>
    <row r="1146" spans="1:15" hidden="1">
      <c r="A1146" s="52"/>
      <c r="E1146" s="112" t="s">
        <v>599</v>
      </c>
      <c r="F1146" s="40" t="s">
        <v>461</v>
      </c>
      <c r="G1146" s="44" t="s">
        <v>461</v>
      </c>
      <c r="O1146" s="35"/>
    </row>
    <row r="1147" spans="1:15" hidden="1">
      <c r="A1147" s="52"/>
      <c r="E1147" s="217" t="s">
        <v>600</v>
      </c>
      <c r="F1147" s="40" t="s">
        <v>461</v>
      </c>
      <c r="G1147" s="44" t="s">
        <v>461</v>
      </c>
      <c r="O1147" s="35"/>
    </row>
    <row r="1148" spans="1:15" hidden="1">
      <c r="A1148" s="52"/>
      <c r="E1148" s="218" t="s">
        <v>290</v>
      </c>
      <c r="F1148" s="219"/>
      <c r="G1148" s="220"/>
      <c r="O1148" s="35"/>
    </row>
    <row r="1149" spans="1:15" hidden="1">
      <c r="A1149" s="52"/>
      <c r="E1149" s="221" t="s">
        <v>426</v>
      </c>
      <c r="F1149" s="40" t="s">
        <v>461</v>
      </c>
      <c r="G1149" s="44" t="s">
        <v>461</v>
      </c>
      <c r="O1149" s="35"/>
    </row>
    <row r="1150" spans="1:15" ht="40.5" hidden="1">
      <c r="A1150" s="52"/>
      <c r="E1150" s="122" t="s">
        <v>391</v>
      </c>
      <c r="F1150" s="40" t="s">
        <v>461</v>
      </c>
      <c r="G1150" s="44" t="s">
        <v>461</v>
      </c>
      <c r="O1150" s="35"/>
    </row>
    <row r="1151" spans="1:15" hidden="1">
      <c r="A1151" s="52"/>
      <c r="E1151" s="117"/>
      <c r="F1151" s="205"/>
      <c r="G1151" s="206"/>
      <c r="O1151" s="35"/>
    </row>
    <row r="1152" spans="1:15" hidden="1">
      <c r="A1152" s="52"/>
      <c r="E1152" s="60" t="s">
        <v>408</v>
      </c>
      <c r="F1152" s="205"/>
      <c r="G1152" s="206"/>
      <c r="O1152" s="35"/>
    </row>
    <row r="1153" spans="1:15" hidden="1">
      <c r="A1153" s="52"/>
      <c r="E1153" s="216" t="s">
        <v>367</v>
      </c>
      <c r="F1153" s="40" t="s">
        <v>461</v>
      </c>
      <c r="G1153" s="44" t="s">
        <v>461</v>
      </c>
      <c r="O1153" s="35"/>
    </row>
    <row r="1154" spans="1:15" hidden="1">
      <c r="A1154" s="52"/>
      <c r="E1154" s="112" t="s">
        <v>364</v>
      </c>
      <c r="F1154" s="40" t="s">
        <v>461</v>
      </c>
      <c r="G1154" s="44" t="s">
        <v>461</v>
      </c>
      <c r="O1154" s="35"/>
    </row>
    <row r="1155" spans="1:15" ht="40.5" hidden="1">
      <c r="A1155" s="52"/>
      <c r="E1155" s="112" t="s">
        <v>601</v>
      </c>
      <c r="F1155" s="40" t="s">
        <v>461</v>
      </c>
      <c r="G1155" s="44" t="s">
        <v>461</v>
      </c>
      <c r="O1155" s="35"/>
    </row>
    <row r="1156" spans="1:15" hidden="1">
      <c r="A1156" s="52"/>
      <c r="E1156" s="112" t="s">
        <v>602</v>
      </c>
      <c r="F1156" s="40" t="s">
        <v>461</v>
      </c>
      <c r="G1156" s="44" t="s">
        <v>461</v>
      </c>
      <c r="O1156" s="35"/>
    </row>
    <row r="1157" spans="1:15" hidden="1">
      <c r="A1157" s="52"/>
      <c r="E1157" s="112" t="s">
        <v>603</v>
      </c>
      <c r="F1157" s="40" t="s">
        <v>461</v>
      </c>
      <c r="G1157" s="44" t="s">
        <v>461</v>
      </c>
      <c r="O1157" s="35"/>
    </row>
    <row r="1158" spans="1:15" ht="40.5" hidden="1">
      <c r="A1158" s="52"/>
      <c r="E1158" s="112" t="s">
        <v>604</v>
      </c>
      <c r="F1158" s="40" t="s">
        <v>461</v>
      </c>
      <c r="G1158" s="44" t="s">
        <v>461</v>
      </c>
      <c r="O1158" s="35"/>
    </row>
    <row r="1159" spans="1:15" hidden="1">
      <c r="A1159" s="52"/>
      <c r="E1159" s="112" t="s">
        <v>605</v>
      </c>
      <c r="F1159" s="40" t="s">
        <v>461</v>
      </c>
      <c r="G1159" s="44" t="s">
        <v>461</v>
      </c>
      <c r="O1159" s="35"/>
    </row>
    <row r="1160" spans="1:15" hidden="1">
      <c r="A1160" s="52"/>
      <c r="E1160" s="146"/>
      <c r="F1160" s="205"/>
      <c r="G1160" s="206"/>
      <c r="O1160" s="35"/>
    </row>
    <row r="1161" spans="1:15" hidden="1">
      <c r="A1161" s="52"/>
      <c r="F1161" s="144"/>
      <c r="O1161" s="35"/>
    </row>
    <row r="1162" spans="1:15" ht="25.5" hidden="1">
      <c r="A1162" s="52"/>
      <c r="E1162" s="54" t="s">
        <v>0</v>
      </c>
      <c r="F1162" s="54"/>
      <c r="G1162" s="54"/>
      <c r="O1162" s="35"/>
    </row>
    <row r="1163" spans="1:15" ht="25.5" hidden="1">
      <c r="A1163" s="52"/>
      <c r="E1163" s="54" t="s">
        <v>179</v>
      </c>
      <c r="F1163" s="54"/>
      <c r="G1163" s="54"/>
      <c r="O1163" s="35"/>
    </row>
    <row r="1164" spans="1:15" ht="30" hidden="1">
      <c r="A1164" s="52"/>
      <c r="E1164" s="105" t="s">
        <v>606</v>
      </c>
      <c r="F1164" s="105"/>
      <c r="G1164" s="105"/>
      <c r="O1164" s="35"/>
    </row>
    <row r="1165" spans="1:15" ht="30" hidden="1">
      <c r="A1165" s="52"/>
      <c r="E1165" s="105" t="s">
        <v>607</v>
      </c>
      <c r="F1165" s="105"/>
      <c r="G1165" s="105"/>
      <c r="O1165" s="35"/>
    </row>
    <row r="1166" spans="1:15" ht="25.5" hidden="1">
      <c r="A1166" s="52"/>
      <c r="E1166" s="54" t="s">
        <v>397</v>
      </c>
      <c r="F1166" s="54"/>
      <c r="G1166" s="54"/>
      <c r="O1166" s="35"/>
    </row>
    <row r="1167" spans="1:15" ht="25.5" hidden="1">
      <c r="A1167" s="52"/>
      <c r="E1167" s="145"/>
      <c r="F1167" s="145"/>
      <c r="G1167" s="145"/>
      <c r="O1167" s="35"/>
    </row>
    <row r="1168" spans="1:15" hidden="1">
      <c r="A1168" s="52"/>
      <c r="E1168" s="666" t="s">
        <v>182</v>
      </c>
      <c r="F1168" s="669" t="s">
        <v>7</v>
      </c>
      <c r="G1168" s="670"/>
      <c r="O1168" s="35"/>
    </row>
    <row r="1169" spans="1:15" hidden="1">
      <c r="A1169" s="52"/>
      <c r="E1169" s="667"/>
      <c r="F1169" s="669" t="s">
        <v>12</v>
      </c>
      <c r="G1169" s="671"/>
      <c r="O1169" s="35"/>
    </row>
    <row r="1170" spans="1:15" hidden="1">
      <c r="A1170" s="52"/>
      <c r="E1170" s="668"/>
      <c r="F1170" s="58" t="s">
        <v>185</v>
      </c>
      <c r="G1170" s="59" t="s">
        <v>186</v>
      </c>
      <c r="O1170" s="35"/>
    </row>
    <row r="1171" spans="1:15" hidden="1">
      <c r="A1171" s="52"/>
      <c r="E1171" s="60" t="s">
        <v>187</v>
      </c>
      <c r="F1171" s="49"/>
      <c r="G1171" s="61"/>
      <c r="O1171" s="35"/>
    </row>
    <row r="1172" spans="1:15" ht="40.5" hidden="1">
      <c r="A1172" s="29"/>
      <c r="B1172" s="49" t="s">
        <v>608</v>
      </c>
      <c r="C1172" s="49" t="s">
        <v>189</v>
      </c>
      <c r="D1172" s="49" t="s">
        <v>189</v>
      </c>
      <c r="E1172" s="24" t="s">
        <v>305</v>
      </c>
      <c r="F1172" s="38" t="e">
        <f>#REF!</f>
        <v>#REF!</v>
      </c>
      <c r="G1172" s="44" t="e">
        <f>#REF!</f>
        <v>#REF!</v>
      </c>
      <c r="O1172" s="35"/>
    </row>
    <row r="1173" spans="1:15" hidden="1">
      <c r="A1173" s="29"/>
      <c r="B1173" s="49" t="s">
        <v>608</v>
      </c>
      <c r="C1173" s="49" t="s">
        <v>189</v>
      </c>
      <c r="D1173" s="49" t="s">
        <v>189</v>
      </c>
      <c r="E1173" s="9" t="s">
        <v>609</v>
      </c>
      <c r="F1173" s="38" t="e">
        <f>#REF!</f>
        <v>#REF!</v>
      </c>
      <c r="G1173" s="44" t="e">
        <f>#REF!</f>
        <v>#REF!</v>
      </c>
      <c r="O1173" s="35"/>
    </row>
    <row r="1174" spans="1:15" hidden="1">
      <c r="A1174" s="29"/>
      <c r="B1174" s="49" t="s">
        <v>608</v>
      </c>
      <c r="C1174" s="49" t="s">
        <v>189</v>
      </c>
      <c r="D1174" s="49" t="s">
        <v>189</v>
      </c>
      <c r="E1174" s="9" t="s">
        <v>610</v>
      </c>
      <c r="F1174" s="114" t="e">
        <f>#REF!</f>
        <v>#REF!</v>
      </c>
      <c r="G1174" s="44" t="e">
        <f>#REF!</f>
        <v>#REF!</v>
      </c>
      <c r="O1174" s="35"/>
    </row>
    <row r="1175" spans="1:15" hidden="1">
      <c r="A1175" s="29"/>
      <c r="B1175" s="49" t="s">
        <v>608</v>
      </c>
      <c r="C1175" s="49" t="s">
        <v>189</v>
      </c>
      <c r="D1175" s="49" t="s">
        <v>189</v>
      </c>
      <c r="E1175" s="9" t="s">
        <v>611</v>
      </c>
      <c r="F1175" s="38" t="e">
        <f>#REF!</f>
        <v>#REF!</v>
      </c>
      <c r="G1175" s="44" t="e">
        <f>#REF!</f>
        <v>#REF!</v>
      </c>
      <c r="O1175" s="35"/>
    </row>
    <row r="1176" spans="1:15" hidden="1">
      <c r="A1176" s="46"/>
      <c r="E1176" s="26"/>
      <c r="F1176" s="86"/>
      <c r="G1176" s="61"/>
      <c r="O1176" s="35"/>
    </row>
    <row r="1177" spans="1:15" hidden="1">
      <c r="A1177" s="46"/>
      <c r="E1177" s="60" t="s">
        <v>197</v>
      </c>
      <c r="F1177" s="86"/>
      <c r="G1177" s="61"/>
      <c r="O1177" s="35"/>
    </row>
    <row r="1178" spans="1:15" hidden="1">
      <c r="A1178" s="52"/>
      <c r="E1178" s="20" t="s">
        <v>290</v>
      </c>
      <c r="F1178" s="86"/>
      <c r="G1178" s="61"/>
      <c r="O1178" s="35"/>
    </row>
    <row r="1179" spans="1:15" hidden="1">
      <c r="A1179" s="29"/>
      <c r="B1179" s="49" t="s">
        <v>608</v>
      </c>
      <c r="C1179" s="49" t="s">
        <v>189</v>
      </c>
      <c r="D1179" s="49" t="s">
        <v>198</v>
      </c>
      <c r="E1179" s="18" t="s">
        <v>612</v>
      </c>
      <c r="F1179" s="84" t="e">
        <f>#REF!</f>
        <v>#REF!</v>
      </c>
      <c r="G1179" s="44" t="e">
        <f>#REF!</f>
        <v>#REF!</v>
      </c>
      <c r="O1179" s="35"/>
    </row>
    <row r="1180" spans="1:15" hidden="1">
      <c r="A1180" s="29"/>
      <c r="B1180" s="49" t="s">
        <v>608</v>
      </c>
      <c r="C1180" s="49" t="s">
        <v>189</v>
      </c>
      <c r="D1180" s="49" t="s">
        <v>198</v>
      </c>
      <c r="E1180" s="27" t="s">
        <v>613</v>
      </c>
      <c r="F1180" s="84" t="e">
        <f>#REF!</f>
        <v>#REF!</v>
      </c>
      <c r="G1180" s="44" t="e">
        <f>#REF!</f>
        <v>#REF!</v>
      </c>
      <c r="O1180" s="35"/>
    </row>
    <row r="1181" spans="1:15" hidden="1">
      <c r="A1181" s="52"/>
      <c r="E1181" s="22" t="s">
        <v>290</v>
      </c>
      <c r="F1181" s="136"/>
      <c r="G1181" s="137"/>
      <c r="O1181" s="35"/>
    </row>
    <row r="1182" spans="1:15" hidden="1">
      <c r="A1182" s="29"/>
      <c r="B1182" s="49" t="s">
        <v>608</v>
      </c>
      <c r="C1182" s="49" t="s">
        <v>189</v>
      </c>
      <c r="D1182" s="49" t="s">
        <v>198</v>
      </c>
      <c r="E1182" s="21" t="s">
        <v>334</v>
      </c>
      <c r="F1182" s="38" t="e">
        <f>#REF!</f>
        <v>#REF!</v>
      </c>
      <c r="G1182" s="44" t="e">
        <f>#REF!</f>
        <v>#REF!</v>
      </c>
    </row>
    <row r="1183" spans="1:15" hidden="1">
      <c r="A1183" s="29"/>
      <c r="B1183" s="49" t="s">
        <v>608</v>
      </c>
      <c r="C1183" s="49" t="s">
        <v>189</v>
      </c>
      <c r="D1183" s="49" t="s">
        <v>198</v>
      </c>
      <c r="E1183" s="23" t="s">
        <v>364</v>
      </c>
      <c r="F1183" s="38" t="e">
        <f>#REF!</f>
        <v>#REF!</v>
      </c>
      <c r="G1183" s="44" t="e">
        <f>#REF!</f>
        <v>#REF!</v>
      </c>
    </row>
    <row r="1184" spans="1:15" hidden="1">
      <c r="A1184" s="52"/>
      <c r="E1184" s="20" t="s">
        <v>290</v>
      </c>
      <c r="F1184" s="136"/>
      <c r="G1184" s="137"/>
    </row>
    <row r="1185" spans="1:15" ht="40.5" hidden="1">
      <c r="A1185" s="29"/>
      <c r="B1185" s="49" t="s">
        <v>608</v>
      </c>
      <c r="C1185" s="49" t="s">
        <v>189</v>
      </c>
      <c r="D1185" s="49" t="s">
        <v>198</v>
      </c>
      <c r="E1185" s="18" t="s">
        <v>614</v>
      </c>
      <c r="F1185" s="38" t="e">
        <f>#REF!</f>
        <v>#REF!</v>
      </c>
      <c r="G1185" s="44" t="e">
        <f>#REF!</f>
        <v>#REF!</v>
      </c>
    </row>
    <row r="1186" spans="1:15" hidden="1">
      <c r="A1186" s="126"/>
      <c r="B1186" s="49" t="s">
        <v>608</v>
      </c>
      <c r="C1186" s="49" t="s">
        <v>189</v>
      </c>
      <c r="D1186" s="49" t="s">
        <v>198</v>
      </c>
      <c r="E1186" s="23" t="s">
        <v>615</v>
      </c>
      <c r="F1186" s="38" t="e">
        <f>#REF!</f>
        <v>#REF!</v>
      </c>
      <c r="G1186" s="44" t="e">
        <f>#REF!</f>
        <v>#REF!</v>
      </c>
    </row>
    <row r="1187" spans="1:15" s="223" customFormat="1" hidden="1">
      <c r="A1187" s="52"/>
      <c r="B1187" s="49"/>
      <c r="C1187" s="49"/>
      <c r="D1187" s="49"/>
      <c r="E1187" s="146"/>
      <c r="F1187" s="136"/>
      <c r="G1187" s="137"/>
      <c r="H1187" s="35"/>
      <c r="I1187" s="35"/>
      <c r="J1187" s="35"/>
      <c r="K1187" s="35"/>
      <c r="L1187" s="35"/>
      <c r="M1187" s="35"/>
      <c r="O1187" s="36"/>
    </row>
    <row r="1188" spans="1:15" hidden="1">
      <c r="A1188" s="52"/>
      <c r="B1188" s="53"/>
      <c r="E1188" s="222" t="s">
        <v>208</v>
      </c>
      <c r="F1188" s="128"/>
      <c r="G1188" s="129"/>
      <c r="H1188" s="223"/>
      <c r="I1188" s="223"/>
      <c r="J1188" s="223"/>
      <c r="K1188" s="223"/>
      <c r="L1188" s="223"/>
      <c r="M1188" s="223"/>
    </row>
    <row r="1189" spans="1:15" hidden="1">
      <c r="A1189" s="29"/>
      <c r="B1189" s="49" t="s">
        <v>608</v>
      </c>
      <c r="C1189" s="49" t="s">
        <v>198</v>
      </c>
      <c r="D1189" s="49" t="s">
        <v>189</v>
      </c>
      <c r="E1189" s="224" t="s">
        <v>361</v>
      </c>
      <c r="F1189" s="38" t="e">
        <f>#REF!</f>
        <v>#REF!</v>
      </c>
      <c r="G1189" s="44" t="e">
        <f>#REF!</f>
        <v>#REF!</v>
      </c>
    </row>
    <row r="1190" spans="1:15" s="223" customFormat="1" hidden="1">
      <c r="A1190" s="29"/>
      <c r="B1190" s="49" t="s">
        <v>608</v>
      </c>
      <c r="C1190" s="49" t="s">
        <v>198</v>
      </c>
      <c r="D1190" s="49" t="s">
        <v>189</v>
      </c>
      <c r="E1190" s="225" t="s">
        <v>429</v>
      </c>
      <c r="F1190" s="38" t="e">
        <f>#REF!</f>
        <v>#REF!</v>
      </c>
      <c r="G1190" s="44" t="e">
        <f>#REF!</f>
        <v>#REF!</v>
      </c>
      <c r="H1190" s="35"/>
      <c r="I1190" s="35"/>
      <c r="J1190" s="35"/>
      <c r="K1190" s="35"/>
      <c r="L1190" s="35"/>
      <c r="M1190" s="35"/>
      <c r="O1190" s="36"/>
    </row>
    <row r="1191" spans="1:15" hidden="1">
      <c r="A1191" s="52"/>
      <c r="B1191" s="53"/>
      <c r="E1191" s="226" t="s">
        <v>290</v>
      </c>
      <c r="F1191" s="227"/>
      <c r="G1191" s="129"/>
      <c r="H1191" s="223"/>
      <c r="I1191" s="223"/>
      <c r="J1191" s="223"/>
      <c r="K1191" s="223"/>
      <c r="L1191" s="223"/>
      <c r="M1191" s="223"/>
    </row>
    <row r="1192" spans="1:15" hidden="1">
      <c r="A1192" s="29"/>
      <c r="B1192" s="49" t="s">
        <v>608</v>
      </c>
      <c r="C1192" s="49" t="s">
        <v>198</v>
      </c>
      <c r="D1192" s="49" t="s">
        <v>189</v>
      </c>
      <c r="E1192" s="228" t="s">
        <v>367</v>
      </c>
      <c r="F1192" s="38" t="e">
        <f>#REF!</f>
        <v>#REF!</v>
      </c>
      <c r="G1192" s="44" t="e">
        <f>#REF!</f>
        <v>#REF!</v>
      </c>
    </row>
    <row r="1193" spans="1:15" hidden="1">
      <c r="A1193" s="29"/>
      <c r="B1193" s="49" t="s">
        <v>608</v>
      </c>
      <c r="C1193" s="49" t="s">
        <v>198</v>
      </c>
      <c r="D1193" s="49" t="s">
        <v>189</v>
      </c>
      <c r="E1193" s="229" t="s">
        <v>368</v>
      </c>
      <c r="F1193" s="38" t="e">
        <f>#REF!</f>
        <v>#REF!</v>
      </c>
      <c r="G1193" s="44" t="e">
        <f>#REF!</f>
        <v>#REF!</v>
      </c>
    </row>
    <row r="1194" spans="1:15" hidden="1">
      <c r="A1194" s="29"/>
      <c r="E1194" s="131"/>
      <c r="F1194" s="136"/>
      <c r="G1194" s="137"/>
    </row>
    <row r="1195" spans="1:15" hidden="1">
      <c r="A1195" s="29"/>
      <c r="E1195" s="60" t="s">
        <v>214</v>
      </c>
      <c r="F1195" s="128"/>
      <c r="G1195" s="129"/>
    </row>
    <row r="1196" spans="1:15" ht="40.5" hidden="1">
      <c r="A1196" s="29"/>
      <c r="B1196" s="49" t="s">
        <v>608</v>
      </c>
      <c r="C1196" s="49" t="s">
        <v>198</v>
      </c>
      <c r="D1196" s="49" t="s">
        <v>198</v>
      </c>
      <c r="E1196" s="130" t="s">
        <v>616</v>
      </c>
      <c r="F1196" s="38" t="e">
        <f>#REF!</f>
        <v>#REF!</v>
      </c>
      <c r="G1196" s="44" t="e">
        <f>#REF!</f>
        <v>#REF!</v>
      </c>
    </row>
    <row r="1197" spans="1:15" hidden="1">
      <c r="A1197" s="52"/>
      <c r="E1197" s="146"/>
      <c r="F1197" s="136"/>
      <c r="G1197" s="137"/>
    </row>
    <row r="1198" spans="1:15" hidden="1">
      <c r="A1198" s="52"/>
      <c r="E1198" s="60" t="s">
        <v>497</v>
      </c>
      <c r="F1198" s="136"/>
      <c r="G1198" s="137"/>
    </row>
    <row r="1199" spans="1:15" hidden="1">
      <c r="A1199" s="29"/>
      <c r="B1199" s="49" t="s">
        <v>608</v>
      </c>
      <c r="C1199" s="49" t="s">
        <v>189</v>
      </c>
      <c r="D1199" s="49" t="s">
        <v>534</v>
      </c>
      <c r="E1199" s="9" t="s">
        <v>426</v>
      </c>
      <c r="F1199" s="38" t="e">
        <f>#REF!</f>
        <v>#REF!</v>
      </c>
      <c r="G1199" s="44" t="e">
        <f>#REF!</f>
        <v>#REF!</v>
      </c>
    </row>
    <row r="1200" spans="1:15" hidden="1">
      <c r="A1200" s="29"/>
      <c r="B1200" s="49" t="s">
        <v>608</v>
      </c>
      <c r="C1200" s="49" t="s">
        <v>189</v>
      </c>
      <c r="D1200" s="49" t="s">
        <v>534</v>
      </c>
      <c r="E1200" s="9" t="s">
        <v>599</v>
      </c>
      <c r="F1200" s="38" t="e">
        <f>#REF!</f>
        <v>#REF!</v>
      </c>
      <c r="G1200" s="44" t="e">
        <f>#REF!</f>
        <v>#REF!</v>
      </c>
    </row>
    <row r="1201" spans="1:15" hidden="1">
      <c r="A1201" s="29"/>
      <c r="B1201" s="49" t="s">
        <v>608</v>
      </c>
      <c r="C1201" s="49" t="s">
        <v>189</v>
      </c>
      <c r="D1201" s="49" t="s">
        <v>534</v>
      </c>
      <c r="E1201" s="8" t="s">
        <v>617</v>
      </c>
      <c r="F1201" s="84" t="e">
        <f>#REF!</f>
        <v>#REF!</v>
      </c>
      <c r="G1201" s="44" t="e">
        <f>#REF!</f>
        <v>#REF!</v>
      </c>
    </row>
    <row r="1202" spans="1:15" s="124" customFormat="1" hidden="1">
      <c r="A1202" s="52"/>
      <c r="B1202" s="49"/>
      <c r="C1202" s="49"/>
      <c r="D1202" s="49"/>
      <c r="E1202" s="146"/>
      <c r="F1202" s="136"/>
      <c r="G1202" s="137"/>
      <c r="H1202" s="35"/>
      <c r="I1202" s="35"/>
      <c r="J1202" s="35"/>
      <c r="K1202" s="35"/>
      <c r="L1202" s="35"/>
      <c r="M1202" s="35"/>
      <c r="O1202" s="36"/>
    </row>
    <row r="1203" spans="1:15" hidden="1">
      <c r="A1203" s="52"/>
      <c r="B1203" s="63"/>
      <c r="C1203" s="63"/>
      <c r="D1203" s="63"/>
      <c r="E1203" s="104"/>
      <c r="F1203" s="104"/>
      <c r="G1203" s="104"/>
      <c r="H1203" s="124"/>
      <c r="I1203" s="124"/>
      <c r="J1203" s="124"/>
      <c r="K1203" s="124"/>
      <c r="L1203" s="124"/>
      <c r="M1203" s="124"/>
    </row>
    <row r="1204" spans="1:15" hidden="1">
      <c r="A1204" s="52"/>
      <c r="E1204" s="104"/>
      <c r="F1204" s="104"/>
      <c r="G1204" s="104"/>
    </row>
    <row r="1205" spans="1:15" hidden="1">
      <c r="A1205" s="52"/>
      <c r="E1205" s="62"/>
      <c r="F1205" s="93"/>
    </row>
    <row r="1206" spans="1:15" hidden="1">
      <c r="A1206" s="52"/>
      <c r="E1206" s="125"/>
      <c r="F1206" s="93"/>
    </row>
    <row r="1207" spans="1:15" s="124" customFormat="1" hidden="1">
      <c r="A1207" s="52"/>
      <c r="B1207" s="49"/>
      <c r="C1207" s="49"/>
      <c r="D1207" s="49"/>
      <c r="E1207" s="125"/>
      <c r="F1207" s="93"/>
      <c r="G1207" s="1"/>
      <c r="H1207" s="35"/>
      <c r="I1207" s="35"/>
      <c r="J1207" s="35"/>
      <c r="K1207" s="35"/>
      <c r="L1207" s="35"/>
      <c r="M1207" s="35"/>
      <c r="O1207" s="36"/>
    </row>
    <row r="1208" spans="1:15" hidden="1">
      <c r="A1208" s="52"/>
      <c r="B1208" s="63"/>
      <c r="C1208" s="63"/>
      <c r="D1208" s="63"/>
      <c r="E1208" s="104"/>
      <c r="F1208" s="104"/>
      <c r="G1208" s="104"/>
      <c r="H1208" s="124"/>
      <c r="I1208" s="124"/>
      <c r="J1208" s="124"/>
      <c r="K1208" s="124"/>
      <c r="L1208" s="124"/>
      <c r="M1208" s="124"/>
    </row>
    <row r="1209" spans="1:15" hidden="1">
      <c r="A1209" s="52"/>
      <c r="E1209" s="104"/>
      <c r="F1209" s="104"/>
      <c r="G1209" s="104"/>
    </row>
    <row r="1210" spans="1:15" hidden="1">
      <c r="A1210" s="52"/>
      <c r="E1210" s="62"/>
      <c r="F1210" s="49"/>
      <c r="G1210" s="61"/>
    </row>
    <row r="1211" spans="1:15" hidden="1">
      <c r="A1211" s="52"/>
      <c r="E1211" s="62"/>
      <c r="F1211" s="93"/>
    </row>
    <row r="1212" spans="1:15" hidden="1">
      <c r="A1212" s="52"/>
      <c r="E1212" s="125"/>
      <c r="F1212" s="93"/>
    </row>
    <row r="1213" spans="1:15" hidden="1">
      <c r="A1213" s="52"/>
      <c r="E1213" s="125"/>
      <c r="F1213" s="125"/>
      <c r="G1213" s="213"/>
    </row>
    <row r="1214" spans="1:15" hidden="1">
      <c r="A1214" s="52"/>
      <c r="E1214" s="125"/>
      <c r="F1214" s="125"/>
      <c r="G1214" s="213"/>
      <c r="O1214" s="35"/>
    </row>
    <row r="1215" spans="1:15" ht="25.5" hidden="1">
      <c r="A1215" s="52"/>
      <c r="E1215" s="54" t="s">
        <v>0</v>
      </c>
      <c r="F1215" s="54"/>
      <c r="G1215" s="54"/>
      <c r="O1215" s="35"/>
    </row>
    <row r="1216" spans="1:15" ht="25.5" hidden="1">
      <c r="A1216" s="52"/>
      <c r="E1216" s="54" t="s">
        <v>179</v>
      </c>
      <c r="F1216" s="54"/>
      <c r="G1216" s="54"/>
      <c r="O1216" s="35"/>
    </row>
    <row r="1217" spans="1:15" ht="30" hidden="1">
      <c r="A1217" s="52"/>
      <c r="E1217" s="105" t="s">
        <v>618</v>
      </c>
      <c r="F1217" s="105"/>
      <c r="G1217" s="105"/>
      <c r="O1217" s="35"/>
    </row>
    <row r="1218" spans="1:15" ht="25.5" hidden="1">
      <c r="A1218" s="52"/>
      <c r="E1218" s="54" t="s">
        <v>397</v>
      </c>
      <c r="F1218" s="54"/>
      <c r="G1218" s="54"/>
      <c r="O1218" s="35"/>
    </row>
    <row r="1219" spans="1:15" ht="25.5" hidden="1">
      <c r="A1219" s="52"/>
      <c r="E1219" s="54"/>
      <c r="F1219" s="54"/>
      <c r="G1219" s="54"/>
      <c r="O1219" s="35"/>
    </row>
    <row r="1220" spans="1:15" hidden="1">
      <c r="A1220" s="52"/>
      <c r="E1220" s="666" t="s">
        <v>182</v>
      </c>
      <c r="F1220" s="669" t="s">
        <v>7</v>
      </c>
      <c r="G1220" s="670"/>
      <c r="O1220" s="35"/>
    </row>
    <row r="1221" spans="1:15" hidden="1">
      <c r="A1221" s="52"/>
      <c r="E1221" s="667"/>
      <c r="F1221" s="669" t="s">
        <v>12</v>
      </c>
      <c r="G1221" s="671"/>
      <c r="O1221" s="35"/>
    </row>
    <row r="1222" spans="1:15" hidden="1">
      <c r="A1222" s="52"/>
      <c r="E1222" s="668"/>
      <c r="F1222" s="58" t="s">
        <v>185</v>
      </c>
      <c r="G1222" s="59" t="s">
        <v>186</v>
      </c>
      <c r="O1222" s="35"/>
    </row>
    <row r="1223" spans="1:15" hidden="1">
      <c r="A1223" s="52"/>
      <c r="E1223" s="60" t="s">
        <v>399</v>
      </c>
      <c r="F1223" s="681"/>
      <c r="G1223" s="682"/>
      <c r="O1223" s="35"/>
    </row>
    <row r="1224" spans="1:15" hidden="1">
      <c r="A1224" s="29"/>
      <c r="B1224" s="49" t="s">
        <v>619</v>
      </c>
      <c r="C1224" s="49" t="s">
        <v>189</v>
      </c>
      <c r="E1224" s="191" t="s">
        <v>620</v>
      </c>
      <c r="F1224" s="38" t="s">
        <v>461</v>
      </c>
      <c r="G1224" s="38" t="s">
        <v>461</v>
      </c>
      <c r="O1224" s="35"/>
    </row>
    <row r="1225" spans="1:15" ht="40.5" hidden="1">
      <c r="A1225" s="29"/>
      <c r="B1225" s="49" t="s">
        <v>619</v>
      </c>
      <c r="C1225" s="49" t="s">
        <v>189</v>
      </c>
      <c r="E1225" s="191" t="s">
        <v>621</v>
      </c>
      <c r="F1225" s="38" t="e">
        <f>#REF!</f>
        <v>#REF!</v>
      </c>
      <c r="G1225" s="44" t="e">
        <f>#REF!</f>
        <v>#REF!</v>
      </c>
      <c r="O1225" s="35"/>
    </row>
    <row r="1226" spans="1:15" ht="40.5" hidden="1">
      <c r="A1226" s="29"/>
      <c r="B1226" s="49" t="s">
        <v>619</v>
      </c>
      <c r="C1226" s="49" t="s">
        <v>189</v>
      </c>
      <c r="E1226" s="191" t="s">
        <v>622</v>
      </c>
      <c r="F1226" s="38" t="e">
        <f>#REF!</f>
        <v>#REF!</v>
      </c>
      <c r="G1226" s="44" t="e">
        <f>#REF!</f>
        <v>#REF!</v>
      </c>
      <c r="O1226" s="35"/>
    </row>
    <row r="1227" spans="1:15" ht="40.5" hidden="1">
      <c r="A1227" s="29"/>
      <c r="B1227" s="49" t="s">
        <v>619</v>
      </c>
      <c r="C1227" s="49" t="s">
        <v>189</v>
      </c>
      <c r="E1227" s="191" t="s">
        <v>623</v>
      </c>
      <c r="F1227" s="38" t="s">
        <v>461</v>
      </c>
      <c r="G1227" s="38" t="s">
        <v>461</v>
      </c>
      <c r="O1227" s="35"/>
    </row>
    <row r="1228" spans="1:15" hidden="1">
      <c r="A1228" s="29"/>
      <c r="B1228" s="49" t="s">
        <v>619</v>
      </c>
      <c r="C1228" s="49" t="s">
        <v>189</v>
      </c>
      <c r="E1228" s="191" t="s">
        <v>501</v>
      </c>
      <c r="F1228" s="38" t="e">
        <f>#REF!</f>
        <v>#REF!</v>
      </c>
      <c r="G1228" s="44" t="e">
        <f>#REF!</f>
        <v>#REF!</v>
      </c>
      <c r="O1228" s="35"/>
    </row>
    <row r="1229" spans="1:15" hidden="1">
      <c r="A1229" s="29"/>
      <c r="B1229" s="49" t="s">
        <v>619</v>
      </c>
      <c r="C1229" s="49" t="s">
        <v>189</v>
      </c>
      <c r="E1229" s="191" t="s">
        <v>624</v>
      </c>
      <c r="F1229" s="38" t="e">
        <f>#REF!</f>
        <v>#REF!</v>
      </c>
      <c r="G1229" s="44" t="e">
        <f>#REF!</f>
        <v>#REF!</v>
      </c>
      <c r="O1229" s="35"/>
    </row>
    <row r="1230" spans="1:15" hidden="1">
      <c r="A1230" s="29"/>
      <c r="B1230" s="49" t="s">
        <v>619</v>
      </c>
      <c r="C1230" s="49" t="s">
        <v>189</v>
      </c>
      <c r="E1230" s="214" t="s">
        <v>595</v>
      </c>
      <c r="F1230" s="154" t="e">
        <f>#REF!</f>
        <v>#REF!</v>
      </c>
      <c r="G1230" s="155" t="e">
        <f>#REF!</f>
        <v>#REF!</v>
      </c>
    </row>
    <row r="1231" spans="1:15" hidden="1">
      <c r="A1231" s="150"/>
      <c r="B1231" s="49" t="s">
        <v>619</v>
      </c>
      <c r="C1231" s="49" t="s">
        <v>189</v>
      </c>
      <c r="E1231" s="191" t="s">
        <v>625</v>
      </c>
      <c r="F1231" s="685" t="s">
        <v>626</v>
      </c>
      <c r="G1231" s="686"/>
    </row>
    <row r="1232" spans="1:15" ht="40.5" hidden="1">
      <c r="A1232" s="29"/>
      <c r="B1232" s="49" t="s">
        <v>619</v>
      </c>
      <c r="C1232" s="49" t="s">
        <v>189</v>
      </c>
      <c r="E1232" s="230" t="s">
        <v>627</v>
      </c>
      <c r="F1232" s="152" t="s">
        <v>461</v>
      </c>
      <c r="G1232" s="152" t="s">
        <v>461</v>
      </c>
    </row>
    <row r="1233" spans="1:15" hidden="1">
      <c r="A1233" s="29"/>
      <c r="B1233" s="49" t="s">
        <v>619</v>
      </c>
      <c r="C1233" s="49" t="s">
        <v>189</v>
      </c>
      <c r="E1233" s="191" t="s">
        <v>628</v>
      </c>
      <c r="F1233" s="38" t="e">
        <f>#REF!</f>
        <v>#REF!</v>
      </c>
      <c r="G1233" s="44" t="e">
        <f>#REF!</f>
        <v>#REF!</v>
      </c>
    </row>
    <row r="1234" spans="1:15" hidden="1">
      <c r="A1234" s="52"/>
      <c r="E1234" s="187"/>
      <c r="F1234" s="14"/>
      <c r="G1234" s="15"/>
    </row>
    <row r="1235" spans="1:15" hidden="1">
      <c r="A1235" s="52"/>
      <c r="E1235" s="60" t="s">
        <v>408</v>
      </c>
      <c r="F1235" s="205"/>
      <c r="G1235" s="206"/>
    </row>
    <row r="1236" spans="1:15" hidden="1">
      <c r="A1236" s="29"/>
      <c r="B1236" s="49" t="s">
        <v>619</v>
      </c>
      <c r="C1236" s="49" t="s">
        <v>198</v>
      </c>
      <c r="E1236" s="231" t="s">
        <v>629</v>
      </c>
      <c r="F1236" s="154" t="e">
        <f>#REF!</f>
        <v>#REF!</v>
      </c>
      <c r="G1236" s="155" t="e">
        <f>#REF!</f>
        <v>#REF!</v>
      </c>
    </row>
    <row r="1237" spans="1:15" hidden="1">
      <c r="A1237" s="150"/>
      <c r="B1237" s="49" t="s">
        <v>619</v>
      </c>
      <c r="C1237" s="49" t="s">
        <v>198</v>
      </c>
      <c r="E1237" s="209" t="s">
        <v>580</v>
      </c>
      <c r="F1237" s="685" t="s">
        <v>626</v>
      </c>
      <c r="G1237" s="686"/>
    </row>
    <row r="1238" spans="1:15" hidden="1">
      <c r="A1238" s="52"/>
      <c r="B1238" s="49" t="s">
        <v>619</v>
      </c>
      <c r="C1238" s="49" t="s">
        <v>198</v>
      </c>
      <c r="E1238" s="232" t="s">
        <v>630</v>
      </c>
      <c r="F1238" s="233"/>
      <c r="G1238" s="234"/>
    </row>
    <row r="1239" spans="1:15" hidden="1">
      <c r="A1239" s="150"/>
      <c r="B1239" s="49" t="s">
        <v>619</v>
      </c>
      <c r="C1239" s="49" t="s">
        <v>198</v>
      </c>
      <c r="E1239" s="209" t="s">
        <v>631</v>
      </c>
      <c r="F1239" s="685" t="s">
        <v>632</v>
      </c>
      <c r="G1239" s="686"/>
    </row>
    <row r="1240" spans="1:15" ht="40.5" hidden="1">
      <c r="A1240" s="29"/>
      <c r="B1240" s="49" t="s">
        <v>619</v>
      </c>
      <c r="C1240" s="49" t="s">
        <v>198</v>
      </c>
      <c r="E1240" s="232" t="s">
        <v>633</v>
      </c>
      <c r="F1240" s="159" t="e">
        <f>#REF!</f>
        <v>#REF!</v>
      </c>
      <c r="G1240" s="160" t="e">
        <f>#REF!</f>
        <v>#REF!</v>
      </c>
    </row>
    <row r="1241" spans="1:15" hidden="1">
      <c r="A1241" s="150"/>
      <c r="B1241" s="49" t="s">
        <v>619</v>
      </c>
      <c r="C1241" s="49" t="s">
        <v>198</v>
      </c>
      <c r="E1241" s="209" t="s">
        <v>579</v>
      </c>
      <c r="F1241" s="685" t="s">
        <v>626</v>
      </c>
      <c r="G1241" s="686"/>
    </row>
    <row r="1242" spans="1:15" s="124" customFormat="1" hidden="1">
      <c r="A1242" s="52"/>
      <c r="B1242" s="49"/>
      <c r="C1242" s="49"/>
      <c r="D1242" s="49"/>
      <c r="E1242" s="146"/>
      <c r="F1242" s="205"/>
      <c r="G1242" s="206"/>
      <c r="H1242" s="35"/>
      <c r="I1242" s="35"/>
      <c r="J1242" s="35"/>
      <c r="K1242" s="35"/>
      <c r="L1242" s="35"/>
      <c r="M1242" s="35"/>
      <c r="O1242" s="36"/>
    </row>
    <row r="1243" spans="1:15" hidden="1">
      <c r="A1243" s="52"/>
      <c r="B1243" s="63"/>
      <c r="C1243" s="63"/>
      <c r="D1243" s="63"/>
      <c r="E1243" s="104"/>
      <c r="F1243" s="104"/>
      <c r="G1243" s="104"/>
      <c r="H1243" s="124"/>
      <c r="I1243" s="124"/>
      <c r="J1243" s="124"/>
      <c r="K1243" s="124"/>
      <c r="L1243" s="124"/>
      <c r="M1243" s="124"/>
    </row>
    <row r="1244" spans="1:15" hidden="1">
      <c r="A1244" s="52"/>
      <c r="E1244" s="104"/>
      <c r="F1244" s="104"/>
      <c r="G1244" s="104"/>
    </row>
    <row r="1245" spans="1:15" hidden="1">
      <c r="A1245" s="52"/>
      <c r="E1245" s="62"/>
      <c r="F1245" s="49"/>
      <c r="G1245" s="61"/>
    </row>
    <row r="1246" spans="1:15" hidden="1">
      <c r="A1246" s="52"/>
      <c r="E1246" s="62"/>
      <c r="F1246" s="93"/>
      <c r="O1246" s="35"/>
    </row>
    <row r="1247" spans="1:15" hidden="1">
      <c r="A1247" s="52"/>
      <c r="E1247" s="125"/>
      <c r="F1247" s="93"/>
      <c r="O1247" s="35"/>
    </row>
    <row r="1248" spans="1:15" hidden="1">
      <c r="A1248" s="52"/>
      <c r="E1248" s="125"/>
      <c r="F1248" s="125"/>
      <c r="G1248" s="213"/>
      <c r="O1248" s="35"/>
    </row>
    <row r="1249" spans="1:15" hidden="1">
      <c r="A1249" s="52"/>
      <c r="E1249" s="125"/>
      <c r="F1249" s="125"/>
      <c r="G1249" s="213"/>
      <c r="O1249" s="35"/>
    </row>
    <row r="1250" spans="1:15" ht="25.5" hidden="1">
      <c r="A1250" s="52"/>
      <c r="E1250" s="54" t="s">
        <v>0</v>
      </c>
      <c r="F1250" s="54"/>
      <c r="G1250" s="54"/>
      <c r="O1250" s="35"/>
    </row>
    <row r="1251" spans="1:15" ht="25.5" hidden="1">
      <c r="A1251" s="52"/>
      <c r="E1251" s="54" t="s">
        <v>179</v>
      </c>
      <c r="F1251" s="54"/>
      <c r="G1251" s="54"/>
      <c r="O1251" s="35"/>
    </row>
    <row r="1252" spans="1:15" ht="30" hidden="1">
      <c r="A1252" s="52"/>
      <c r="E1252" s="105" t="s">
        <v>634</v>
      </c>
      <c r="F1252" s="105"/>
      <c r="G1252" s="105"/>
      <c r="O1252" s="35"/>
    </row>
    <row r="1253" spans="1:15" ht="25.5" hidden="1">
      <c r="A1253" s="52"/>
      <c r="E1253" s="54" t="s">
        <v>397</v>
      </c>
      <c r="F1253" s="54"/>
      <c r="G1253" s="54"/>
      <c r="O1253" s="35"/>
    </row>
    <row r="1254" spans="1:15" ht="25.5" hidden="1">
      <c r="A1254" s="52"/>
      <c r="E1254" s="54"/>
      <c r="F1254" s="54"/>
      <c r="G1254" s="54"/>
      <c r="O1254" s="35"/>
    </row>
    <row r="1255" spans="1:15" hidden="1">
      <c r="A1255" s="52"/>
      <c r="E1255" s="666" t="s">
        <v>182</v>
      </c>
      <c r="F1255" s="669" t="s">
        <v>7</v>
      </c>
      <c r="G1255" s="670"/>
      <c r="O1255" s="35"/>
    </row>
    <row r="1256" spans="1:15" hidden="1">
      <c r="A1256" s="52"/>
      <c r="E1256" s="667"/>
      <c r="F1256" s="669" t="s">
        <v>12</v>
      </c>
      <c r="G1256" s="671"/>
      <c r="O1256" s="35"/>
    </row>
    <row r="1257" spans="1:15" hidden="1">
      <c r="A1257" s="52"/>
      <c r="E1257" s="668"/>
      <c r="F1257" s="58" t="s">
        <v>185</v>
      </c>
      <c r="G1257" s="59" t="s">
        <v>186</v>
      </c>
      <c r="O1257" s="35"/>
    </row>
    <row r="1258" spans="1:15" hidden="1">
      <c r="A1258" s="52"/>
      <c r="E1258" s="60" t="s">
        <v>399</v>
      </c>
      <c r="F1258" s="681"/>
      <c r="G1258" s="682"/>
      <c r="O1258" s="35"/>
    </row>
    <row r="1259" spans="1:15" hidden="1">
      <c r="A1259" s="29"/>
      <c r="B1259" s="49" t="s">
        <v>635</v>
      </c>
      <c r="C1259" s="49" t="s">
        <v>189</v>
      </c>
      <c r="E1259" s="235" t="s">
        <v>636</v>
      </c>
      <c r="F1259" s="38" t="e">
        <f>#REF!</f>
        <v>#REF!</v>
      </c>
      <c r="G1259" s="44" t="e">
        <f>#REF!</f>
        <v>#REF!</v>
      </c>
      <c r="O1259" s="35"/>
    </row>
    <row r="1260" spans="1:15" hidden="1">
      <c r="A1260" s="29"/>
      <c r="B1260" s="49" t="s">
        <v>635</v>
      </c>
      <c r="C1260" s="49" t="s">
        <v>189</v>
      </c>
      <c r="E1260" s="235" t="s">
        <v>637</v>
      </c>
      <c r="F1260" s="38" t="e">
        <f>#REF!</f>
        <v>#REF!</v>
      </c>
      <c r="G1260" s="44" t="e">
        <f>#REF!</f>
        <v>#REF!</v>
      </c>
      <c r="O1260" s="35"/>
    </row>
    <row r="1261" spans="1:15" hidden="1">
      <c r="A1261" s="29"/>
      <c r="B1261" s="49" t="s">
        <v>635</v>
      </c>
      <c r="C1261" s="49" t="s">
        <v>189</v>
      </c>
      <c r="E1261" s="191" t="s">
        <v>409</v>
      </c>
      <c r="F1261" s="38" t="e">
        <f>#REF!</f>
        <v>#REF!</v>
      </c>
      <c r="G1261" s="44" t="e">
        <f>#REF!</f>
        <v>#REF!</v>
      </c>
      <c r="O1261" s="35"/>
    </row>
    <row r="1262" spans="1:15" hidden="1">
      <c r="A1262" s="29"/>
      <c r="B1262" s="49" t="s">
        <v>635</v>
      </c>
      <c r="C1262" s="49" t="s">
        <v>189</v>
      </c>
      <c r="E1262" s="191" t="s">
        <v>638</v>
      </c>
      <c r="F1262" s="38" t="e">
        <f>#REF!</f>
        <v>#REF!</v>
      </c>
      <c r="G1262" s="44" t="e">
        <f>#REF!</f>
        <v>#REF!</v>
      </c>
      <c r="O1262" s="35"/>
    </row>
    <row r="1263" spans="1:15" ht="40.5" hidden="1">
      <c r="A1263" s="29"/>
      <c r="B1263" s="49" t="s">
        <v>635</v>
      </c>
      <c r="C1263" s="49" t="s">
        <v>189</v>
      </c>
      <c r="E1263" s="235" t="s">
        <v>639</v>
      </c>
      <c r="F1263" s="38" t="e">
        <f>#REF!</f>
        <v>#REF!</v>
      </c>
      <c r="G1263" s="44" t="e">
        <f>#REF!</f>
        <v>#REF!</v>
      </c>
      <c r="O1263" s="35"/>
    </row>
    <row r="1264" spans="1:15" hidden="1">
      <c r="A1264" s="29"/>
      <c r="B1264" s="49" t="s">
        <v>635</v>
      </c>
      <c r="C1264" s="49" t="s">
        <v>189</v>
      </c>
      <c r="E1264" s="191" t="s">
        <v>640</v>
      </c>
      <c r="F1264" s="38" t="e">
        <f>#REF!</f>
        <v>#REF!</v>
      </c>
      <c r="G1264" s="44" t="e">
        <f>#REF!</f>
        <v>#REF!</v>
      </c>
      <c r="O1264" s="35"/>
    </row>
    <row r="1265" spans="1:15" ht="40.5" hidden="1">
      <c r="A1265" s="29"/>
      <c r="B1265" s="49" t="s">
        <v>635</v>
      </c>
      <c r="C1265" s="49" t="s">
        <v>189</v>
      </c>
      <c r="E1265" s="235" t="s">
        <v>641</v>
      </c>
      <c r="F1265" s="38" t="e">
        <f>#REF!</f>
        <v>#REF!</v>
      </c>
      <c r="G1265" s="44" t="e">
        <f>#REF!</f>
        <v>#REF!</v>
      </c>
      <c r="O1265" s="35"/>
    </row>
    <row r="1266" spans="1:15" hidden="1">
      <c r="A1266" s="29"/>
      <c r="B1266" s="49" t="s">
        <v>635</v>
      </c>
      <c r="C1266" s="49" t="s">
        <v>189</v>
      </c>
      <c r="E1266" s="214" t="s">
        <v>642</v>
      </c>
      <c r="F1266" s="38" t="e">
        <f>#REF!</f>
        <v>#REF!</v>
      </c>
      <c r="G1266" s="44" t="e">
        <f>#REF!</f>
        <v>#REF!</v>
      </c>
      <c r="O1266" s="35"/>
    </row>
    <row r="1267" spans="1:15" hidden="1">
      <c r="A1267" s="52"/>
      <c r="E1267" s="218" t="s">
        <v>290</v>
      </c>
      <c r="F1267" s="205"/>
      <c r="G1267" s="206"/>
      <c r="O1267" s="35"/>
    </row>
    <row r="1268" spans="1:15" hidden="1">
      <c r="A1268" s="29"/>
      <c r="B1268" s="49" t="s">
        <v>635</v>
      </c>
      <c r="C1268" s="49" t="s">
        <v>189</v>
      </c>
      <c r="E1268" s="185" t="s">
        <v>643</v>
      </c>
      <c r="F1268" s="38" t="e">
        <f>#REF!</f>
        <v>#REF!</v>
      </c>
      <c r="G1268" s="44" t="e">
        <f>#REF!</f>
        <v>#REF!</v>
      </c>
      <c r="O1268" s="35"/>
    </row>
    <row r="1269" spans="1:15" hidden="1">
      <c r="A1269" s="29"/>
      <c r="B1269" s="49" t="s">
        <v>635</v>
      </c>
      <c r="C1269" s="49" t="s">
        <v>189</v>
      </c>
      <c r="E1269" s="236" t="s">
        <v>644</v>
      </c>
      <c r="F1269" s="38" t="e">
        <f>#REF!</f>
        <v>#REF!</v>
      </c>
      <c r="G1269" s="44" t="e">
        <f>#REF!</f>
        <v>#REF!</v>
      </c>
      <c r="O1269" s="35"/>
    </row>
    <row r="1270" spans="1:15" hidden="1">
      <c r="A1270" s="52"/>
      <c r="E1270" s="62"/>
      <c r="F1270" s="14"/>
      <c r="G1270" s="15"/>
      <c r="O1270" s="35"/>
    </row>
    <row r="1271" spans="1:15" ht="42.75" hidden="1" customHeight="1">
      <c r="A1271" s="52"/>
      <c r="E1271" s="60" t="s">
        <v>408</v>
      </c>
      <c r="F1271" s="205"/>
      <c r="G1271" s="206"/>
      <c r="O1271" s="35"/>
    </row>
    <row r="1272" spans="1:15" hidden="1">
      <c r="A1272" s="29"/>
      <c r="B1272" s="49" t="s">
        <v>635</v>
      </c>
      <c r="C1272" s="49" t="s">
        <v>198</v>
      </c>
      <c r="E1272" s="208" t="s">
        <v>336</v>
      </c>
      <c r="F1272" s="38" t="e">
        <f>#REF!</f>
        <v>#REF!</v>
      </c>
      <c r="G1272" s="44" t="e">
        <f>#REF!</f>
        <v>#REF!</v>
      </c>
      <c r="O1272" s="35"/>
    </row>
    <row r="1273" spans="1:15" hidden="1">
      <c r="A1273" s="52"/>
      <c r="B1273" s="49" t="s">
        <v>635</v>
      </c>
      <c r="C1273" s="49" t="s">
        <v>198</v>
      </c>
      <c r="E1273" s="208" t="s">
        <v>645</v>
      </c>
      <c r="F1273" s="43"/>
      <c r="G1273" s="39"/>
      <c r="O1273" s="35"/>
    </row>
    <row r="1274" spans="1:15" hidden="1">
      <c r="A1274" s="29"/>
      <c r="B1274" s="49" t="s">
        <v>635</v>
      </c>
      <c r="C1274" s="49" t="s">
        <v>198</v>
      </c>
      <c r="E1274" s="208" t="s">
        <v>646</v>
      </c>
      <c r="F1274" s="38" t="e">
        <f>#REF!</f>
        <v>#REF!</v>
      </c>
      <c r="G1274" s="44" t="e">
        <f>#REF!</f>
        <v>#REF!</v>
      </c>
      <c r="O1274" s="35"/>
    </row>
    <row r="1275" spans="1:15" hidden="1">
      <c r="A1275" s="29"/>
      <c r="B1275" s="49" t="s">
        <v>635</v>
      </c>
      <c r="C1275" s="49" t="s">
        <v>198</v>
      </c>
      <c r="E1275" s="209" t="s">
        <v>647</v>
      </c>
      <c r="F1275" s="38" t="e">
        <f>#REF!</f>
        <v>#REF!</v>
      </c>
      <c r="G1275" s="44" t="e">
        <f>#REF!</f>
        <v>#REF!</v>
      </c>
      <c r="O1275" s="35"/>
    </row>
    <row r="1276" spans="1:15" ht="40.5" hidden="1">
      <c r="A1276" s="52"/>
      <c r="E1276" s="209" t="s">
        <v>648</v>
      </c>
      <c r="F1276" s="40" t="s">
        <v>461</v>
      </c>
      <c r="G1276" s="44" t="s">
        <v>461</v>
      </c>
      <c r="O1276" s="35"/>
    </row>
    <row r="1277" spans="1:15" ht="40.5" hidden="1">
      <c r="A1277" s="29"/>
      <c r="B1277" s="49" t="s">
        <v>635</v>
      </c>
      <c r="C1277" s="49" t="s">
        <v>198</v>
      </c>
      <c r="E1277" s="237" t="s">
        <v>418</v>
      </c>
      <c r="F1277" s="38" t="e">
        <f>#REF!</f>
        <v>#REF!</v>
      </c>
      <c r="G1277" s="44" t="e">
        <f>#REF!</f>
        <v>#REF!</v>
      </c>
      <c r="O1277" s="35"/>
    </row>
    <row r="1278" spans="1:15" hidden="1">
      <c r="A1278" s="52"/>
      <c r="E1278" s="66" t="s">
        <v>205</v>
      </c>
      <c r="F1278" s="16"/>
      <c r="G1278" s="17"/>
    </row>
    <row r="1279" spans="1:15" hidden="1">
      <c r="A1279" s="52"/>
      <c r="E1279" s="210" t="s">
        <v>649</v>
      </c>
      <c r="F1279" s="40" t="s">
        <v>461</v>
      </c>
      <c r="G1279" s="44" t="s">
        <v>461</v>
      </c>
    </row>
    <row r="1280" spans="1:15" hidden="1">
      <c r="A1280" s="52"/>
      <c r="E1280" s="210" t="s">
        <v>602</v>
      </c>
      <c r="F1280" s="40" t="s">
        <v>461</v>
      </c>
      <c r="G1280" s="44" t="s">
        <v>461</v>
      </c>
    </row>
    <row r="1281" spans="1:15" hidden="1">
      <c r="A1281" s="52"/>
      <c r="E1281" s="210" t="s">
        <v>650</v>
      </c>
      <c r="F1281" s="40" t="s">
        <v>461</v>
      </c>
      <c r="G1281" s="44" t="s">
        <v>461</v>
      </c>
    </row>
    <row r="1282" spans="1:15" hidden="1">
      <c r="A1282" s="52"/>
      <c r="E1282" s="211" t="s">
        <v>651</v>
      </c>
      <c r="F1282" s="238" t="s">
        <v>461</v>
      </c>
      <c r="G1282" s="168" t="s">
        <v>461</v>
      </c>
    </row>
    <row r="1283" spans="1:15" s="124" customFormat="1" hidden="1">
      <c r="A1283" s="52"/>
      <c r="B1283" s="49"/>
      <c r="C1283" s="49"/>
      <c r="D1283" s="49"/>
      <c r="E1283" s="146"/>
      <c r="F1283" s="205"/>
      <c r="G1283" s="206"/>
      <c r="H1283" s="35"/>
      <c r="I1283" s="35"/>
      <c r="J1283" s="35"/>
      <c r="K1283" s="35"/>
      <c r="L1283" s="35"/>
      <c r="M1283" s="35"/>
      <c r="O1283" s="36"/>
    </row>
    <row r="1284" spans="1:15" hidden="1">
      <c r="A1284" s="52"/>
      <c r="B1284" s="63"/>
      <c r="C1284" s="63"/>
      <c r="D1284" s="63"/>
      <c r="E1284" s="104"/>
      <c r="F1284" s="104"/>
      <c r="G1284" s="104"/>
      <c r="H1284" s="124"/>
      <c r="I1284" s="124"/>
      <c r="J1284" s="124"/>
      <c r="K1284" s="124"/>
      <c r="L1284" s="124"/>
      <c r="M1284" s="124"/>
    </row>
    <row r="1285" spans="1:15" hidden="1">
      <c r="A1285" s="52"/>
      <c r="E1285" s="104"/>
      <c r="F1285" s="104"/>
      <c r="G1285" s="104"/>
    </row>
    <row r="1286" spans="1:15" hidden="1">
      <c r="A1286" s="52"/>
      <c r="E1286" s="62"/>
      <c r="F1286" s="49"/>
      <c r="G1286" s="61"/>
    </row>
    <row r="1287" spans="1:15" hidden="1">
      <c r="A1287" s="52"/>
      <c r="E1287" s="62"/>
      <c r="F1287" s="93"/>
    </row>
    <row r="1288" spans="1:15" hidden="1">
      <c r="A1288" s="52"/>
      <c r="E1288" s="125"/>
      <c r="F1288" s="93"/>
    </row>
    <row r="1289" spans="1:15" hidden="1">
      <c r="A1289" s="52"/>
      <c r="E1289" s="174"/>
      <c r="F1289" s="174"/>
      <c r="G1289" s="179"/>
    </row>
    <row r="1290" spans="1:15" hidden="1">
      <c r="A1290" s="52"/>
      <c r="E1290" s="62"/>
      <c r="F1290" s="205"/>
      <c r="G1290" s="206"/>
    </row>
    <row r="1291" spans="1:15" ht="25.5" hidden="1">
      <c r="A1291" s="52"/>
      <c r="E1291" s="54" t="s">
        <v>0</v>
      </c>
      <c r="F1291" s="54"/>
      <c r="G1291" s="54"/>
    </row>
    <row r="1292" spans="1:15" ht="25.5" hidden="1">
      <c r="A1292" s="52"/>
      <c r="E1292" s="54" t="s">
        <v>179</v>
      </c>
      <c r="F1292" s="54"/>
      <c r="G1292" s="54"/>
    </row>
    <row r="1293" spans="1:15" ht="30" hidden="1">
      <c r="A1293" s="52"/>
      <c r="E1293" s="105" t="s">
        <v>652</v>
      </c>
      <c r="F1293" s="105"/>
      <c r="G1293" s="105"/>
    </row>
    <row r="1294" spans="1:15" ht="25.5" hidden="1">
      <c r="A1294" s="52"/>
      <c r="E1294" s="54" t="s">
        <v>397</v>
      </c>
      <c r="F1294" s="54"/>
      <c r="G1294" s="54"/>
      <c r="O1294" s="35"/>
    </row>
    <row r="1295" spans="1:15" ht="25.5" hidden="1">
      <c r="A1295" s="52"/>
      <c r="E1295" s="54"/>
      <c r="F1295" s="54"/>
      <c r="G1295" s="54"/>
      <c r="O1295" s="35"/>
    </row>
    <row r="1296" spans="1:15" hidden="1">
      <c r="A1296" s="52"/>
      <c r="E1296" s="666" t="s">
        <v>182</v>
      </c>
      <c r="F1296" s="669" t="s">
        <v>7</v>
      </c>
      <c r="G1296" s="670"/>
      <c r="O1296" s="35"/>
    </row>
    <row r="1297" spans="1:15" hidden="1">
      <c r="A1297" s="52"/>
      <c r="E1297" s="667"/>
      <c r="F1297" s="669" t="s">
        <v>12</v>
      </c>
      <c r="G1297" s="671"/>
      <c r="O1297" s="35"/>
    </row>
    <row r="1298" spans="1:15" hidden="1">
      <c r="A1298" s="52"/>
      <c r="E1298" s="668"/>
      <c r="F1298" s="58" t="s">
        <v>185</v>
      </c>
      <c r="G1298" s="59" t="s">
        <v>186</v>
      </c>
      <c r="O1298" s="35"/>
    </row>
    <row r="1299" spans="1:15" hidden="1">
      <c r="A1299" s="52"/>
      <c r="E1299" s="188" t="s">
        <v>497</v>
      </c>
      <c r="F1299" s="681"/>
      <c r="G1299" s="682"/>
      <c r="O1299" s="35"/>
    </row>
    <row r="1300" spans="1:15" hidden="1">
      <c r="A1300" s="29"/>
      <c r="B1300" s="49" t="s">
        <v>653</v>
      </c>
      <c r="C1300" s="49" t="s">
        <v>534</v>
      </c>
      <c r="E1300" s="123" t="s">
        <v>654</v>
      </c>
      <c r="F1300" s="38" t="e">
        <f>#REF!</f>
        <v>#REF!</v>
      </c>
      <c r="G1300" s="44" t="e">
        <f>#REF!</f>
        <v>#REF!</v>
      </c>
      <c r="O1300" s="35"/>
    </row>
    <row r="1301" spans="1:15" hidden="1">
      <c r="A1301" s="52"/>
      <c r="B1301" s="49" t="s">
        <v>653</v>
      </c>
      <c r="C1301" s="49" t="s">
        <v>534</v>
      </c>
      <c r="E1301" s="151" t="s">
        <v>655</v>
      </c>
      <c r="F1301" s="43" t="s">
        <v>461</v>
      </c>
      <c r="G1301" s="44" t="s">
        <v>461</v>
      </c>
      <c r="O1301" s="35"/>
    </row>
    <row r="1302" spans="1:15" ht="40.5" hidden="1">
      <c r="A1302" s="29"/>
      <c r="B1302" s="49" t="s">
        <v>653</v>
      </c>
      <c r="C1302" s="49" t="s">
        <v>534</v>
      </c>
      <c r="E1302" s="123" t="s">
        <v>656</v>
      </c>
      <c r="F1302" s="38" t="e">
        <f>#REF!</f>
        <v>#REF!</v>
      </c>
      <c r="G1302" s="44" t="e">
        <f>#REF!</f>
        <v>#REF!</v>
      </c>
      <c r="O1302" s="35"/>
    </row>
    <row r="1303" spans="1:15" hidden="1">
      <c r="A1303" s="29"/>
      <c r="B1303" s="49" t="s">
        <v>653</v>
      </c>
      <c r="C1303" s="49" t="s">
        <v>534</v>
      </c>
      <c r="E1303" s="123" t="s">
        <v>498</v>
      </c>
      <c r="F1303" s="38" t="e">
        <f>#REF!</f>
        <v>#REF!</v>
      </c>
      <c r="G1303" s="44" t="e">
        <f>#REF!</f>
        <v>#REF!</v>
      </c>
      <c r="O1303" s="35"/>
    </row>
    <row r="1304" spans="1:15" hidden="1">
      <c r="A1304" s="52"/>
      <c r="B1304" s="49" t="s">
        <v>653</v>
      </c>
      <c r="C1304" s="49" t="s">
        <v>534</v>
      </c>
      <c r="E1304" s="123" t="s">
        <v>462</v>
      </c>
      <c r="F1304" s="43"/>
      <c r="G1304" s="39"/>
      <c r="O1304" s="35"/>
    </row>
    <row r="1305" spans="1:15" hidden="1">
      <c r="A1305" s="29"/>
      <c r="B1305" s="49" t="s">
        <v>653</v>
      </c>
      <c r="C1305" s="49" t="s">
        <v>534</v>
      </c>
      <c r="E1305" s="123" t="s">
        <v>657</v>
      </c>
      <c r="F1305" s="38" t="e">
        <f>#REF!</f>
        <v>#REF!</v>
      </c>
      <c r="G1305" s="44" t="e">
        <f>#REF!</f>
        <v>#REF!</v>
      </c>
      <c r="O1305" s="35"/>
    </row>
    <row r="1306" spans="1:15" hidden="1">
      <c r="A1306" s="29"/>
      <c r="B1306" s="49" t="s">
        <v>653</v>
      </c>
      <c r="C1306" s="49" t="s">
        <v>534</v>
      </c>
      <c r="E1306" s="123" t="s">
        <v>658</v>
      </c>
      <c r="F1306" s="38" t="e">
        <f>#REF!</f>
        <v>#REF!</v>
      </c>
      <c r="G1306" s="44" t="e">
        <f>#REF!</f>
        <v>#REF!</v>
      </c>
      <c r="O1306" s="35"/>
    </row>
    <row r="1307" spans="1:15" hidden="1">
      <c r="A1307" s="29"/>
      <c r="B1307" s="49" t="s">
        <v>653</v>
      </c>
      <c r="C1307" s="49" t="s">
        <v>534</v>
      </c>
      <c r="E1307" s="123" t="s">
        <v>659</v>
      </c>
      <c r="F1307" s="38" t="e">
        <f>#REF!</f>
        <v>#REF!</v>
      </c>
      <c r="G1307" s="44" t="e">
        <f>#REF!</f>
        <v>#REF!</v>
      </c>
      <c r="O1307" s="35"/>
    </row>
    <row r="1308" spans="1:15" hidden="1">
      <c r="A1308" s="52"/>
      <c r="B1308" s="49" t="s">
        <v>653</v>
      </c>
      <c r="C1308" s="49" t="s">
        <v>534</v>
      </c>
      <c r="E1308" s="123" t="s">
        <v>630</v>
      </c>
      <c r="F1308" s="43"/>
      <c r="G1308" s="39"/>
      <c r="O1308" s="35"/>
    </row>
    <row r="1309" spans="1:15" hidden="1">
      <c r="A1309" s="29"/>
      <c r="B1309" s="49" t="s">
        <v>653</v>
      </c>
      <c r="C1309" s="49" t="s">
        <v>534</v>
      </c>
      <c r="E1309" s="123" t="s">
        <v>537</v>
      </c>
      <c r="F1309" s="38" t="e">
        <f>#REF!</f>
        <v>#REF!</v>
      </c>
      <c r="G1309" s="44" t="e">
        <f>#REF!</f>
        <v>#REF!</v>
      </c>
      <c r="O1309" s="35"/>
    </row>
    <row r="1310" spans="1:15" hidden="1">
      <c r="A1310" s="29"/>
      <c r="B1310" s="49" t="s">
        <v>653</v>
      </c>
      <c r="C1310" s="49" t="s">
        <v>534</v>
      </c>
      <c r="E1310" s="123" t="s">
        <v>660</v>
      </c>
      <c r="F1310" s="71" t="e">
        <f>#REF!</f>
        <v>#REF!</v>
      </c>
      <c r="G1310" s="39" t="e">
        <f>#REF!</f>
        <v>#REF!</v>
      </c>
      <c r="O1310" s="35"/>
    </row>
    <row r="1311" spans="1:15" hidden="1">
      <c r="A1311" s="29"/>
      <c r="B1311" s="49" t="s">
        <v>653</v>
      </c>
      <c r="C1311" s="49" t="s">
        <v>534</v>
      </c>
      <c r="E1311" s="123" t="s">
        <v>661</v>
      </c>
      <c r="F1311" s="38" t="e">
        <f>#REF!</f>
        <v>#REF!</v>
      </c>
      <c r="G1311" s="44" t="e">
        <f>#REF!</f>
        <v>#REF!</v>
      </c>
      <c r="O1311" s="35"/>
    </row>
    <row r="1312" spans="1:15" hidden="1">
      <c r="A1312" s="52"/>
      <c r="B1312" s="49" t="s">
        <v>653</v>
      </c>
      <c r="C1312" s="49" t="s">
        <v>534</v>
      </c>
      <c r="E1312" s="123" t="s">
        <v>662</v>
      </c>
      <c r="F1312" s="167" t="s">
        <v>458</v>
      </c>
      <c r="G1312" s="168" t="s">
        <v>458</v>
      </c>
      <c r="O1312" s="35"/>
    </row>
    <row r="1313" spans="1:15" hidden="1">
      <c r="A1313" s="29"/>
      <c r="B1313" s="49" t="s">
        <v>653</v>
      </c>
      <c r="C1313" s="49" t="s">
        <v>534</v>
      </c>
      <c r="E1313" s="123" t="s">
        <v>663</v>
      </c>
      <c r="F1313" s="38" t="e">
        <f>#REF!</f>
        <v>#REF!</v>
      </c>
      <c r="G1313" s="44" t="e">
        <f>#REF!</f>
        <v>#REF!</v>
      </c>
      <c r="O1313" s="35"/>
    </row>
    <row r="1314" spans="1:15" hidden="1">
      <c r="A1314" s="52"/>
      <c r="B1314" s="49" t="s">
        <v>653</v>
      </c>
      <c r="C1314" s="49" t="s">
        <v>534</v>
      </c>
      <c r="E1314" s="123" t="s">
        <v>664</v>
      </c>
      <c r="F1314" s="43" t="s">
        <v>461</v>
      </c>
      <c r="G1314" s="44" t="s">
        <v>461</v>
      </c>
      <c r="O1314" s="35"/>
    </row>
    <row r="1315" spans="1:15" hidden="1">
      <c r="A1315" s="29"/>
      <c r="B1315" s="49" t="s">
        <v>653</v>
      </c>
      <c r="C1315" s="49" t="s">
        <v>534</v>
      </c>
      <c r="E1315" s="123" t="s">
        <v>273</v>
      </c>
      <c r="F1315" s="38" t="e">
        <f>#REF!</f>
        <v>#REF!</v>
      </c>
      <c r="G1315" s="44" t="e">
        <f>#REF!</f>
        <v>#REF!</v>
      </c>
      <c r="O1315" s="35"/>
    </row>
    <row r="1316" spans="1:15" hidden="1">
      <c r="A1316" s="29"/>
      <c r="B1316" s="49" t="s">
        <v>653</v>
      </c>
      <c r="C1316" s="49" t="s">
        <v>534</v>
      </c>
      <c r="E1316" s="123" t="s">
        <v>585</v>
      </c>
      <c r="F1316" s="38" t="e">
        <f>#REF!</f>
        <v>#REF!</v>
      </c>
      <c r="G1316" s="44" t="e">
        <f>#REF!</f>
        <v>#REF!</v>
      </c>
      <c r="O1316" s="35"/>
    </row>
    <row r="1317" spans="1:15" hidden="1">
      <c r="A1317" s="29"/>
      <c r="B1317" s="49" t="s">
        <v>653</v>
      </c>
      <c r="C1317" s="49" t="s">
        <v>534</v>
      </c>
      <c r="E1317" s="123" t="s">
        <v>499</v>
      </c>
      <c r="F1317" s="38" t="e">
        <f>#REF!</f>
        <v>#REF!</v>
      </c>
      <c r="G1317" s="44" t="e">
        <f>#REF!</f>
        <v>#REF!</v>
      </c>
      <c r="O1317" s="35"/>
    </row>
    <row r="1318" spans="1:15" hidden="1">
      <c r="A1318" s="29"/>
      <c r="B1318" s="49" t="s">
        <v>653</v>
      </c>
      <c r="C1318" s="49" t="s">
        <v>534</v>
      </c>
      <c r="E1318" s="123" t="s">
        <v>665</v>
      </c>
      <c r="F1318" s="38"/>
      <c r="G1318" s="44"/>
      <c r="O1318" s="35"/>
    </row>
    <row r="1319" spans="1:15" hidden="1">
      <c r="A1319" s="29"/>
      <c r="B1319" s="49" t="s">
        <v>653</v>
      </c>
      <c r="C1319" s="49" t="s">
        <v>534</v>
      </c>
      <c r="E1319" s="123" t="s">
        <v>491</v>
      </c>
      <c r="F1319" s="38" t="e">
        <f>#REF!</f>
        <v>#REF!</v>
      </c>
      <c r="G1319" s="44" t="e">
        <f>#REF!</f>
        <v>#REF!</v>
      </c>
      <c r="O1319" s="35"/>
    </row>
    <row r="1320" spans="1:15" hidden="1">
      <c r="A1320" s="29"/>
      <c r="B1320" s="49" t="s">
        <v>653</v>
      </c>
      <c r="C1320" s="49" t="s">
        <v>534</v>
      </c>
      <c r="E1320" s="123" t="s">
        <v>223</v>
      </c>
      <c r="F1320" s="38" t="e">
        <f>#REF!</f>
        <v>#REF!</v>
      </c>
      <c r="G1320" s="44" t="e">
        <f>#REF!</f>
        <v>#REF!</v>
      </c>
      <c r="O1320" s="35"/>
    </row>
    <row r="1321" spans="1:15" hidden="1">
      <c r="A1321" s="29"/>
      <c r="B1321" s="49" t="s">
        <v>653</v>
      </c>
      <c r="C1321" s="49" t="s">
        <v>534</v>
      </c>
      <c r="E1321" s="123" t="s">
        <v>412</v>
      </c>
      <c r="F1321" s="38" t="e">
        <f>#REF!</f>
        <v>#REF!</v>
      </c>
      <c r="G1321" s="44" t="e">
        <f>#REF!</f>
        <v>#REF!</v>
      </c>
      <c r="O1321" s="35"/>
    </row>
    <row r="1322" spans="1:15" hidden="1">
      <c r="A1322" s="29"/>
      <c r="B1322" s="49" t="s">
        <v>653</v>
      </c>
      <c r="C1322" s="49" t="s">
        <v>534</v>
      </c>
      <c r="E1322" s="132" t="s">
        <v>666</v>
      </c>
      <c r="F1322" s="38" t="e">
        <f>#REF!</f>
        <v>#REF!</v>
      </c>
      <c r="G1322" s="44" t="e">
        <f>#REF!</f>
        <v>#REF!</v>
      </c>
      <c r="O1322" s="35"/>
    </row>
    <row r="1323" spans="1:15" hidden="1">
      <c r="A1323" s="29"/>
      <c r="B1323" s="49" t="s">
        <v>653</v>
      </c>
      <c r="C1323" s="49" t="s">
        <v>534</v>
      </c>
      <c r="E1323" s="123" t="s">
        <v>495</v>
      </c>
      <c r="F1323" s="38" t="e">
        <f>#REF!</f>
        <v>#REF!</v>
      </c>
      <c r="G1323" s="44" t="e">
        <f>#REF!</f>
        <v>#REF!</v>
      </c>
      <c r="O1323" s="35"/>
    </row>
    <row r="1324" spans="1:15" hidden="1">
      <c r="A1324" s="29"/>
      <c r="B1324" s="49" t="s">
        <v>653</v>
      </c>
      <c r="C1324" s="49" t="s">
        <v>534</v>
      </c>
      <c r="E1324" s="123" t="s">
        <v>484</v>
      </c>
      <c r="F1324" s="38" t="e">
        <f>#REF!</f>
        <v>#REF!</v>
      </c>
      <c r="G1324" s="44" t="e">
        <f>#REF!</f>
        <v>#REF!</v>
      </c>
      <c r="O1324" s="35"/>
    </row>
    <row r="1325" spans="1:15" ht="40.5" hidden="1">
      <c r="A1325" s="29"/>
      <c r="B1325" s="49" t="s">
        <v>653</v>
      </c>
      <c r="C1325" s="49" t="s">
        <v>534</v>
      </c>
      <c r="E1325" s="123" t="s">
        <v>539</v>
      </c>
      <c r="F1325" s="38" t="e">
        <f>#REF!</f>
        <v>#REF!</v>
      </c>
      <c r="G1325" s="44" t="e">
        <f>#REF!</f>
        <v>#REF!</v>
      </c>
      <c r="O1325" s="35"/>
    </row>
    <row r="1326" spans="1:15" ht="40.5" hidden="1">
      <c r="A1326" s="29"/>
      <c r="B1326" s="49" t="s">
        <v>653</v>
      </c>
      <c r="C1326" s="49" t="s">
        <v>534</v>
      </c>
      <c r="E1326" s="123" t="s">
        <v>667</v>
      </c>
      <c r="F1326" s="38" t="e">
        <f>#REF!</f>
        <v>#REF!</v>
      </c>
      <c r="G1326" s="44" t="e">
        <f>#REF!</f>
        <v>#REF!</v>
      </c>
      <c r="O1326" s="35"/>
    </row>
    <row r="1327" spans="1:15" hidden="1">
      <c r="A1327" s="29"/>
      <c r="B1327" s="49" t="s">
        <v>653</v>
      </c>
      <c r="C1327" s="49" t="s">
        <v>534</v>
      </c>
      <c r="E1327" s="123" t="s">
        <v>293</v>
      </c>
      <c r="F1327" s="38" t="e">
        <f>#REF!</f>
        <v>#REF!</v>
      </c>
      <c r="G1327" s="44" t="e">
        <f>#REF!</f>
        <v>#REF!</v>
      </c>
      <c r="O1327" s="35"/>
    </row>
    <row r="1328" spans="1:15" hidden="1">
      <c r="A1328" s="29"/>
      <c r="B1328" s="49" t="s">
        <v>653</v>
      </c>
      <c r="C1328" s="49" t="s">
        <v>534</v>
      </c>
      <c r="E1328" s="123" t="s">
        <v>494</v>
      </c>
      <c r="F1328" s="38" t="e">
        <f>#REF!</f>
        <v>#REF!</v>
      </c>
      <c r="G1328" s="44" t="e">
        <f>#REF!</f>
        <v>#REF!</v>
      </c>
      <c r="O1328" s="35"/>
    </row>
    <row r="1329" spans="1:15" hidden="1">
      <c r="A1329" s="29"/>
      <c r="B1329" s="49" t="s">
        <v>653</v>
      </c>
      <c r="C1329" s="49" t="s">
        <v>534</v>
      </c>
      <c r="E1329" s="123" t="s">
        <v>502</v>
      </c>
      <c r="F1329" s="38" t="e">
        <f>#REF!</f>
        <v>#REF!</v>
      </c>
      <c r="G1329" s="44" t="e">
        <f>#REF!</f>
        <v>#REF!</v>
      </c>
      <c r="O1329" s="35"/>
    </row>
    <row r="1330" spans="1:15" hidden="1">
      <c r="A1330" s="29"/>
      <c r="B1330" s="49" t="s">
        <v>653</v>
      </c>
      <c r="C1330" s="49" t="s">
        <v>534</v>
      </c>
      <c r="E1330" s="123" t="s">
        <v>367</v>
      </c>
      <c r="F1330" s="38" t="e">
        <f>#REF!</f>
        <v>#REF!</v>
      </c>
      <c r="G1330" s="44" t="e">
        <f>#REF!</f>
        <v>#REF!</v>
      </c>
      <c r="O1330" s="35"/>
    </row>
    <row r="1331" spans="1:15" hidden="1">
      <c r="A1331" s="29"/>
      <c r="B1331" s="49" t="s">
        <v>653</v>
      </c>
      <c r="C1331" s="49" t="s">
        <v>534</v>
      </c>
      <c r="E1331" s="123" t="s">
        <v>449</v>
      </c>
      <c r="F1331" s="38" t="e">
        <f>#REF!</f>
        <v>#REF!</v>
      </c>
      <c r="G1331" s="44" t="e">
        <f>#REF!</f>
        <v>#REF!</v>
      </c>
      <c r="O1331" s="35"/>
    </row>
    <row r="1332" spans="1:15" ht="40.5" hidden="1">
      <c r="A1332" s="29"/>
      <c r="B1332" s="49" t="s">
        <v>653</v>
      </c>
      <c r="C1332" s="49" t="s">
        <v>534</v>
      </c>
      <c r="E1332" s="123" t="s">
        <v>668</v>
      </c>
      <c r="F1332" s="38" t="e">
        <f>#REF!</f>
        <v>#REF!</v>
      </c>
      <c r="G1332" s="44" t="e">
        <f>#REF!</f>
        <v>#REF!</v>
      </c>
      <c r="O1332" s="35"/>
    </row>
    <row r="1333" spans="1:15" hidden="1">
      <c r="A1333" s="29"/>
      <c r="B1333" s="49" t="s">
        <v>653</v>
      </c>
      <c r="C1333" s="49" t="s">
        <v>534</v>
      </c>
      <c r="E1333" s="123" t="s">
        <v>215</v>
      </c>
      <c r="F1333" s="38" t="e">
        <f>#REF!</f>
        <v>#REF!</v>
      </c>
      <c r="G1333" s="44" t="e">
        <f>#REF!</f>
        <v>#REF!</v>
      </c>
      <c r="O1333" s="35"/>
    </row>
    <row r="1334" spans="1:15" ht="40.5" hidden="1">
      <c r="A1334" s="29"/>
      <c r="B1334" s="49" t="s">
        <v>653</v>
      </c>
      <c r="C1334" s="49" t="s">
        <v>534</v>
      </c>
      <c r="E1334" s="123" t="s">
        <v>669</v>
      </c>
      <c r="F1334" s="38" t="e">
        <f>#REF!</f>
        <v>#REF!</v>
      </c>
      <c r="G1334" s="44" t="e">
        <f>#REF!</f>
        <v>#REF!</v>
      </c>
      <c r="O1334" s="35"/>
    </row>
    <row r="1335" spans="1:15" hidden="1">
      <c r="A1335" s="29"/>
      <c r="B1335" s="49" t="s">
        <v>653</v>
      </c>
      <c r="C1335" s="49" t="s">
        <v>534</v>
      </c>
      <c r="E1335" s="123" t="s">
        <v>438</v>
      </c>
      <c r="F1335" s="38" t="e">
        <f>#REF!</f>
        <v>#REF!</v>
      </c>
      <c r="G1335" s="44" t="e">
        <f>#REF!</f>
        <v>#REF!</v>
      </c>
      <c r="O1335" s="35"/>
    </row>
    <row r="1336" spans="1:15" hidden="1">
      <c r="A1336" s="29"/>
      <c r="B1336" s="49" t="s">
        <v>653</v>
      </c>
      <c r="C1336" s="49" t="s">
        <v>534</v>
      </c>
      <c r="E1336" s="123" t="s">
        <v>670</v>
      </c>
      <c r="F1336" s="38" t="e">
        <f>#REF!</f>
        <v>#REF!</v>
      </c>
      <c r="G1336" s="44" t="e">
        <f>#REF!</f>
        <v>#REF!</v>
      </c>
      <c r="O1336" s="35"/>
    </row>
    <row r="1337" spans="1:15" hidden="1">
      <c r="A1337" s="29"/>
      <c r="B1337" s="49" t="s">
        <v>653</v>
      </c>
      <c r="C1337" s="49" t="s">
        <v>534</v>
      </c>
      <c r="E1337" s="123" t="s">
        <v>671</v>
      </c>
      <c r="F1337" s="38" t="e">
        <f>#REF!</f>
        <v>#REF!</v>
      </c>
      <c r="G1337" s="44" t="e">
        <f>#REF!</f>
        <v>#REF!</v>
      </c>
      <c r="O1337" s="35"/>
    </row>
    <row r="1338" spans="1:15" ht="40.5" hidden="1">
      <c r="A1338" s="29"/>
      <c r="B1338" s="49" t="s">
        <v>653</v>
      </c>
      <c r="C1338" s="49" t="s">
        <v>534</v>
      </c>
      <c r="E1338" s="123" t="s">
        <v>672</v>
      </c>
      <c r="F1338" s="38" t="e">
        <f>#REF!</f>
        <v>#REF!</v>
      </c>
      <c r="G1338" s="44" t="e">
        <f>#REF!</f>
        <v>#REF!</v>
      </c>
      <c r="O1338" s="35"/>
    </row>
    <row r="1339" spans="1:15" hidden="1">
      <c r="A1339" s="29"/>
      <c r="B1339" s="49" t="s">
        <v>653</v>
      </c>
      <c r="C1339" s="49" t="s">
        <v>534</v>
      </c>
      <c r="E1339" s="123" t="s">
        <v>673</v>
      </c>
      <c r="F1339" s="38" t="e">
        <f>#REF!</f>
        <v>#REF!</v>
      </c>
      <c r="G1339" s="44" t="e">
        <f>#REF!</f>
        <v>#REF!</v>
      </c>
      <c r="O1339" s="35"/>
    </row>
    <row r="1340" spans="1:15" hidden="1">
      <c r="A1340" s="29"/>
      <c r="B1340" s="49" t="s">
        <v>653</v>
      </c>
      <c r="C1340" s="49" t="s">
        <v>534</v>
      </c>
      <c r="E1340" s="123" t="s">
        <v>674</v>
      </c>
      <c r="F1340" s="38" t="e">
        <f>#REF!</f>
        <v>#REF!</v>
      </c>
      <c r="G1340" s="44" t="e">
        <f>#REF!</f>
        <v>#REF!</v>
      </c>
      <c r="O1340" s="35"/>
    </row>
    <row r="1341" spans="1:15" hidden="1">
      <c r="A1341" s="29"/>
      <c r="B1341" s="49" t="s">
        <v>653</v>
      </c>
      <c r="C1341" s="49" t="s">
        <v>534</v>
      </c>
      <c r="E1341" s="123" t="s">
        <v>675</v>
      </c>
      <c r="F1341" s="43" t="s">
        <v>461</v>
      </c>
      <c r="G1341" s="44" t="s">
        <v>461</v>
      </c>
      <c r="O1341" s="35"/>
    </row>
    <row r="1342" spans="1:15" hidden="1">
      <c r="A1342" s="98"/>
      <c r="B1342" s="49" t="s">
        <v>653</v>
      </c>
      <c r="C1342" s="49" t="s">
        <v>534</v>
      </c>
      <c r="E1342" s="123" t="s">
        <v>676</v>
      </c>
      <c r="F1342" s="38" t="e">
        <f>#REF!</f>
        <v>#REF!</v>
      </c>
      <c r="G1342" s="44" t="e">
        <f>#REF!</f>
        <v>#REF!</v>
      </c>
      <c r="O1342" s="35"/>
    </row>
    <row r="1343" spans="1:15" hidden="1">
      <c r="A1343" s="98"/>
      <c r="B1343" s="49" t="s">
        <v>653</v>
      </c>
      <c r="C1343" s="49" t="s">
        <v>534</v>
      </c>
      <c r="E1343" s="123" t="s">
        <v>677</v>
      </c>
      <c r="F1343" s="43" t="s">
        <v>461</v>
      </c>
      <c r="G1343" s="44" t="s">
        <v>461</v>
      </c>
      <c r="O1343" s="35"/>
    </row>
    <row r="1344" spans="1:15" hidden="1">
      <c r="A1344" s="98"/>
      <c r="B1344" s="49" t="s">
        <v>653</v>
      </c>
      <c r="C1344" s="49" t="s">
        <v>534</v>
      </c>
      <c r="E1344" s="123" t="s">
        <v>678</v>
      </c>
      <c r="F1344" s="38" t="e">
        <f>#REF!</f>
        <v>#REF!</v>
      </c>
      <c r="G1344" s="44" t="e">
        <f>#REF!</f>
        <v>#REF!</v>
      </c>
      <c r="O1344" s="35"/>
    </row>
    <row r="1345" spans="1:15" hidden="1">
      <c r="A1345" s="98"/>
      <c r="B1345" s="49" t="s">
        <v>653</v>
      </c>
      <c r="C1345" s="49" t="s">
        <v>534</v>
      </c>
      <c r="E1345" s="123" t="s">
        <v>679</v>
      </c>
      <c r="F1345" s="43" t="s">
        <v>461</v>
      </c>
      <c r="G1345" s="44" t="s">
        <v>461</v>
      </c>
      <c r="O1345" s="35"/>
    </row>
    <row r="1346" spans="1:15" hidden="1">
      <c r="A1346" s="52"/>
      <c r="B1346" s="49" t="s">
        <v>653</v>
      </c>
      <c r="C1346" s="49" t="s">
        <v>534</v>
      </c>
      <c r="E1346" s="123" t="s">
        <v>680</v>
      </c>
      <c r="F1346" s="38"/>
      <c r="G1346" s="40"/>
      <c r="O1346" s="35"/>
    </row>
    <row r="1347" spans="1:15" hidden="1">
      <c r="A1347" s="52"/>
      <c r="B1347" s="49" t="s">
        <v>653</v>
      </c>
      <c r="C1347" s="49" t="s">
        <v>534</v>
      </c>
      <c r="E1347" s="123" t="s">
        <v>681</v>
      </c>
      <c r="F1347" s="43" t="s">
        <v>461</v>
      </c>
      <c r="G1347" s="44" t="s">
        <v>461</v>
      </c>
      <c r="O1347" s="35"/>
    </row>
    <row r="1348" spans="1:15" hidden="1">
      <c r="A1348" s="52"/>
      <c r="B1348" s="49" t="s">
        <v>653</v>
      </c>
      <c r="C1348" s="49" t="s">
        <v>534</v>
      </c>
      <c r="E1348" s="123" t="s">
        <v>682</v>
      </c>
      <c r="F1348" s="43" t="s">
        <v>461</v>
      </c>
      <c r="G1348" s="44" t="s">
        <v>461</v>
      </c>
      <c r="O1348" s="35"/>
    </row>
    <row r="1349" spans="1:15" hidden="1">
      <c r="A1349" s="52"/>
      <c r="B1349" s="49" t="s">
        <v>653</v>
      </c>
      <c r="C1349" s="49" t="s">
        <v>534</v>
      </c>
      <c r="E1349" s="123" t="s">
        <v>683</v>
      </c>
      <c r="F1349" s="43" t="s">
        <v>461</v>
      </c>
      <c r="G1349" s="44" t="s">
        <v>461</v>
      </c>
      <c r="O1349" s="35"/>
    </row>
    <row r="1350" spans="1:15" hidden="1">
      <c r="A1350" s="29"/>
      <c r="B1350" s="49" t="s">
        <v>653</v>
      </c>
      <c r="C1350" s="49" t="s">
        <v>534</v>
      </c>
      <c r="E1350" s="123" t="s">
        <v>684</v>
      </c>
      <c r="F1350" s="38" t="e">
        <f>#REF!</f>
        <v>#REF!</v>
      </c>
      <c r="G1350" s="44" t="e">
        <f>#REF!</f>
        <v>#REF!</v>
      </c>
      <c r="O1350" s="35"/>
    </row>
    <row r="1351" spans="1:15" hidden="1">
      <c r="A1351" s="29"/>
      <c r="B1351" s="49" t="s">
        <v>653</v>
      </c>
      <c r="C1351" s="49" t="s">
        <v>534</v>
      </c>
      <c r="E1351" s="123" t="s">
        <v>503</v>
      </c>
      <c r="F1351" s="38" t="e">
        <f>#REF!</f>
        <v>#REF!</v>
      </c>
      <c r="G1351" s="44" t="e">
        <f>#REF!</f>
        <v>#REF!</v>
      </c>
      <c r="O1351" s="35"/>
    </row>
    <row r="1352" spans="1:15" hidden="1">
      <c r="A1352" s="29"/>
      <c r="B1352" s="49" t="s">
        <v>653</v>
      </c>
      <c r="C1352" s="49" t="s">
        <v>534</v>
      </c>
      <c r="E1352" s="123" t="s">
        <v>685</v>
      </c>
      <c r="F1352" s="38" t="e">
        <f>#REF!</f>
        <v>#REF!</v>
      </c>
      <c r="G1352" s="44" t="e">
        <f>#REF!</f>
        <v>#REF!</v>
      </c>
      <c r="O1352" s="35"/>
    </row>
    <row r="1353" spans="1:15" hidden="1">
      <c r="A1353" s="29"/>
      <c r="B1353" s="49" t="s">
        <v>653</v>
      </c>
      <c r="C1353" s="49" t="s">
        <v>534</v>
      </c>
      <c r="E1353" s="123" t="s">
        <v>686</v>
      </c>
      <c r="F1353" s="38" t="e">
        <f>#REF!</f>
        <v>#REF!</v>
      </c>
      <c r="G1353" s="44" t="e">
        <f>#REF!</f>
        <v>#REF!</v>
      </c>
      <c r="O1353" s="35"/>
    </row>
    <row r="1354" spans="1:15" hidden="1">
      <c r="A1354" s="29"/>
      <c r="B1354" s="49" t="s">
        <v>653</v>
      </c>
      <c r="C1354" s="49" t="s">
        <v>534</v>
      </c>
      <c r="E1354" s="123" t="s">
        <v>687</v>
      </c>
      <c r="F1354" s="38" t="e">
        <f>#REF!</f>
        <v>#REF!</v>
      </c>
      <c r="G1354" s="44" t="e">
        <f>#REF!</f>
        <v>#REF!</v>
      </c>
      <c r="O1354" s="35"/>
    </row>
    <row r="1355" spans="1:15" hidden="1">
      <c r="A1355" s="29"/>
      <c r="B1355" s="49" t="s">
        <v>653</v>
      </c>
      <c r="C1355" s="49" t="s">
        <v>534</v>
      </c>
      <c r="E1355" s="123" t="s">
        <v>504</v>
      </c>
      <c r="F1355" s="38" t="e">
        <f>#REF!</f>
        <v>#REF!</v>
      </c>
      <c r="G1355" s="44" t="e">
        <f>#REF!</f>
        <v>#REF!</v>
      </c>
      <c r="O1355" s="35"/>
    </row>
    <row r="1356" spans="1:15" hidden="1">
      <c r="A1356" s="29"/>
      <c r="B1356" s="49" t="s">
        <v>653</v>
      </c>
      <c r="C1356" s="49" t="s">
        <v>534</v>
      </c>
      <c r="E1356" s="123" t="s">
        <v>688</v>
      </c>
      <c r="F1356" s="38" t="e">
        <f>#REF!</f>
        <v>#REF!</v>
      </c>
      <c r="G1356" s="44" t="e">
        <f>#REF!</f>
        <v>#REF!</v>
      </c>
      <c r="O1356" s="35"/>
    </row>
    <row r="1357" spans="1:15" hidden="1">
      <c r="A1357" s="52"/>
      <c r="B1357" s="49" t="s">
        <v>653</v>
      </c>
      <c r="C1357" s="49" t="s">
        <v>534</v>
      </c>
      <c r="E1357" s="123" t="s">
        <v>344</v>
      </c>
      <c r="F1357" s="43" t="s">
        <v>461</v>
      </c>
      <c r="G1357" s="44" t="s">
        <v>461</v>
      </c>
      <c r="O1357" s="35"/>
    </row>
    <row r="1358" spans="1:15" hidden="1">
      <c r="A1358" s="29"/>
      <c r="B1358" s="49" t="s">
        <v>653</v>
      </c>
      <c r="C1358" s="49" t="s">
        <v>534</v>
      </c>
      <c r="E1358" s="123" t="s">
        <v>689</v>
      </c>
      <c r="F1358" s="38" t="e">
        <f>#REF!</f>
        <v>#REF!</v>
      </c>
      <c r="G1358" s="44" t="e">
        <f>#REF!</f>
        <v>#REF!</v>
      </c>
      <c r="O1358" s="35"/>
    </row>
    <row r="1359" spans="1:15" hidden="1">
      <c r="A1359" s="29"/>
      <c r="B1359" s="49" t="s">
        <v>653</v>
      </c>
      <c r="C1359" s="49" t="s">
        <v>534</v>
      </c>
      <c r="E1359" s="123" t="s">
        <v>690</v>
      </c>
      <c r="F1359" s="38" t="e">
        <f>#REF!</f>
        <v>#REF!</v>
      </c>
      <c r="G1359" s="44" t="e">
        <f>#REF!</f>
        <v>#REF!</v>
      </c>
      <c r="O1359" s="35"/>
    </row>
    <row r="1360" spans="1:15" hidden="1">
      <c r="A1360" s="29"/>
      <c r="B1360" s="49" t="s">
        <v>653</v>
      </c>
      <c r="C1360" s="49" t="s">
        <v>534</v>
      </c>
      <c r="E1360" s="123" t="s">
        <v>691</v>
      </c>
      <c r="F1360" s="38" t="e">
        <f>#REF!</f>
        <v>#REF!</v>
      </c>
      <c r="G1360" s="44" t="e">
        <f>#REF!</f>
        <v>#REF!</v>
      </c>
      <c r="O1360" s="35"/>
    </row>
    <row r="1361" spans="1:15" hidden="1">
      <c r="A1361" s="29"/>
      <c r="B1361" s="49" t="s">
        <v>653</v>
      </c>
      <c r="C1361" s="49" t="s">
        <v>534</v>
      </c>
      <c r="E1361" s="123" t="s">
        <v>529</v>
      </c>
      <c r="F1361" s="38" t="e">
        <f>#REF!</f>
        <v>#REF!</v>
      </c>
      <c r="G1361" s="44" t="e">
        <f>#REF!</f>
        <v>#REF!</v>
      </c>
      <c r="O1361" s="35"/>
    </row>
    <row r="1362" spans="1:15" ht="40.5" hidden="1">
      <c r="A1362" s="29"/>
      <c r="B1362" s="49" t="s">
        <v>653</v>
      </c>
      <c r="C1362" s="49" t="s">
        <v>534</v>
      </c>
      <c r="E1362" s="127" t="s">
        <v>692</v>
      </c>
      <c r="F1362" s="38" t="e">
        <f>#REF!</f>
        <v>#REF!</v>
      </c>
      <c r="G1362" s="44" t="e">
        <f>#REF!</f>
        <v>#REF!</v>
      </c>
      <c r="O1362" s="35"/>
    </row>
    <row r="1363" spans="1:15" hidden="1">
      <c r="A1363" s="29"/>
      <c r="B1363" s="49" t="s">
        <v>653</v>
      </c>
      <c r="C1363" s="49" t="s">
        <v>534</v>
      </c>
      <c r="E1363" s="123" t="s">
        <v>693</v>
      </c>
      <c r="F1363" s="38"/>
      <c r="G1363" s="44"/>
      <c r="O1363" s="35"/>
    </row>
    <row r="1364" spans="1:15" hidden="1">
      <c r="A1364" s="29"/>
      <c r="B1364" s="49" t="s">
        <v>653</v>
      </c>
      <c r="C1364" s="49" t="s">
        <v>534</v>
      </c>
      <c r="E1364" s="123" t="s">
        <v>559</v>
      </c>
      <c r="F1364" s="38" t="e">
        <f>#REF!</f>
        <v>#REF!</v>
      </c>
      <c r="G1364" s="44" t="e">
        <f>#REF!</f>
        <v>#REF!</v>
      </c>
      <c r="O1364" s="35"/>
    </row>
    <row r="1365" spans="1:15" hidden="1">
      <c r="A1365" s="29"/>
      <c r="B1365" s="49" t="s">
        <v>653</v>
      </c>
      <c r="C1365" s="49" t="s">
        <v>534</v>
      </c>
      <c r="E1365" s="123" t="s">
        <v>219</v>
      </c>
      <c r="F1365" s="38" t="e">
        <f>#REF!</f>
        <v>#REF!</v>
      </c>
      <c r="G1365" s="44" t="e">
        <f>#REF!</f>
        <v>#REF!</v>
      </c>
      <c r="O1365" s="35"/>
    </row>
    <row r="1366" spans="1:15" ht="40.5" hidden="1">
      <c r="A1366" s="29"/>
      <c r="B1366" s="49" t="s">
        <v>653</v>
      </c>
      <c r="C1366" s="49" t="s">
        <v>534</v>
      </c>
      <c r="E1366" s="123" t="s">
        <v>694</v>
      </c>
      <c r="F1366" s="38" t="e">
        <f>#REF!</f>
        <v>#REF!</v>
      </c>
      <c r="G1366" s="44" t="e">
        <f>#REF!</f>
        <v>#REF!</v>
      </c>
      <c r="O1366" s="35"/>
    </row>
    <row r="1367" spans="1:15" hidden="1">
      <c r="A1367" s="29"/>
      <c r="B1367" s="49" t="s">
        <v>653</v>
      </c>
      <c r="C1367" s="49" t="s">
        <v>534</v>
      </c>
      <c r="E1367" s="123" t="s">
        <v>695</v>
      </c>
      <c r="F1367" s="38" t="e">
        <f>#REF!</f>
        <v>#REF!</v>
      </c>
      <c r="G1367" s="44" t="e">
        <f>#REF!</f>
        <v>#REF!</v>
      </c>
      <c r="O1367" s="35"/>
    </row>
    <row r="1368" spans="1:15" hidden="1">
      <c r="A1368" s="29"/>
      <c r="B1368" s="49" t="s">
        <v>653</v>
      </c>
      <c r="C1368" s="49" t="s">
        <v>534</v>
      </c>
      <c r="E1368" s="123" t="s">
        <v>294</v>
      </c>
      <c r="F1368" s="38" t="e">
        <f>#REF!</f>
        <v>#REF!</v>
      </c>
      <c r="G1368" s="44" t="e">
        <f>#REF!</f>
        <v>#REF!</v>
      </c>
      <c r="O1368" s="35"/>
    </row>
    <row r="1369" spans="1:15" hidden="1">
      <c r="A1369" s="29"/>
      <c r="B1369" s="49" t="s">
        <v>653</v>
      </c>
      <c r="C1369" s="49" t="s">
        <v>534</v>
      </c>
      <c r="E1369" s="123" t="s">
        <v>229</v>
      </c>
      <c r="F1369" s="38" t="e">
        <f>#REF!</f>
        <v>#REF!</v>
      </c>
      <c r="G1369" s="44" t="e">
        <f>#REF!</f>
        <v>#REF!</v>
      </c>
      <c r="O1369" s="35"/>
    </row>
    <row r="1370" spans="1:15" hidden="1">
      <c r="A1370" s="52"/>
      <c r="B1370" s="49" t="s">
        <v>653</v>
      </c>
      <c r="C1370" s="49" t="s">
        <v>534</v>
      </c>
      <c r="E1370" s="123" t="s">
        <v>696</v>
      </c>
      <c r="F1370" s="167" t="s">
        <v>458</v>
      </c>
      <c r="G1370" s="168" t="s">
        <v>458</v>
      </c>
      <c r="O1370" s="35"/>
    </row>
    <row r="1371" spans="1:15" hidden="1">
      <c r="A1371" s="29"/>
      <c r="B1371" s="49" t="s">
        <v>653</v>
      </c>
      <c r="C1371" s="49" t="s">
        <v>534</v>
      </c>
      <c r="E1371" s="123" t="s">
        <v>222</v>
      </c>
      <c r="F1371" s="38" t="e">
        <f>#REF!</f>
        <v>#REF!</v>
      </c>
      <c r="G1371" s="44" t="e">
        <f>#REF!</f>
        <v>#REF!</v>
      </c>
      <c r="O1371" s="35"/>
    </row>
    <row r="1372" spans="1:15" hidden="1">
      <c r="A1372" s="29"/>
      <c r="B1372" s="49" t="s">
        <v>653</v>
      </c>
      <c r="C1372" s="49" t="s">
        <v>534</v>
      </c>
      <c r="E1372" s="123" t="s">
        <v>485</v>
      </c>
      <c r="F1372" s="38" t="e">
        <f>#REF!</f>
        <v>#REF!</v>
      </c>
      <c r="G1372" s="44" t="e">
        <f>#REF!</f>
        <v>#REF!</v>
      </c>
      <c r="O1372" s="35"/>
    </row>
    <row r="1373" spans="1:15" hidden="1">
      <c r="A1373" s="29"/>
      <c r="B1373" s="49" t="s">
        <v>653</v>
      </c>
      <c r="C1373" s="49" t="s">
        <v>534</v>
      </c>
      <c r="E1373" s="123" t="s">
        <v>505</v>
      </c>
      <c r="F1373" s="38" t="e">
        <f>#REF!</f>
        <v>#REF!</v>
      </c>
      <c r="G1373" s="44" t="e">
        <f>#REF!</f>
        <v>#REF!</v>
      </c>
      <c r="O1373" s="35"/>
    </row>
    <row r="1374" spans="1:15" hidden="1">
      <c r="A1374" s="29"/>
      <c r="B1374" s="49" t="s">
        <v>653</v>
      </c>
      <c r="C1374" s="49" t="s">
        <v>534</v>
      </c>
      <c r="E1374" s="123" t="s">
        <v>697</v>
      </c>
      <c r="F1374" s="38" t="e">
        <f>#REF!</f>
        <v>#REF!</v>
      </c>
      <c r="G1374" s="44" t="e">
        <f>#REF!</f>
        <v>#REF!</v>
      </c>
    </row>
    <row r="1375" spans="1:15" hidden="1">
      <c r="A1375" s="52"/>
      <c r="B1375" s="49" t="s">
        <v>653</v>
      </c>
      <c r="C1375" s="49" t="s">
        <v>534</v>
      </c>
      <c r="E1375" s="123" t="s">
        <v>195</v>
      </c>
      <c r="F1375" s="43"/>
      <c r="G1375" s="39"/>
    </row>
    <row r="1376" spans="1:15" hidden="1">
      <c r="A1376" s="29"/>
      <c r="B1376" s="49" t="s">
        <v>653</v>
      </c>
      <c r="C1376" s="49" t="s">
        <v>534</v>
      </c>
      <c r="E1376" s="123" t="s">
        <v>698</v>
      </c>
      <c r="F1376" s="38" t="e">
        <f>#REF!</f>
        <v>#REF!</v>
      </c>
      <c r="G1376" s="44" t="e">
        <f>#REF!</f>
        <v>#REF!</v>
      </c>
    </row>
    <row r="1377" spans="1:15" hidden="1">
      <c r="A1377" s="29"/>
      <c r="B1377" s="49" t="s">
        <v>653</v>
      </c>
      <c r="C1377" s="49" t="s">
        <v>534</v>
      </c>
      <c r="E1377" s="123" t="s">
        <v>699</v>
      </c>
      <c r="F1377" s="38"/>
      <c r="G1377" s="44"/>
    </row>
    <row r="1378" spans="1:15" hidden="1">
      <c r="A1378" s="29"/>
      <c r="B1378" s="49" t="s">
        <v>653</v>
      </c>
      <c r="C1378" s="49" t="s">
        <v>534</v>
      </c>
      <c r="E1378" s="123" t="s">
        <v>700</v>
      </c>
      <c r="F1378" s="38" t="e">
        <f>#REF!</f>
        <v>#REF!</v>
      </c>
      <c r="G1378" s="44" t="e">
        <f>#REF!</f>
        <v>#REF!</v>
      </c>
    </row>
    <row r="1379" spans="1:15" hidden="1">
      <c r="A1379" s="29"/>
      <c r="B1379" s="49" t="s">
        <v>653</v>
      </c>
      <c r="C1379" s="49" t="s">
        <v>534</v>
      </c>
      <c r="E1379" s="123" t="s">
        <v>196</v>
      </c>
      <c r="F1379" s="38" t="e">
        <f>#REF!</f>
        <v>#REF!</v>
      </c>
      <c r="G1379" s="44" t="e">
        <f>#REF!</f>
        <v>#REF!</v>
      </c>
    </row>
    <row r="1380" spans="1:15" ht="40.5" hidden="1">
      <c r="A1380" s="29"/>
      <c r="B1380" s="49" t="s">
        <v>653</v>
      </c>
      <c r="C1380" s="49" t="s">
        <v>534</v>
      </c>
      <c r="E1380" s="123" t="s">
        <v>391</v>
      </c>
      <c r="F1380" s="38" t="e">
        <f>#REF!</f>
        <v>#REF!</v>
      </c>
      <c r="G1380" s="44" t="e">
        <f>#REF!</f>
        <v>#REF!</v>
      </c>
    </row>
    <row r="1381" spans="1:15" hidden="1">
      <c r="A1381" s="29"/>
      <c r="B1381" s="49" t="s">
        <v>653</v>
      </c>
      <c r="C1381" s="49" t="s">
        <v>534</v>
      </c>
      <c r="E1381" s="123" t="s">
        <v>451</v>
      </c>
      <c r="F1381" s="38" t="e">
        <f>#REF!</f>
        <v>#REF!</v>
      </c>
      <c r="G1381" s="44" t="e">
        <f>#REF!</f>
        <v>#REF!</v>
      </c>
    </row>
    <row r="1382" spans="1:15" ht="40.5" hidden="1">
      <c r="A1382" s="29"/>
      <c r="B1382" s="49" t="s">
        <v>653</v>
      </c>
      <c r="C1382" s="49" t="s">
        <v>534</v>
      </c>
      <c r="E1382" s="123" t="s">
        <v>521</v>
      </c>
      <c r="F1382" s="38" t="e">
        <f>#REF!</f>
        <v>#REF!</v>
      </c>
      <c r="G1382" s="44" t="e">
        <f>#REF!</f>
        <v>#REF!</v>
      </c>
    </row>
    <row r="1383" spans="1:15" ht="40.5" hidden="1">
      <c r="A1383" s="29"/>
      <c r="B1383" s="49" t="s">
        <v>653</v>
      </c>
      <c r="C1383" s="49" t="s">
        <v>534</v>
      </c>
      <c r="E1383" s="123" t="s">
        <v>522</v>
      </c>
      <c r="F1383" s="38" t="e">
        <f>#REF!</f>
        <v>#REF!</v>
      </c>
      <c r="G1383" s="44" t="e">
        <f>#REF!</f>
        <v>#REF!</v>
      </c>
    </row>
    <row r="1384" spans="1:15" hidden="1">
      <c r="A1384" s="29"/>
      <c r="B1384" s="49" t="s">
        <v>653</v>
      </c>
      <c r="C1384" s="49" t="s">
        <v>534</v>
      </c>
      <c r="E1384" s="123" t="s">
        <v>701</v>
      </c>
      <c r="F1384" s="38" t="e">
        <f>#REF!</f>
        <v>#REF!</v>
      </c>
      <c r="G1384" s="44" t="e">
        <f>#REF!</f>
        <v>#REF!</v>
      </c>
    </row>
    <row r="1385" spans="1:15" hidden="1">
      <c r="A1385" s="29"/>
      <c r="B1385" s="49" t="s">
        <v>653</v>
      </c>
      <c r="C1385" s="49" t="s">
        <v>534</v>
      </c>
      <c r="E1385" s="123" t="s">
        <v>276</v>
      </c>
      <c r="F1385" s="38" t="e">
        <f>#REF!</f>
        <v>#REF!</v>
      </c>
      <c r="G1385" s="44" t="e">
        <f>#REF!</f>
        <v>#REF!</v>
      </c>
    </row>
    <row r="1386" spans="1:15" hidden="1">
      <c r="A1386" s="29"/>
      <c r="B1386" s="49" t="s">
        <v>653</v>
      </c>
      <c r="C1386" s="49" t="s">
        <v>534</v>
      </c>
      <c r="E1386" s="123" t="s">
        <v>493</v>
      </c>
      <c r="F1386" s="38" t="e">
        <f>#REF!</f>
        <v>#REF!</v>
      </c>
      <c r="G1386" s="44" t="e">
        <f>#REF!</f>
        <v>#REF!</v>
      </c>
    </row>
    <row r="1387" spans="1:15" s="124" customFormat="1" hidden="1">
      <c r="A1387" s="52"/>
      <c r="B1387" s="49"/>
      <c r="C1387" s="49"/>
      <c r="D1387" s="49"/>
      <c r="E1387" s="62"/>
      <c r="F1387" s="63"/>
      <c r="G1387" s="162"/>
      <c r="H1387" s="35"/>
      <c r="I1387" s="35"/>
      <c r="J1387" s="35"/>
      <c r="K1387" s="35"/>
      <c r="L1387" s="35"/>
      <c r="M1387" s="35"/>
      <c r="O1387" s="36"/>
    </row>
    <row r="1388" spans="1:15" hidden="1">
      <c r="A1388" s="52"/>
      <c r="B1388" s="63"/>
      <c r="C1388" s="63"/>
      <c r="D1388" s="63"/>
      <c r="E1388" s="104"/>
      <c r="F1388" s="104"/>
      <c r="G1388" s="104"/>
      <c r="H1388" s="124"/>
      <c r="I1388" s="124"/>
      <c r="J1388" s="124"/>
      <c r="K1388" s="124"/>
      <c r="L1388" s="124"/>
      <c r="M1388" s="124"/>
    </row>
    <row r="1389" spans="1:15" hidden="1">
      <c r="A1389" s="52"/>
      <c r="E1389" s="104"/>
      <c r="F1389" s="104"/>
      <c r="G1389" s="104"/>
    </row>
    <row r="1390" spans="1:15" hidden="1">
      <c r="A1390" s="52"/>
      <c r="E1390" s="62"/>
      <c r="F1390" s="49"/>
      <c r="G1390" s="61"/>
      <c r="O1390" s="35"/>
    </row>
    <row r="1391" spans="1:15" hidden="1">
      <c r="A1391" s="52"/>
      <c r="E1391" s="62"/>
      <c r="F1391" s="93"/>
      <c r="O1391" s="35"/>
    </row>
    <row r="1392" spans="1:15" hidden="1">
      <c r="A1392" s="52"/>
      <c r="E1392" s="125"/>
      <c r="F1392" s="93"/>
      <c r="O1392" s="35"/>
    </row>
    <row r="1393" spans="1:15" hidden="1">
      <c r="A1393" s="52"/>
      <c r="E1393" s="62"/>
      <c r="F1393" s="63"/>
      <c r="G1393" s="7"/>
      <c r="O1393" s="35"/>
    </row>
    <row r="1394" spans="1:15" hidden="1">
      <c r="A1394" s="52"/>
      <c r="E1394" s="62"/>
      <c r="F1394" s="63"/>
      <c r="G1394" s="162"/>
      <c r="O1394" s="35"/>
    </row>
    <row r="1395" spans="1:15" ht="25.5" hidden="1">
      <c r="A1395" s="52"/>
      <c r="E1395" s="54" t="s">
        <v>0</v>
      </c>
      <c r="F1395" s="54"/>
      <c r="G1395" s="54"/>
      <c r="O1395" s="35"/>
    </row>
    <row r="1396" spans="1:15" ht="25.5" hidden="1">
      <c r="A1396" s="52"/>
      <c r="E1396" s="54" t="s">
        <v>179</v>
      </c>
      <c r="F1396" s="54"/>
      <c r="G1396" s="54"/>
      <c r="O1396" s="35"/>
    </row>
    <row r="1397" spans="1:15" ht="120" hidden="1">
      <c r="A1397" s="52"/>
      <c r="E1397" s="239" t="s">
        <v>702</v>
      </c>
      <c r="F1397" s="239"/>
      <c r="G1397" s="239"/>
      <c r="O1397" s="35"/>
    </row>
    <row r="1398" spans="1:15" ht="25.5" hidden="1">
      <c r="A1398" s="52"/>
      <c r="E1398" s="54" t="s">
        <v>397</v>
      </c>
      <c r="F1398" s="54"/>
      <c r="G1398" s="54"/>
      <c r="O1398" s="35"/>
    </row>
    <row r="1399" spans="1:15" ht="25.5" hidden="1">
      <c r="A1399" s="52"/>
      <c r="E1399" s="54"/>
      <c r="F1399" s="54"/>
      <c r="G1399" s="54"/>
      <c r="O1399" s="35"/>
    </row>
    <row r="1400" spans="1:15" hidden="1">
      <c r="A1400" s="52"/>
      <c r="E1400" s="666" t="s">
        <v>182</v>
      </c>
      <c r="F1400" s="669" t="s">
        <v>7</v>
      </c>
      <c r="G1400" s="670"/>
      <c r="O1400" s="35"/>
    </row>
    <row r="1401" spans="1:15" hidden="1">
      <c r="A1401" s="52"/>
      <c r="E1401" s="667"/>
      <c r="F1401" s="669" t="s">
        <v>12</v>
      </c>
      <c r="G1401" s="671"/>
      <c r="O1401" s="35"/>
    </row>
    <row r="1402" spans="1:15" hidden="1">
      <c r="A1402" s="52"/>
      <c r="E1402" s="668"/>
      <c r="F1402" s="58" t="s">
        <v>185</v>
      </c>
      <c r="G1402" s="59" t="s">
        <v>186</v>
      </c>
      <c r="O1402" s="35"/>
    </row>
    <row r="1403" spans="1:15" hidden="1">
      <c r="A1403" s="52"/>
      <c r="E1403" s="188" t="s">
        <v>497</v>
      </c>
      <c r="F1403" s="681"/>
      <c r="G1403" s="682"/>
      <c r="O1403" s="35"/>
    </row>
    <row r="1404" spans="1:15" hidden="1">
      <c r="A1404" s="52"/>
      <c r="B1404" s="49" t="s">
        <v>703</v>
      </c>
      <c r="C1404" s="49" t="s">
        <v>534</v>
      </c>
      <c r="E1404" s="151" t="s">
        <v>704</v>
      </c>
      <c r="F1404" s="167" t="s">
        <v>461</v>
      </c>
      <c r="G1404" s="168" t="s">
        <v>461</v>
      </c>
      <c r="O1404" s="35"/>
    </row>
    <row r="1405" spans="1:15" hidden="1">
      <c r="A1405" s="52"/>
      <c r="B1405" s="49" t="s">
        <v>703</v>
      </c>
      <c r="C1405" s="49" t="s">
        <v>534</v>
      </c>
      <c r="E1405" s="123" t="s">
        <v>535</v>
      </c>
      <c r="F1405" s="167" t="s">
        <v>461</v>
      </c>
      <c r="G1405" s="168" t="s">
        <v>461</v>
      </c>
      <c r="O1405" s="35"/>
    </row>
    <row r="1406" spans="1:15" hidden="1">
      <c r="A1406" s="52"/>
      <c r="B1406" s="49" t="s">
        <v>703</v>
      </c>
      <c r="C1406" s="49" t="s">
        <v>534</v>
      </c>
      <c r="E1406" s="127" t="s">
        <v>551</v>
      </c>
      <c r="F1406" s="163" t="s">
        <v>461</v>
      </c>
      <c r="G1406" s="164" t="s">
        <v>461</v>
      </c>
      <c r="O1406" s="35"/>
    </row>
    <row r="1407" spans="1:15" hidden="1">
      <c r="A1407" s="150"/>
      <c r="B1407" s="49" t="s">
        <v>703</v>
      </c>
      <c r="C1407" s="49" t="s">
        <v>534</v>
      </c>
      <c r="E1407" s="123" t="s">
        <v>462</v>
      </c>
      <c r="F1407" s="685" t="s">
        <v>705</v>
      </c>
      <c r="G1407" s="686"/>
      <c r="O1407" s="35"/>
    </row>
    <row r="1408" spans="1:15" hidden="1">
      <c r="A1408" s="29"/>
      <c r="B1408" s="49" t="s">
        <v>703</v>
      </c>
      <c r="C1408" s="49" t="s">
        <v>534</v>
      </c>
      <c r="E1408" s="151" t="s">
        <v>706</v>
      </c>
      <c r="F1408" s="152" t="e">
        <f>#REF!</f>
        <v>#REF!</v>
      </c>
      <c r="G1408" s="153" t="e">
        <f>#REF!</f>
        <v>#REF!</v>
      </c>
      <c r="O1408" s="35"/>
    </row>
    <row r="1409" spans="1:15" hidden="1">
      <c r="A1409" s="52"/>
      <c r="B1409" s="49" t="s">
        <v>703</v>
      </c>
      <c r="C1409" s="49" t="s">
        <v>534</v>
      </c>
      <c r="E1409" s="123" t="s">
        <v>707</v>
      </c>
      <c r="F1409" s="167" t="s">
        <v>461</v>
      </c>
      <c r="G1409" s="168" t="s">
        <v>461</v>
      </c>
      <c r="O1409" s="35"/>
    </row>
    <row r="1410" spans="1:15" hidden="1">
      <c r="A1410" s="52"/>
      <c r="B1410" s="49" t="s">
        <v>703</v>
      </c>
      <c r="C1410" s="49" t="s">
        <v>534</v>
      </c>
      <c r="E1410" s="123" t="s">
        <v>630</v>
      </c>
      <c r="F1410" s="167" t="s">
        <v>461</v>
      </c>
      <c r="G1410" s="168" t="s">
        <v>461</v>
      </c>
      <c r="O1410" s="35"/>
    </row>
    <row r="1411" spans="1:15" hidden="1">
      <c r="A1411" s="52"/>
      <c r="B1411" s="49" t="s">
        <v>703</v>
      </c>
      <c r="C1411" s="49" t="s">
        <v>534</v>
      </c>
      <c r="E1411" s="123" t="s">
        <v>660</v>
      </c>
      <c r="F1411" s="167" t="s">
        <v>461</v>
      </c>
      <c r="G1411" s="168" t="s">
        <v>461</v>
      </c>
      <c r="O1411" s="35"/>
    </row>
    <row r="1412" spans="1:15" hidden="1">
      <c r="A1412" s="52"/>
      <c r="B1412" s="49" t="s">
        <v>703</v>
      </c>
      <c r="C1412" s="49" t="s">
        <v>534</v>
      </c>
      <c r="E1412" s="127" t="s">
        <v>661</v>
      </c>
      <c r="F1412" s="163" t="s">
        <v>461</v>
      </c>
      <c r="G1412" s="164" t="s">
        <v>461</v>
      </c>
      <c r="O1412" s="35"/>
    </row>
    <row r="1413" spans="1:15" hidden="1">
      <c r="A1413" s="150"/>
      <c r="B1413" s="49" t="s">
        <v>703</v>
      </c>
      <c r="C1413" s="49" t="s">
        <v>534</v>
      </c>
      <c r="E1413" s="123" t="s">
        <v>273</v>
      </c>
      <c r="F1413" s="685" t="s">
        <v>705</v>
      </c>
      <c r="G1413" s="686"/>
      <c r="O1413" s="35"/>
    </row>
    <row r="1414" spans="1:15" hidden="1">
      <c r="A1414" s="52"/>
      <c r="B1414" s="49" t="s">
        <v>703</v>
      </c>
      <c r="C1414" s="49" t="s">
        <v>534</v>
      </c>
      <c r="E1414" s="151" t="s">
        <v>585</v>
      </c>
      <c r="F1414" s="165" t="s">
        <v>461</v>
      </c>
      <c r="G1414" s="166" t="s">
        <v>461</v>
      </c>
      <c r="O1414" s="35"/>
    </row>
    <row r="1415" spans="1:15" hidden="1">
      <c r="A1415" s="52"/>
      <c r="B1415" s="49" t="s">
        <v>703</v>
      </c>
      <c r="C1415" s="49" t="s">
        <v>534</v>
      </c>
      <c r="E1415" s="123" t="s">
        <v>708</v>
      </c>
      <c r="F1415" s="167" t="s">
        <v>461</v>
      </c>
      <c r="G1415" s="168" t="s">
        <v>461</v>
      </c>
      <c r="O1415" s="35"/>
    </row>
    <row r="1416" spans="1:15" hidden="1">
      <c r="A1416" s="52"/>
      <c r="B1416" s="49" t="s">
        <v>703</v>
      </c>
      <c r="C1416" s="49" t="s">
        <v>534</v>
      </c>
      <c r="E1416" s="123" t="s">
        <v>709</v>
      </c>
      <c r="F1416" s="167" t="s">
        <v>461</v>
      </c>
      <c r="G1416" s="168" t="s">
        <v>461</v>
      </c>
      <c r="O1416" s="35"/>
    </row>
    <row r="1417" spans="1:15" hidden="1">
      <c r="A1417" s="29"/>
      <c r="B1417" s="49" t="s">
        <v>703</v>
      </c>
      <c r="C1417" s="49" t="s">
        <v>534</v>
      </c>
      <c r="E1417" s="123" t="s">
        <v>484</v>
      </c>
      <c r="F1417" s="38" t="e">
        <f>#REF!</f>
        <v>#REF!</v>
      </c>
      <c r="G1417" s="44" t="e">
        <f>#REF!</f>
        <v>#REF!</v>
      </c>
      <c r="O1417" s="35"/>
    </row>
    <row r="1418" spans="1:15" ht="40.5" hidden="1">
      <c r="A1418" s="52"/>
      <c r="B1418" s="49" t="s">
        <v>703</v>
      </c>
      <c r="C1418" s="49" t="s">
        <v>534</v>
      </c>
      <c r="E1418" s="123" t="s">
        <v>539</v>
      </c>
      <c r="F1418" s="167" t="s">
        <v>461</v>
      </c>
      <c r="G1418" s="168" t="s">
        <v>461</v>
      </c>
      <c r="O1418" s="35"/>
    </row>
    <row r="1419" spans="1:15" ht="40.5" hidden="1">
      <c r="A1419" s="29"/>
      <c r="B1419" s="49" t="s">
        <v>703</v>
      </c>
      <c r="C1419" s="49" t="s">
        <v>534</v>
      </c>
      <c r="E1419" s="123" t="s">
        <v>667</v>
      </c>
      <c r="F1419" s="38" t="e">
        <f>#REF!</f>
        <v>#REF!</v>
      </c>
      <c r="G1419" s="44" t="e">
        <f>#REF!</f>
        <v>#REF!</v>
      </c>
      <c r="O1419" s="35"/>
    </row>
    <row r="1420" spans="1:15" hidden="1">
      <c r="A1420" s="52"/>
      <c r="B1420" s="49" t="s">
        <v>703</v>
      </c>
      <c r="C1420" s="49" t="s">
        <v>534</v>
      </c>
      <c r="E1420" s="123" t="s">
        <v>449</v>
      </c>
      <c r="F1420" s="167" t="s">
        <v>461</v>
      </c>
      <c r="G1420" s="168" t="s">
        <v>461</v>
      </c>
      <c r="O1420" s="35"/>
    </row>
    <row r="1421" spans="1:15" hidden="1">
      <c r="A1421" s="29"/>
      <c r="B1421" s="49" t="s">
        <v>703</v>
      </c>
      <c r="C1421" s="49" t="s">
        <v>534</v>
      </c>
      <c r="E1421" s="123" t="s">
        <v>215</v>
      </c>
      <c r="F1421" s="38" t="e">
        <f>#REF!</f>
        <v>#REF!</v>
      </c>
      <c r="G1421" s="44" t="e">
        <f>#REF!</f>
        <v>#REF!</v>
      </c>
      <c r="O1421" s="35"/>
    </row>
    <row r="1422" spans="1:15" hidden="1">
      <c r="A1422" s="52"/>
      <c r="B1422" s="49" t="s">
        <v>703</v>
      </c>
      <c r="C1422" s="49" t="s">
        <v>534</v>
      </c>
      <c r="E1422" s="123" t="s">
        <v>438</v>
      </c>
      <c r="F1422" s="167" t="s">
        <v>461</v>
      </c>
      <c r="G1422" s="168" t="s">
        <v>461</v>
      </c>
      <c r="O1422" s="35"/>
    </row>
    <row r="1423" spans="1:15" hidden="1">
      <c r="A1423" s="52"/>
      <c r="B1423" s="49" t="s">
        <v>703</v>
      </c>
      <c r="C1423" s="49" t="s">
        <v>534</v>
      </c>
      <c r="E1423" s="2" t="s">
        <v>402</v>
      </c>
      <c r="F1423" s="167" t="s">
        <v>461</v>
      </c>
      <c r="G1423" s="168" t="s">
        <v>461</v>
      </c>
      <c r="O1423" s="35"/>
    </row>
    <row r="1424" spans="1:15" hidden="1">
      <c r="A1424" s="29"/>
      <c r="B1424" s="49" t="s">
        <v>703</v>
      </c>
      <c r="C1424" s="49" t="s">
        <v>534</v>
      </c>
      <c r="E1424" s="123" t="s">
        <v>710</v>
      </c>
      <c r="F1424" s="38" t="e">
        <f>#REF!</f>
        <v>#REF!</v>
      </c>
      <c r="G1424" s="44" t="e">
        <f>#REF!</f>
        <v>#REF!</v>
      </c>
      <c r="O1424" s="35"/>
    </row>
    <row r="1425" spans="1:15" hidden="1">
      <c r="A1425" s="52"/>
      <c r="B1425" s="49" t="s">
        <v>703</v>
      </c>
      <c r="C1425" s="49" t="s">
        <v>534</v>
      </c>
      <c r="E1425" s="123" t="s">
        <v>436</v>
      </c>
      <c r="F1425" s="167" t="s">
        <v>461</v>
      </c>
      <c r="G1425" s="168" t="s">
        <v>461</v>
      </c>
      <c r="O1425" s="35"/>
    </row>
    <row r="1426" spans="1:15" hidden="1">
      <c r="A1426" s="29"/>
      <c r="B1426" s="49" t="s">
        <v>703</v>
      </c>
      <c r="C1426" s="49" t="s">
        <v>534</v>
      </c>
      <c r="E1426" s="123" t="s">
        <v>256</v>
      </c>
      <c r="F1426" s="38" t="e">
        <f>#REF!</f>
        <v>#REF!</v>
      </c>
      <c r="G1426" s="44" t="e">
        <f>#REF!</f>
        <v>#REF!</v>
      </c>
      <c r="O1426" s="35"/>
    </row>
    <row r="1427" spans="1:15" hidden="1">
      <c r="A1427" s="52"/>
      <c r="B1427" s="49" t="s">
        <v>703</v>
      </c>
      <c r="C1427" s="49" t="s">
        <v>534</v>
      </c>
      <c r="E1427" s="123" t="s">
        <v>414</v>
      </c>
      <c r="F1427" s="167" t="s">
        <v>461</v>
      </c>
      <c r="G1427" s="168" t="s">
        <v>461</v>
      </c>
      <c r="O1427" s="35"/>
    </row>
    <row r="1428" spans="1:15" hidden="1">
      <c r="A1428" s="52"/>
      <c r="B1428" s="49" t="s">
        <v>703</v>
      </c>
      <c r="C1428" s="49" t="s">
        <v>534</v>
      </c>
      <c r="E1428" s="123" t="s">
        <v>467</v>
      </c>
      <c r="F1428" s="167" t="s">
        <v>461</v>
      </c>
      <c r="G1428" s="168" t="s">
        <v>461</v>
      </c>
      <c r="O1428" s="35"/>
    </row>
    <row r="1429" spans="1:15" hidden="1">
      <c r="A1429" s="52"/>
      <c r="B1429" s="49" t="s">
        <v>703</v>
      </c>
      <c r="C1429" s="49" t="s">
        <v>534</v>
      </c>
      <c r="E1429" s="127" t="s">
        <v>468</v>
      </c>
      <c r="F1429" s="163" t="s">
        <v>461</v>
      </c>
      <c r="G1429" s="164" t="s">
        <v>461</v>
      </c>
      <c r="O1429" s="35"/>
    </row>
    <row r="1430" spans="1:15" hidden="1">
      <c r="A1430" s="150"/>
      <c r="B1430" s="49" t="s">
        <v>703</v>
      </c>
      <c r="C1430" s="49" t="s">
        <v>534</v>
      </c>
      <c r="E1430" s="123" t="s">
        <v>283</v>
      </c>
      <c r="F1430" s="685" t="s">
        <v>705</v>
      </c>
      <c r="G1430" s="686"/>
      <c r="O1430" s="35"/>
    </row>
    <row r="1431" spans="1:15" hidden="1">
      <c r="A1431" s="52"/>
      <c r="B1431" s="49" t="s">
        <v>703</v>
      </c>
      <c r="C1431" s="49" t="s">
        <v>534</v>
      </c>
      <c r="E1431" s="151" t="s">
        <v>686</v>
      </c>
      <c r="F1431" s="165" t="s">
        <v>461</v>
      </c>
      <c r="G1431" s="166" t="s">
        <v>461</v>
      </c>
      <c r="O1431" s="35"/>
    </row>
    <row r="1432" spans="1:15" hidden="1">
      <c r="A1432" s="52"/>
      <c r="B1432" s="49" t="s">
        <v>703</v>
      </c>
      <c r="C1432" s="49" t="s">
        <v>534</v>
      </c>
      <c r="E1432" s="123" t="s">
        <v>492</v>
      </c>
      <c r="F1432" s="167" t="s">
        <v>461</v>
      </c>
      <c r="G1432" s="168" t="s">
        <v>461</v>
      </c>
      <c r="O1432" s="35"/>
    </row>
    <row r="1433" spans="1:15" hidden="1">
      <c r="A1433" s="52"/>
      <c r="B1433" s="49" t="s">
        <v>703</v>
      </c>
      <c r="C1433" s="49" t="s">
        <v>534</v>
      </c>
      <c r="E1433" s="123" t="s">
        <v>543</v>
      </c>
      <c r="F1433" s="167" t="s">
        <v>461</v>
      </c>
      <c r="G1433" s="168" t="s">
        <v>461</v>
      </c>
      <c r="O1433" s="35"/>
    </row>
    <row r="1434" spans="1:15" ht="40.5" hidden="1">
      <c r="A1434" s="29"/>
      <c r="B1434" s="49" t="s">
        <v>703</v>
      </c>
      <c r="C1434" s="49" t="s">
        <v>534</v>
      </c>
      <c r="E1434" s="123" t="s">
        <v>544</v>
      </c>
      <c r="F1434" s="38" t="e">
        <f>#REF!</f>
        <v>#REF!</v>
      </c>
      <c r="G1434" s="44" t="e">
        <f>#REF!</f>
        <v>#REF!</v>
      </c>
      <c r="O1434" s="35"/>
    </row>
    <row r="1435" spans="1:15" ht="40.5" hidden="1">
      <c r="A1435" s="52"/>
      <c r="B1435" s="49" t="s">
        <v>703</v>
      </c>
      <c r="C1435" s="49" t="s">
        <v>534</v>
      </c>
      <c r="E1435" s="123" t="s">
        <v>711</v>
      </c>
      <c r="F1435" s="167" t="s">
        <v>461</v>
      </c>
      <c r="G1435" s="168" t="s">
        <v>461</v>
      </c>
      <c r="O1435" s="35"/>
    </row>
    <row r="1436" spans="1:15" hidden="1">
      <c r="A1436" s="52"/>
      <c r="B1436" s="49" t="s">
        <v>703</v>
      </c>
      <c r="C1436" s="49" t="s">
        <v>534</v>
      </c>
      <c r="E1436" s="123" t="s">
        <v>529</v>
      </c>
      <c r="F1436" s="167" t="s">
        <v>461</v>
      </c>
      <c r="G1436" s="168" t="s">
        <v>461</v>
      </c>
      <c r="O1436" s="35"/>
    </row>
    <row r="1437" spans="1:15" hidden="1">
      <c r="A1437" s="52"/>
      <c r="B1437" s="49" t="s">
        <v>703</v>
      </c>
      <c r="C1437" s="49" t="s">
        <v>534</v>
      </c>
      <c r="E1437" s="123" t="s">
        <v>693</v>
      </c>
      <c r="F1437" s="167" t="s">
        <v>461</v>
      </c>
      <c r="G1437" s="168" t="s">
        <v>461</v>
      </c>
      <c r="O1437" s="35"/>
    </row>
    <row r="1438" spans="1:15" hidden="1">
      <c r="A1438" s="52"/>
      <c r="B1438" s="49" t="s">
        <v>703</v>
      </c>
      <c r="C1438" s="49" t="s">
        <v>534</v>
      </c>
      <c r="E1438" s="123" t="s">
        <v>294</v>
      </c>
      <c r="F1438" s="167" t="s">
        <v>461</v>
      </c>
      <c r="G1438" s="168" t="s">
        <v>461</v>
      </c>
    </row>
    <row r="1439" spans="1:15" hidden="1">
      <c r="A1439" s="29"/>
      <c r="B1439" s="49" t="s">
        <v>703</v>
      </c>
      <c r="C1439" s="49" t="s">
        <v>534</v>
      </c>
      <c r="E1439" s="123" t="s">
        <v>229</v>
      </c>
      <c r="F1439" s="38" t="e">
        <f>#REF!</f>
        <v>#REF!</v>
      </c>
      <c r="G1439" s="44" t="e">
        <f>#REF!</f>
        <v>#REF!</v>
      </c>
    </row>
    <row r="1440" spans="1:15" hidden="1">
      <c r="A1440" s="29"/>
      <c r="B1440" s="49" t="s">
        <v>703</v>
      </c>
      <c r="C1440" s="49" t="s">
        <v>534</v>
      </c>
      <c r="E1440" s="123" t="s">
        <v>211</v>
      </c>
      <c r="F1440" s="38" t="e">
        <f>#REF!</f>
        <v>#REF!</v>
      </c>
      <c r="G1440" s="44" t="e">
        <f>#REF!</f>
        <v>#REF!</v>
      </c>
    </row>
    <row r="1441" spans="1:15" hidden="1">
      <c r="A1441" s="52"/>
      <c r="B1441" s="49" t="s">
        <v>703</v>
      </c>
      <c r="C1441" s="49" t="s">
        <v>534</v>
      </c>
      <c r="E1441" s="123" t="s">
        <v>696</v>
      </c>
      <c r="F1441" s="167" t="s">
        <v>461</v>
      </c>
      <c r="G1441" s="168" t="s">
        <v>461</v>
      </c>
    </row>
    <row r="1442" spans="1:15" hidden="1">
      <c r="A1442" s="52"/>
      <c r="B1442" s="49" t="s">
        <v>703</v>
      </c>
      <c r="C1442" s="49" t="s">
        <v>534</v>
      </c>
      <c r="E1442" s="123" t="s">
        <v>700</v>
      </c>
      <c r="F1442" s="167" t="s">
        <v>461</v>
      </c>
      <c r="G1442" s="168" t="s">
        <v>461</v>
      </c>
    </row>
    <row r="1443" spans="1:15" hidden="1">
      <c r="A1443" s="52"/>
      <c r="B1443" s="49" t="s">
        <v>703</v>
      </c>
      <c r="C1443" s="49" t="s">
        <v>534</v>
      </c>
      <c r="E1443" s="123" t="s">
        <v>196</v>
      </c>
      <c r="F1443" s="167" t="s">
        <v>461</v>
      </c>
      <c r="G1443" s="168" t="s">
        <v>461</v>
      </c>
    </row>
    <row r="1444" spans="1:15" hidden="1">
      <c r="A1444" s="52"/>
      <c r="B1444" s="49" t="s">
        <v>703</v>
      </c>
      <c r="C1444" s="49" t="s">
        <v>534</v>
      </c>
      <c r="E1444" s="127" t="s">
        <v>712</v>
      </c>
      <c r="F1444" s="163" t="s">
        <v>461</v>
      </c>
      <c r="G1444" s="164" t="s">
        <v>461</v>
      </c>
    </row>
    <row r="1445" spans="1:15" hidden="1">
      <c r="A1445" s="150"/>
      <c r="B1445" s="49" t="s">
        <v>703</v>
      </c>
      <c r="C1445" s="49" t="s">
        <v>534</v>
      </c>
      <c r="E1445" s="123" t="s">
        <v>451</v>
      </c>
      <c r="F1445" s="685" t="s">
        <v>705</v>
      </c>
      <c r="G1445" s="686"/>
    </row>
    <row r="1446" spans="1:15" hidden="1">
      <c r="A1446" s="52"/>
      <c r="B1446" s="49" t="s">
        <v>703</v>
      </c>
      <c r="C1446" s="49" t="s">
        <v>534</v>
      </c>
      <c r="E1446" s="151" t="s">
        <v>713</v>
      </c>
      <c r="F1446" s="165" t="s">
        <v>461</v>
      </c>
      <c r="G1446" s="166" t="s">
        <v>461</v>
      </c>
    </row>
    <row r="1447" spans="1:15" hidden="1">
      <c r="A1447" s="52"/>
      <c r="B1447" s="49" t="s">
        <v>703</v>
      </c>
      <c r="C1447" s="49" t="s">
        <v>534</v>
      </c>
      <c r="E1447" s="127" t="s">
        <v>701</v>
      </c>
      <c r="F1447" s="163" t="s">
        <v>461</v>
      </c>
      <c r="G1447" s="164" t="s">
        <v>461</v>
      </c>
    </row>
    <row r="1448" spans="1:15" hidden="1">
      <c r="A1448" s="150"/>
      <c r="B1448" s="49" t="s">
        <v>703</v>
      </c>
      <c r="C1448" s="49" t="s">
        <v>534</v>
      </c>
      <c r="E1448" s="123" t="s">
        <v>276</v>
      </c>
      <c r="F1448" s="685" t="s">
        <v>705</v>
      </c>
      <c r="G1448" s="686"/>
    </row>
    <row r="1449" spans="1:15" s="124" customFormat="1" hidden="1">
      <c r="A1449" s="52"/>
      <c r="B1449" s="49"/>
      <c r="C1449" s="49"/>
      <c r="D1449" s="49"/>
      <c r="E1449" s="62"/>
      <c r="F1449" s="177"/>
      <c r="G1449" s="162"/>
      <c r="H1449" s="35"/>
      <c r="I1449" s="35"/>
      <c r="J1449" s="35"/>
      <c r="K1449" s="35"/>
      <c r="L1449" s="35"/>
      <c r="M1449" s="35"/>
      <c r="O1449" s="36"/>
    </row>
    <row r="1450" spans="1:15" hidden="1">
      <c r="A1450" s="52"/>
      <c r="B1450" s="63"/>
      <c r="C1450" s="63"/>
      <c r="D1450" s="63"/>
      <c r="E1450" s="104"/>
      <c r="F1450" s="104"/>
      <c r="G1450" s="104"/>
      <c r="H1450" s="124"/>
      <c r="I1450" s="124"/>
      <c r="J1450" s="124"/>
      <c r="K1450" s="124"/>
      <c r="L1450" s="124"/>
      <c r="M1450" s="124"/>
    </row>
    <row r="1451" spans="1:15" hidden="1">
      <c r="A1451" s="52"/>
      <c r="E1451" s="104"/>
      <c r="F1451" s="104"/>
      <c r="G1451" s="104"/>
    </row>
    <row r="1452" spans="1:15" hidden="1">
      <c r="A1452" s="52"/>
      <c r="E1452" s="62"/>
      <c r="F1452" s="49"/>
      <c r="G1452" s="61"/>
    </row>
    <row r="1453" spans="1:15" hidden="1">
      <c r="A1453" s="52"/>
      <c r="E1453" s="62"/>
      <c r="F1453" s="93"/>
    </row>
    <row r="1454" spans="1:15" hidden="1">
      <c r="A1454" s="52"/>
      <c r="E1454" s="125"/>
      <c r="F1454" s="93"/>
      <c r="O1454" s="35"/>
    </row>
    <row r="1455" spans="1:15" hidden="1">
      <c r="A1455" s="52"/>
      <c r="E1455" s="62"/>
      <c r="F1455" s="63"/>
      <c r="G1455" s="162"/>
      <c r="O1455" s="35"/>
    </row>
    <row r="1456" spans="1:15" hidden="1">
      <c r="A1456" s="52"/>
      <c r="E1456" s="62"/>
      <c r="F1456" s="63"/>
      <c r="G1456" s="162"/>
      <c r="O1456" s="35"/>
    </row>
    <row r="1457" spans="1:15" ht="25.5" hidden="1">
      <c r="A1457" s="52"/>
      <c r="E1457" s="54" t="s">
        <v>0</v>
      </c>
      <c r="F1457" s="54"/>
      <c r="G1457" s="54"/>
      <c r="O1457" s="35"/>
    </row>
    <row r="1458" spans="1:15" ht="25.5" hidden="1">
      <c r="A1458" s="52"/>
      <c r="E1458" s="54" t="s">
        <v>179</v>
      </c>
      <c r="F1458" s="54"/>
      <c r="G1458" s="54"/>
      <c r="O1458" s="35"/>
    </row>
    <row r="1459" spans="1:15" ht="90" hidden="1">
      <c r="A1459" s="52"/>
      <c r="E1459" s="239" t="s">
        <v>714</v>
      </c>
      <c r="F1459" s="239"/>
      <c r="G1459" s="239"/>
      <c r="O1459" s="35"/>
    </row>
    <row r="1460" spans="1:15" ht="25.5" hidden="1">
      <c r="A1460" s="52"/>
      <c r="E1460" s="54" t="s">
        <v>397</v>
      </c>
      <c r="F1460" s="54"/>
      <c r="G1460" s="54"/>
      <c r="O1460" s="35"/>
    </row>
    <row r="1461" spans="1:15" ht="25.5" hidden="1">
      <c r="A1461" s="52"/>
      <c r="E1461" s="54"/>
      <c r="F1461" s="54"/>
      <c r="G1461" s="54"/>
      <c r="O1461" s="35"/>
    </row>
    <row r="1462" spans="1:15" hidden="1">
      <c r="A1462" s="52"/>
      <c r="E1462" s="666" t="s">
        <v>182</v>
      </c>
      <c r="F1462" s="669" t="s">
        <v>7</v>
      </c>
      <c r="G1462" s="670"/>
      <c r="O1462" s="35"/>
    </row>
    <row r="1463" spans="1:15" hidden="1">
      <c r="A1463" s="52"/>
      <c r="E1463" s="667"/>
      <c r="F1463" s="669" t="s">
        <v>12</v>
      </c>
      <c r="G1463" s="671"/>
      <c r="O1463" s="35"/>
    </row>
    <row r="1464" spans="1:15" hidden="1">
      <c r="A1464" s="52"/>
      <c r="E1464" s="668"/>
      <c r="F1464" s="58" t="s">
        <v>185</v>
      </c>
      <c r="G1464" s="59" t="s">
        <v>186</v>
      </c>
      <c r="O1464" s="35"/>
    </row>
    <row r="1465" spans="1:15" hidden="1">
      <c r="A1465" s="52"/>
      <c r="E1465" s="188" t="s">
        <v>497</v>
      </c>
      <c r="F1465" s="681"/>
      <c r="G1465" s="682"/>
      <c r="O1465" s="35"/>
    </row>
    <row r="1466" spans="1:15" hidden="1">
      <c r="A1466" s="150"/>
      <c r="B1466" s="49" t="s">
        <v>715</v>
      </c>
      <c r="C1466" s="49" t="s">
        <v>534</v>
      </c>
      <c r="E1466" s="112" t="s">
        <v>551</v>
      </c>
      <c r="F1466" s="685" t="s">
        <v>705</v>
      </c>
      <c r="G1466" s="686"/>
      <c r="O1466" s="35"/>
    </row>
    <row r="1467" spans="1:15" hidden="1">
      <c r="A1467" s="29"/>
      <c r="B1467" s="49" t="s">
        <v>715</v>
      </c>
      <c r="C1467" s="49" t="s">
        <v>534</v>
      </c>
      <c r="E1467" s="216" t="s">
        <v>221</v>
      </c>
      <c r="F1467" s="152" t="e">
        <f>#REF!</f>
        <v>#REF!</v>
      </c>
      <c r="G1467" s="153" t="e">
        <f>#REF!</f>
        <v>#REF!</v>
      </c>
      <c r="O1467" s="35"/>
    </row>
    <row r="1468" spans="1:15" hidden="1">
      <c r="A1468" s="52"/>
      <c r="B1468" s="49" t="s">
        <v>715</v>
      </c>
      <c r="C1468" s="49" t="s">
        <v>534</v>
      </c>
      <c r="E1468" s="112" t="s">
        <v>716</v>
      </c>
      <c r="F1468" s="240" t="s">
        <v>717</v>
      </c>
      <c r="G1468" s="39" t="s">
        <v>717</v>
      </c>
      <c r="O1468" s="35"/>
    </row>
    <row r="1469" spans="1:15" hidden="1">
      <c r="A1469" s="52"/>
      <c r="B1469" s="49" t="s">
        <v>715</v>
      </c>
      <c r="C1469" s="49" t="s">
        <v>534</v>
      </c>
      <c r="E1469" s="157" t="s">
        <v>718</v>
      </c>
      <c r="F1469" s="240" t="s">
        <v>461</v>
      </c>
      <c r="G1469" s="39" t="s">
        <v>461</v>
      </c>
      <c r="O1469" s="35"/>
    </row>
    <row r="1470" spans="1:15" hidden="1">
      <c r="A1470" s="52"/>
      <c r="B1470" s="49" t="s">
        <v>715</v>
      </c>
      <c r="C1470" s="49" t="s">
        <v>534</v>
      </c>
      <c r="E1470" s="112" t="s">
        <v>719</v>
      </c>
      <c r="F1470" s="240" t="s">
        <v>461</v>
      </c>
      <c r="G1470" s="39" t="s">
        <v>461</v>
      </c>
      <c r="O1470" s="35"/>
    </row>
    <row r="1471" spans="1:15" hidden="1">
      <c r="A1471" s="52"/>
      <c r="B1471" s="49" t="s">
        <v>715</v>
      </c>
      <c r="C1471" s="49" t="s">
        <v>534</v>
      </c>
      <c r="E1471" s="112" t="s">
        <v>409</v>
      </c>
      <c r="F1471" s="240" t="s">
        <v>461</v>
      </c>
      <c r="G1471" s="39" t="s">
        <v>461</v>
      </c>
      <c r="O1471" s="35"/>
    </row>
    <row r="1472" spans="1:15" hidden="1">
      <c r="A1472" s="29"/>
      <c r="B1472" s="49" t="s">
        <v>715</v>
      </c>
      <c r="C1472" s="49" t="s">
        <v>534</v>
      </c>
      <c r="E1472" s="112" t="s">
        <v>412</v>
      </c>
      <c r="F1472" s="38" t="e">
        <f>#REF!</f>
        <v>#REF!</v>
      </c>
      <c r="G1472" s="44" t="e">
        <f>#REF!</f>
        <v>#REF!</v>
      </c>
      <c r="O1472" s="35"/>
    </row>
    <row r="1473" spans="1:15" hidden="1">
      <c r="A1473" s="29"/>
      <c r="B1473" s="49" t="s">
        <v>715</v>
      </c>
      <c r="C1473" s="49" t="s">
        <v>534</v>
      </c>
      <c r="E1473" s="112" t="s">
        <v>720</v>
      </c>
      <c r="F1473" s="38" t="e">
        <f>#REF!</f>
        <v>#REF!</v>
      </c>
      <c r="G1473" s="44" t="e">
        <f>#REF!</f>
        <v>#REF!</v>
      </c>
      <c r="O1473" s="35"/>
    </row>
    <row r="1474" spans="1:15" ht="40.5" hidden="1">
      <c r="A1474" s="52"/>
      <c r="B1474" s="49" t="s">
        <v>715</v>
      </c>
      <c r="C1474" s="49" t="s">
        <v>534</v>
      </c>
      <c r="E1474" s="112" t="s">
        <v>667</v>
      </c>
      <c r="F1474" s="240" t="s">
        <v>461</v>
      </c>
      <c r="G1474" s="39" t="s">
        <v>461</v>
      </c>
      <c r="O1474" s="35"/>
    </row>
    <row r="1475" spans="1:15" hidden="1">
      <c r="A1475" s="52"/>
      <c r="B1475" s="49" t="s">
        <v>715</v>
      </c>
      <c r="C1475" s="49" t="s">
        <v>534</v>
      </c>
      <c r="E1475" s="112" t="s">
        <v>334</v>
      </c>
      <c r="F1475" s="240" t="s">
        <v>461</v>
      </c>
      <c r="G1475" s="39" t="s">
        <v>461</v>
      </c>
      <c r="O1475" s="35"/>
    </row>
    <row r="1476" spans="1:15" hidden="1">
      <c r="A1476" s="29"/>
      <c r="B1476" s="49" t="s">
        <v>715</v>
      </c>
      <c r="C1476" s="49" t="s">
        <v>534</v>
      </c>
      <c r="E1476" s="112" t="s">
        <v>721</v>
      </c>
      <c r="F1476" s="38" t="e">
        <f>#REF!</f>
        <v>#REF!</v>
      </c>
      <c r="G1476" s="44" t="e">
        <f>#REF!</f>
        <v>#REF!</v>
      </c>
      <c r="O1476" s="35"/>
    </row>
    <row r="1477" spans="1:15" hidden="1">
      <c r="A1477" s="29"/>
      <c r="B1477" s="49" t="s">
        <v>715</v>
      </c>
      <c r="C1477" s="49" t="s">
        <v>534</v>
      </c>
      <c r="E1477" s="112" t="s">
        <v>402</v>
      </c>
      <c r="F1477" s="38"/>
      <c r="G1477" s="44"/>
      <c r="O1477" s="35"/>
    </row>
    <row r="1478" spans="1:15" hidden="1">
      <c r="A1478" s="29"/>
      <c r="B1478" s="49" t="s">
        <v>715</v>
      </c>
      <c r="C1478" s="49" t="s">
        <v>534</v>
      </c>
      <c r="E1478" s="112" t="s">
        <v>465</v>
      </c>
      <c r="F1478" s="38" t="e">
        <f>#REF!</f>
        <v>#REF!</v>
      </c>
      <c r="G1478" s="44" t="e">
        <f>#REF!</f>
        <v>#REF!</v>
      </c>
      <c r="O1478" s="35"/>
    </row>
    <row r="1479" spans="1:15" hidden="1">
      <c r="A1479" s="52"/>
      <c r="B1479" s="49" t="s">
        <v>715</v>
      </c>
      <c r="C1479" s="49" t="s">
        <v>534</v>
      </c>
      <c r="E1479" s="112" t="s">
        <v>722</v>
      </c>
      <c r="F1479" s="240" t="s">
        <v>461</v>
      </c>
      <c r="G1479" s="39" t="s">
        <v>461</v>
      </c>
      <c r="O1479" s="35"/>
    </row>
    <row r="1480" spans="1:15" hidden="1">
      <c r="A1480" s="29"/>
      <c r="B1480" s="49" t="s">
        <v>715</v>
      </c>
      <c r="C1480" s="49" t="s">
        <v>534</v>
      </c>
      <c r="E1480" s="112" t="s">
        <v>417</v>
      </c>
      <c r="F1480" s="71" t="e">
        <f>#REF!</f>
        <v>#REF!</v>
      </c>
      <c r="G1480" s="39" t="e">
        <f>#REF!</f>
        <v>#REF!</v>
      </c>
      <c r="O1480" s="35"/>
    </row>
    <row r="1481" spans="1:15" hidden="1">
      <c r="A1481" s="52"/>
      <c r="B1481" s="49" t="s">
        <v>715</v>
      </c>
      <c r="C1481" s="49" t="s">
        <v>534</v>
      </c>
      <c r="E1481" s="112" t="s">
        <v>723</v>
      </c>
      <c r="F1481" s="240" t="s">
        <v>461</v>
      </c>
      <c r="G1481" s="39" t="s">
        <v>461</v>
      </c>
      <c r="O1481" s="35"/>
    </row>
    <row r="1482" spans="1:15" hidden="1">
      <c r="A1482" s="52"/>
      <c r="B1482" s="49" t="s">
        <v>715</v>
      </c>
      <c r="C1482" s="49" t="s">
        <v>534</v>
      </c>
      <c r="E1482" s="112" t="s">
        <v>724</v>
      </c>
      <c r="F1482" s="240" t="s">
        <v>461</v>
      </c>
      <c r="G1482" s="39" t="s">
        <v>461</v>
      </c>
      <c r="O1482" s="35"/>
    </row>
    <row r="1483" spans="1:15" hidden="1">
      <c r="A1483" s="52"/>
      <c r="B1483" s="49" t="s">
        <v>715</v>
      </c>
      <c r="C1483" s="49" t="s">
        <v>534</v>
      </c>
      <c r="E1483" s="217" t="s">
        <v>725</v>
      </c>
      <c r="F1483" s="241" t="s">
        <v>461</v>
      </c>
      <c r="G1483" s="242" t="s">
        <v>461</v>
      </c>
      <c r="O1483" s="35"/>
    </row>
    <row r="1484" spans="1:15" hidden="1">
      <c r="A1484" s="150"/>
      <c r="B1484" s="49" t="s">
        <v>715</v>
      </c>
      <c r="C1484" s="49" t="s">
        <v>534</v>
      </c>
      <c r="E1484" s="112" t="s">
        <v>283</v>
      </c>
      <c r="F1484" s="685" t="s">
        <v>705</v>
      </c>
      <c r="G1484" s="686"/>
      <c r="O1484" s="35"/>
    </row>
    <row r="1485" spans="1:15" ht="40.5" hidden="1">
      <c r="A1485" s="52"/>
      <c r="B1485" s="49" t="s">
        <v>715</v>
      </c>
      <c r="C1485" s="49" t="s">
        <v>534</v>
      </c>
      <c r="E1485" s="216" t="s">
        <v>544</v>
      </c>
      <c r="F1485" s="243" t="s">
        <v>461</v>
      </c>
      <c r="G1485" s="176" t="s">
        <v>461</v>
      </c>
      <c r="O1485" s="35"/>
    </row>
    <row r="1486" spans="1:15" hidden="1">
      <c r="A1486" s="52"/>
      <c r="B1486" s="49" t="s">
        <v>715</v>
      </c>
      <c r="C1486" s="49" t="s">
        <v>534</v>
      </c>
      <c r="E1486" s="112" t="s">
        <v>726</v>
      </c>
      <c r="F1486" s="240" t="s">
        <v>461</v>
      </c>
      <c r="G1486" s="39" t="s">
        <v>461</v>
      </c>
    </row>
    <row r="1487" spans="1:15" hidden="1">
      <c r="A1487" s="52"/>
      <c r="B1487" s="49" t="s">
        <v>715</v>
      </c>
      <c r="C1487" s="49" t="s">
        <v>534</v>
      </c>
      <c r="E1487" s="112" t="s">
        <v>211</v>
      </c>
      <c r="F1487" s="240" t="s">
        <v>461</v>
      </c>
      <c r="G1487" s="39" t="s">
        <v>461</v>
      </c>
    </row>
    <row r="1488" spans="1:15" hidden="1">
      <c r="A1488" s="52"/>
      <c r="B1488" s="49" t="s">
        <v>715</v>
      </c>
      <c r="C1488" s="49" t="s">
        <v>534</v>
      </c>
      <c r="E1488" s="112" t="s">
        <v>727</v>
      </c>
      <c r="F1488" s="240" t="s">
        <v>461</v>
      </c>
      <c r="G1488" s="39" t="s">
        <v>461</v>
      </c>
    </row>
    <row r="1489" spans="1:15" hidden="1">
      <c r="A1489" s="29"/>
      <c r="B1489" s="49" t="s">
        <v>715</v>
      </c>
      <c r="C1489" s="49" t="s">
        <v>534</v>
      </c>
      <c r="E1489" s="112" t="s">
        <v>728</v>
      </c>
      <c r="F1489" s="38" t="e">
        <f>#REF!</f>
        <v>#REF!</v>
      </c>
      <c r="G1489" s="44" t="e">
        <f>#REF!</f>
        <v>#REF!</v>
      </c>
    </row>
    <row r="1490" spans="1:15" hidden="1">
      <c r="A1490" s="52"/>
      <c r="B1490" s="49" t="s">
        <v>715</v>
      </c>
      <c r="C1490" s="49" t="s">
        <v>534</v>
      </c>
      <c r="E1490" s="112" t="s">
        <v>729</v>
      </c>
      <c r="F1490" s="240" t="s">
        <v>461</v>
      </c>
      <c r="G1490" s="39" t="s">
        <v>461</v>
      </c>
    </row>
    <row r="1491" spans="1:15" s="124" customFormat="1" hidden="1">
      <c r="A1491" s="52"/>
      <c r="B1491" s="49"/>
      <c r="C1491" s="49"/>
      <c r="D1491" s="49"/>
      <c r="E1491" s="117"/>
      <c r="F1491" s="63"/>
      <c r="G1491" s="162"/>
      <c r="H1491" s="35"/>
      <c r="I1491" s="35"/>
      <c r="J1491" s="35"/>
      <c r="K1491" s="35"/>
      <c r="L1491" s="35"/>
      <c r="M1491" s="35"/>
      <c r="O1491" s="36"/>
    </row>
    <row r="1492" spans="1:15" hidden="1">
      <c r="A1492" s="52"/>
      <c r="B1492" s="63"/>
      <c r="C1492" s="63"/>
      <c r="D1492" s="63"/>
      <c r="E1492" s="104"/>
      <c r="F1492" s="104"/>
      <c r="G1492" s="104"/>
      <c r="H1492" s="124"/>
      <c r="I1492" s="124"/>
      <c r="J1492" s="124"/>
      <c r="K1492" s="124"/>
      <c r="L1492" s="124"/>
      <c r="M1492" s="124"/>
    </row>
    <row r="1493" spans="1:15" hidden="1">
      <c r="A1493" s="52"/>
      <c r="E1493" s="104"/>
      <c r="F1493" s="104"/>
      <c r="G1493" s="104"/>
    </row>
    <row r="1494" spans="1:15" hidden="1">
      <c r="A1494" s="52"/>
      <c r="E1494" s="62"/>
      <c r="F1494" s="49"/>
      <c r="G1494" s="61"/>
    </row>
    <row r="1495" spans="1:15" hidden="1">
      <c r="A1495" s="52"/>
      <c r="E1495" s="62"/>
      <c r="F1495" s="93"/>
    </row>
    <row r="1496" spans="1:15" hidden="1">
      <c r="A1496" s="52"/>
      <c r="E1496" s="125"/>
      <c r="F1496" s="93"/>
    </row>
    <row r="1497" spans="1:15" hidden="1">
      <c r="A1497" s="52"/>
      <c r="E1497" s="62"/>
      <c r="F1497" s="63"/>
      <c r="G1497" s="162"/>
    </row>
    <row r="1498" spans="1:15" hidden="1">
      <c r="A1498" s="52"/>
      <c r="E1498" s="62"/>
      <c r="F1498" s="63"/>
      <c r="G1498" s="162"/>
    </row>
    <row r="1499" spans="1:15" ht="25.5" hidden="1">
      <c r="A1499" s="52"/>
      <c r="E1499" s="54" t="s">
        <v>0</v>
      </c>
      <c r="F1499" s="54"/>
      <c r="G1499" s="54"/>
    </row>
    <row r="1500" spans="1:15" ht="25.5" hidden="1">
      <c r="A1500" s="52"/>
      <c r="E1500" s="54" t="s">
        <v>179</v>
      </c>
      <c r="F1500" s="54"/>
      <c r="G1500" s="54"/>
    </row>
    <row r="1501" spans="1:15" ht="30" hidden="1">
      <c r="A1501" s="52"/>
      <c r="E1501" s="239" t="s">
        <v>730</v>
      </c>
      <c r="F1501" s="239"/>
      <c r="G1501" s="239"/>
    </row>
    <row r="1502" spans="1:15" ht="25.5" hidden="1">
      <c r="A1502" s="52"/>
      <c r="E1502" s="54" t="s">
        <v>397</v>
      </c>
      <c r="F1502" s="54"/>
      <c r="G1502" s="54"/>
    </row>
    <row r="1503" spans="1:15" ht="25.5" hidden="1">
      <c r="A1503" s="52"/>
      <c r="E1503" s="54"/>
      <c r="F1503" s="54"/>
      <c r="G1503" s="54"/>
    </row>
    <row r="1504" spans="1:15" hidden="1">
      <c r="A1504" s="52"/>
      <c r="E1504" s="666" t="s">
        <v>182</v>
      </c>
      <c r="F1504" s="669" t="s">
        <v>7</v>
      </c>
      <c r="G1504" s="670"/>
    </row>
    <row r="1505" spans="1:15" hidden="1">
      <c r="A1505" s="52"/>
      <c r="E1505" s="667"/>
      <c r="F1505" s="669" t="s">
        <v>12</v>
      </c>
      <c r="G1505" s="671"/>
    </row>
    <row r="1506" spans="1:15" hidden="1">
      <c r="A1506" s="52"/>
      <c r="E1506" s="687"/>
      <c r="F1506" s="58" t="s">
        <v>185</v>
      </c>
      <c r="G1506" s="59" t="s">
        <v>186</v>
      </c>
    </row>
    <row r="1507" spans="1:15" hidden="1">
      <c r="A1507" s="29"/>
      <c r="B1507" s="49" t="s">
        <v>731</v>
      </c>
      <c r="C1507" s="49" t="s">
        <v>534</v>
      </c>
      <c r="E1507" s="123" t="s">
        <v>659</v>
      </c>
      <c r="F1507" s="38" t="e">
        <f>#REF!</f>
        <v>#REF!</v>
      </c>
      <c r="G1507" s="44" t="e">
        <f>#REF!</f>
        <v>#REF!</v>
      </c>
    </row>
    <row r="1508" spans="1:15" hidden="1">
      <c r="A1508" s="29"/>
      <c r="B1508" s="49" t="s">
        <v>731</v>
      </c>
      <c r="C1508" s="49" t="s">
        <v>534</v>
      </c>
      <c r="E1508" s="123" t="s">
        <v>660</v>
      </c>
      <c r="F1508" s="71" t="e">
        <f>#REF!</f>
        <v>#REF!</v>
      </c>
      <c r="G1508" s="39" t="e">
        <f>#REF!</f>
        <v>#REF!</v>
      </c>
    </row>
    <row r="1509" spans="1:15" hidden="1">
      <c r="A1509" s="29"/>
      <c r="B1509" s="49" t="s">
        <v>731</v>
      </c>
      <c r="C1509" s="49" t="s">
        <v>534</v>
      </c>
      <c r="E1509" s="2" t="s">
        <v>732</v>
      </c>
      <c r="F1509" s="38" t="e">
        <f>#REF!</f>
        <v>#REF!</v>
      </c>
      <c r="G1509" s="44" t="e">
        <f>#REF!</f>
        <v>#REF!</v>
      </c>
    </row>
    <row r="1510" spans="1:15" ht="40.5" hidden="1">
      <c r="A1510" s="29"/>
      <c r="B1510" s="49" t="s">
        <v>731</v>
      </c>
      <c r="C1510" s="49" t="s">
        <v>534</v>
      </c>
      <c r="E1510" s="80" t="s">
        <v>567</v>
      </c>
      <c r="F1510" s="38" t="e">
        <f>#REF!</f>
        <v>#REF!</v>
      </c>
      <c r="G1510" s="44" t="e">
        <f>#REF!</f>
        <v>#REF!</v>
      </c>
    </row>
    <row r="1511" spans="1:15" hidden="1">
      <c r="A1511" s="29"/>
      <c r="B1511" s="49" t="s">
        <v>731</v>
      </c>
      <c r="C1511" s="49" t="s">
        <v>534</v>
      </c>
      <c r="E1511" s="123" t="s">
        <v>693</v>
      </c>
      <c r="F1511" s="38" t="e">
        <f>#REF!</f>
        <v>#REF!</v>
      </c>
      <c r="G1511" s="44" t="e">
        <f>#REF!</f>
        <v>#REF!</v>
      </c>
    </row>
    <row r="1512" spans="1:15" hidden="1">
      <c r="A1512" s="29"/>
      <c r="B1512" s="49" t="s">
        <v>731</v>
      </c>
      <c r="C1512" s="49" t="s">
        <v>534</v>
      </c>
      <c r="E1512" s="2" t="s">
        <v>419</v>
      </c>
      <c r="F1512" s="38" t="e">
        <f>#REF!</f>
        <v>#REF!</v>
      </c>
      <c r="G1512" s="44" t="e">
        <f>#REF!</f>
        <v>#REF!</v>
      </c>
    </row>
    <row r="1513" spans="1:15" ht="40.5" hidden="1">
      <c r="A1513" s="29"/>
      <c r="B1513" s="49" t="s">
        <v>731</v>
      </c>
      <c r="C1513" s="49" t="s">
        <v>534</v>
      </c>
      <c r="E1513" s="2" t="s">
        <v>733</v>
      </c>
      <c r="F1513" s="38" t="e">
        <f>#REF!</f>
        <v>#REF!</v>
      </c>
      <c r="G1513" s="44" t="e">
        <f>#REF!</f>
        <v>#REF!</v>
      </c>
    </row>
    <row r="1514" spans="1:15">
      <c r="A1514" s="29"/>
      <c r="B1514" s="49" t="s">
        <v>731</v>
      </c>
      <c r="C1514" s="49" t="s">
        <v>534</v>
      </c>
      <c r="E1514" s="123" t="s">
        <v>699</v>
      </c>
      <c r="F1514" s="38" t="e">
        <f>#REF!</f>
        <v>#REF!</v>
      </c>
      <c r="G1514" s="44" t="e">
        <f>#REF!</f>
        <v>#REF!</v>
      </c>
    </row>
    <row r="1515" spans="1:15" s="124" customFormat="1">
      <c r="A1515" s="52"/>
      <c r="B1515" s="49"/>
      <c r="C1515" s="49"/>
      <c r="D1515" s="49"/>
      <c r="E1515" s="62"/>
      <c r="F1515" s="63"/>
      <c r="G1515" s="162"/>
      <c r="H1515" s="35"/>
      <c r="I1515" s="35"/>
      <c r="J1515" s="35"/>
      <c r="K1515" s="35"/>
      <c r="L1515" s="35"/>
      <c r="M1515" s="35"/>
      <c r="O1515" s="36"/>
    </row>
    <row r="1516" spans="1:15">
      <c r="A1516" s="52"/>
      <c r="B1516" s="63"/>
      <c r="C1516" s="63"/>
      <c r="D1516" s="63"/>
      <c r="E1516" s="104"/>
      <c r="F1516" s="104"/>
      <c r="G1516" s="104"/>
      <c r="H1516" s="124"/>
      <c r="I1516" s="124"/>
      <c r="J1516" s="124"/>
      <c r="K1516" s="124"/>
      <c r="L1516" s="124"/>
      <c r="M1516" s="124"/>
    </row>
    <row r="1517" spans="1:15">
      <c r="A1517" s="46"/>
      <c r="E1517" s="62"/>
      <c r="F1517" s="49"/>
      <c r="G1517" s="61"/>
    </row>
    <row r="1518" spans="1:15">
      <c r="A1518" s="46"/>
      <c r="E1518" s="62"/>
      <c r="F1518" s="93"/>
    </row>
    <row r="1519" spans="1:15">
      <c r="A1519" s="52"/>
      <c r="F1519" s="144"/>
    </row>
    <row r="1520" spans="1:15">
      <c r="A1520" s="52"/>
      <c r="F1520" s="144"/>
    </row>
    <row r="1521" spans="1:15">
      <c r="A1521" s="52"/>
      <c r="F1521" s="144"/>
    </row>
    <row r="1522" spans="1:15">
      <c r="A1522" s="52"/>
      <c r="F1522" s="144"/>
    </row>
    <row r="1523" spans="1:15">
      <c r="A1523" s="52"/>
      <c r="F1523" s="144"/>
    </row>
    <row r="1524" spans="1:15">
      <c r="A1524" s="52"/>
      <c r="F1524" s="144"/>
    </row>
    <row r="1525" spans="1:15">
      <c r="A1525" s="52"/>
      <c r="F1525" s="144"/>
    </row>
    <row r="1526" spans="1:15">
      <c r="A1526" s="52"/>
      <c r="F1526" s="144"/>
    </row>
    <row r="1527" spans="1:15">
      <c r="A1527" s="52"/>
      <c r="F1527" s="144"/>
    </row>
    <row r="1528" spans="1:15">
      <c r="A1528" s="52"/>
      <c r="F1528" s="144"/>
    </row>
    <row r="1529" spans="1:15">
      <c r="A1529" s="52"/>
      <c r="F1529" s="144"/>
    </row>
    <row r="1530" spans="1:15">
      <c r="A1530" s="52"/>
      <c r="F1530" s="144"/>
    </row>
    <row r="1531" spans="1:15">
      <c r="A1531" s="52"/>
      <c r="F1531" s="144"/>
    </row>
    <row r="1532" spans="1:15">
      <c r="A1532" s="52"/>
      <c r="F1532" s="144"/>
    </row>
    <row r="1533" spans="1:15" s="1" customFormat="1">
      <c r="A1533" s="52"/>
      <c r="B1533" s="49"/>
      <c r="C1533" s="49"/>
      <c r="D1533" s="49"/>
      <c r="E1533" s="93"/>
      <c r="F1533" s="144"/>
      <c r="H1533" s="35"/>
      <c r="I1533" s="35"/>
      <c r="J1533" s="35"/>
      <c r="K1533" s="35"/>
      <c r="L1533" s="35"/>
      <c r="M1533" s="35"/>
      <c r="O1533" s="36"/>
    </row>
    <row r="1534" spans="1:15" s="1" customFormat="1">
      <c r="A1534" s="52"/>
      <c r="B1534" s="49"/>
      <c r="C1534" s="49"/>
      <c r="D1534" s="49"/>
      <c r="E1534" s="93"/>
      <c r="F1534" s="144"/>
      <c r="O1534" s="36"/>
    </row>
    <row r="1535" spans="1:15" s="1" customFormat="1">
      <c r="A1535" s="52"/>
      <c r="B1535" s="49"/>
      <c r="C1535" s="49"/>
      <c r="D1535" s="49"/>
      <c r="E1535" s="93"/>
      <c r="F1535" s="144"/>
      <c r="O1535" s="36"/>
    </row>
    <row r="1536" spans="1:15" s="1" customFormat="1">
      <c r="A1536" s="52"/>
      <c r="B1536" s="49"/>
      <c r="C1536" s="49"/>
      <c r="D1536" s="49"/>
      <c r="E1536" s="93"/>
      <c r="F1536" s="144"/>
      <c r="O1536" s="36"/>
    </row>
    <row r="1537" spans="1:15" s="1" customFormat="1">
      <c r="A1537" s="52"/>
      <c r="B1537" s="49"/>
      <c r="C1537" s="49"/>
      <c r="D1537" s="49"/>
      <c r="E1537" s="93"/>
      <c r="F1537" s="144"/>
      <c r="O1537" s="36"/>
    </row>
    <row r="1538" spans="1:15" s="1" customFormat="1">
      <c r="A1538" s="52"/>
      <c r="B1538" s="49"/>
      <c r="C1538" s="49"/>
      <c r="D1538" s="49"/>
      <c r="E1538" s="93"/>
      <c r="F1538" s="144"/>
      <c r="O1538" s="36"/>
    </row>
    <row r="1539" spans="1:15" s="1" customFormat="1">
      <c r="A1539" s="52"/>
      <c r="B1539" s="49"/>
      <c r="C1539" s="49"/>
      <c r="D1539" s="49"/>
      <c r="E1539" s="93"/>
      <c r="F1539" s="144"/>
      <c r="O1539" s="36"/>
    </row>
    <row r="1540" spans="1:15" s="1" customFormat="1">
      <c r="A1540" s="52"/>
      <c r="B1540" s="49"/>
      <c r="C1540" s="49"/>
      <c r="D1540" s="49"/>
      <c r="E1540" s="93"/>
      <c r="F1540" s="144"/>
      <c r="O1540" s="36"/>
    </row>
    <row r="1541" spans="1:15" s="1" customFormat="1">
      <c r="A1541" s="52"/>
      <c r="B1541" s="49"/>
      <c r="C1541" s="49"/>
      <c r="D1541" s="49"/>
      <c r="E1541" s="93"/>
      <c r="F1541" s="144"/>
      <c r="O1541" s="36"/>
    </row>
    <row r="1542" spans="1:15" s="1" customFormat="1">
      <c r="A1542" s="52"/>
      <c r="B1542" s="49"/>
      <c r="C1542" s="49"/>
      <c r="D1542" s="49"/>
      <c r="E1542" s="93"/>
      <c r="F1542" s="144"/>
      <c r="O1542" s="36"/>
    </row>
    <row r="1543" spans="1:15" s="1" customFormat="1">
      <c r="A1543" s="52"/>
      <c r="B1543" s="49"/>
      <c r="C1543" s="49"/>
      <c r="D1543" s="49"/>
      <c r="E1543" s="93"/>
      <c r="F1543" s="144"/>
      <c r="O1543" s="36"/>
    </row>
    <row r="1544" spans="1:15" s="1" customFormat="1">
      <c r="A1544" s="52"/>
      <c r="B1544" s="49"/>
      <c r="C1544" s="49"/>
      <c r="D1544" s="49"/>
      <c r="E1544" s="93"/>
      <c r="F1544" s="144"/>
      <c r="O1544" s="36"/>
    </row>
    <row r="1545" spans="1:15" s="1" customFormat="1">
      <c r="A1545" s="52"/>
      <c r="B1545" s="49"/>
      <c r="C1545" s="49"/>
      <c r="D1545" s="49"/>
      <c r="E1545" s="93"/>
      <c r="F1545" s="144"/>
      <c r="O1545" s="36"/>
    </row>
    <row r="1546" spans="1:15" s="1" customFormat="1">
      <c r="A1546" s="52"/>
      <c r="B1546" s="49"/>
      <c r="C1546" s="49"/>
      <c r="D1546" s="49"/>
      <c r="E1546" s="93"/>
      <c r="F1546" s="144"/>
      <c r="O1546" s="36"/>
    </row>
    <row r="1547" spans="1:15" s="1" customFormat="1">
      <c r="A1547" s="52"/>
      <c r="B1547" s="49"/>
      <c r="C1547" s="49"/>
      <c r="D1547" s="49"/>
      <c r="E1547" s="93"/>
      <c r="F1547" s="144"/>
      <c r="O1547" s="36"/>
    </row>
    <row r="1548" spans="1:15" s="1" customFormat="1">
      <c r="A1548" s="52"/>
      <c r="B1548" s="49"/>
      <c r="C1548" s="49"/>
      <c r="D1548" s="49"/>
      <c r="E1548" s="93"/>
      <c r="F1548" s="144"/>
      <c r="O1548" s="36"/>
    </row>
    <row r="1549" spans="1:15" s="1" customFormat="1">
      <c r="A1549" s="52"/>
      <c r="B1549" s="49"/>
      <c r="C1549" s="49"/>
      <c r="D1549" s="49"/>
      <c r="E1549" s="93"/>
      <c r="F1549" s="144"/>
      <c r="O1549" s="36"/>
    </row>
    <row r="1550" spans="1:15" s="1" customFormat="1">
      <c r="A1550" s="52"/>
      <c r="B1550" s="49"/>
      <c r="C1550" s="49"/>
      <c r="D1550" s="49"/>
      <c r="E1550" s="93"/>
      <c r="F1550" s="144"/>
      <c r="O1550" s="36"/>
    </row>
    <row r="1551" spans="1:15" s="1" customFormat="1">
      <c r="A1551" s="52"/>
      <c r="B1551" s="49"/>
      <c r="C1551" s="49"/>
      <c r="D1551" s="49"/>
      <c r="E1551" s="93"/>
      <c r="F1551" s="144"/>
      <c r="O1551" s="36"/>
    </row>
    <row r="1552" spans="1:15" s="1" customFormat="1">
      <c r="A1552" s="52"/>
      <c r="B1552" s="49"/>
      <c r="C1552" s="49"/>
      <c r="D1552" s="49"/>
      <c r="E1552" s="93"/>
      <c r="F1552" s="144"/>
      <c r="O1552" s="36"/>
    </row>
    <row r="1553" spans="1:15" s="1" customFormat="1">
      <c r="A1553" s="52"/>
      <c r="B1553" s="49"/>
      <c r="C1553" s="49"/>
      <c r="D1553" s="49"/>
      <c r="E1553" s="93"/>
      <c r="F1553" s="144"/>
      <c r="O1553" s="36"/>
    </row>
    <row r="1554" spans="1:15" s="1" customFormat="1">
      <c r="A1554" s="52"/>
      <c r="B1554" s="49"/>
      <c r="C1554" s="49"/>
      <c r="D1554" s="49"/>
      <c r="E1554" s="93"/>
      <c r="F1554" s="144"/>
      <c r="O1554" s="36"/>
    </row>
    <row r="1555" spans="1:15" s="1" customFormat="1">
      <c r="A1555" s="52"/>
      <c r="B1555" s="49"/>
      <c r="C1555" s="49"/>
      <c r="D1555" s="49"/>
      <c r="E1555" s="93"/>
      <c r="F1555" s="144"/>
      <c r="O1555" s="36"/>
    </row>
    <row r="1556" spans="1:15" s="1" customFormat="1">
      <c r="A1556" s="52"/>
      <c r="B1556" s="49"/>
      <c r="C1556" s="49"/>
      <c r="D1556" s="49"/>
      <c r="E1556" s="93"/>
      <c r="F1556" s="144"/>
      <c r="O1556" s="36"/>
    </row>
    <row r="1557" spans="1:15" s="1" customFormat="1">
      <c r="A1557" s="52"/>
      <c r="B1557" s="49"/>
      <c r="C1557" s="49"/>
      <c r="D1557" s="49"/>
      <c r="E1557" s="93"/>
      <c r="F1557" s="144"/>
      <c r="O1557" s="36"/>
    </row>
    <row r="1558" spans="1:15" s="1" customFormat="1">
      <c r="A1558" s="52"/>
      <c r="B1558" s="49"/>
      <c r="C1558" s="49"/>
      <c r="D1558" s="49"/>
      <c r="E1558" s="93"/>
      <c r="F1558" s="144"/>
      <c r="O1558" s="36"/>
    </row>
    <row r="1559" spans="1:15" s="1" customFormat="1">
      <c r="A1559" s="52"/>
      <c r="B1559" s="49"/>
      <c r="C1559" s="49"/>
      <c r="D1559" s="49"/>
      <c r="E1559" s="93"/>
      <c r="F1559" s="144"/>
      <c r="O1559" s="36"/>
    </row>
    <row r="1560" spans="1:15" s="1" customFormat="1">
      <c r="A1560" s="52"/>
      <c r="B1560" s="49"/>
      <c r="C1560" s="49"/>
      <c r="D1560" s="49"/>
      <c r="E1560" s="93"/>
      <c r="F1560" s="144"/>
      <c r="O1560" s="36"/>
    </row>
    <row r="1561" spans="1:15" s="1" customFormat="1">
      <c r="A1561" s="52"/>
      <c r="B1561" s="49"/>
      <c r="C1561" s="49"/>
      <c r="D1561" s="49"/>
      <c r="E1561" s="93"/>
      <c r="F1561" s="144"/>
      <c r="O1561" s="36"/>
    </row>
    <row r="1562" spans="1:15" s="1" customFormat="1">
      <c r="A1562" s="52"/>
      <c r="B1562" s="49"/>
      <c r="C1562" s="49"/>
      <c r="D1562" s="49"/>
      <c r="E1562" s="93"/>
      <c r="F1562" s="144"/>
      <c r="O1562" s="36"/>
    </row>
    <row r="1563" spans="1:15" s="1" customFormat="1">
      <c r="A1563" s="52"/>
      <c r="B1563" s="49"/>
      <c r="C1563" s="49"/>
      <c r="D1563" s="49"/>
      <c r="E1563" s="93"/>
      <c r="F1563" s="144"/>
      <c r="O1563" s="36"/>
    </row>
    <row r="1564" spans="1:15" s="1" customFormat="1">
      <c r="A1564" s="52"/>
      <c r="B1564" s="49"/>
      <c r="C1564" s="49"/>
      <c r="D1564" s="49"/>
      <c r="E1564" s="93"/>
      <c r="F1564" s="144"/>
      <c r="O1564" s="36"/>
    </row>
    <row r="1565" spans="1:15" s="1" customFormat="1">
      <c r="A1565" s="52"/>
      <c r="B1565" s="49"/>
      <c r="C1565" s="49"/>
      <c r="D1565" s="49"/>
      <c r="E1565" s="93"/>
      <c r="F1565" s="144"/>
      <c r="O1565" s="36"/>
    </row>
    <row r="1566" spans="1:15" s="1" customFormat="1">
      <c r="A1566" s="52"/>
      <c r="B1566" s="49"/>
      <c r="C1566" s="49"/>
      <c r="D1566" s="49"/>
      <c r="E1566" s="93"/>
      <c r="F1566" s="144"/>
      <c r="O1566" s="36"/>
    </row>
    <row r="1567" spans="1:15" s="1" customFormat="1">
      <c r="A1567" s="52"/>
      <c r="B1567" s="49"/>
      <c r="C1567" s="49"/>
      <c r="D1567" s="49"/>
      <c r="E1567" s="93"/>
      <c r="F1567" s="144"/>
      <c r="O1567" s="36"/>
    </row>
    <row r="1568" spans="1:15" s="1" customFormat="1">
      <c r="A1568" s="52"/>
      <c r="B1568" s="49"/>
      <c r="C1568" s="49"/>
      <c r="D1568" s="49"/>
      <c r="E1568" s="93"/>
      <c r="F1568" s="144"/>
      <c r="O1568" s="36"/>
    </row>
    <row r="1569" spans="1:15" s="1" customFormat="1">
      <c r="A1569" s="52"/>
      <c r="B1569" s="49"/>
      <c r="C1569" s="49"/>
      <c r="D1569" s="49"/>
      <c r="E1569" s="93"/>
      <c r="F1569" s="144"/>
      <c r="O1569" s="36"/>
    </row>
    <row r="1570" spans="1:15" s="1" customFormat="1">
      <c r="A1570" s="52"/>
      <c r="B1570" s="49"/>
      <c r="C1570" s="49"/>
      <c r="D1570" s="49"/>
      <c r="E1570" s="93"/>
      <c r="F1570" s="144"/>
      <c r="O1570" s="36"/>
    </row>
    <row r="1571" spans="1:15" s="1" customFormat="1">
      <c r="A1571" s="52"/>
      <c r="B1571" s="49"/>
      <c r="C1571" s="49"/>
      <c r="D1571" s="49"/>
      <c r="E1571" s="93"/>
      <c r="F1571" s="144"/>
      <c r="O1571" s="36"/>
    </row>
    <row r="1572" spans="1:15" s="1" customFormat="1">
      <c r="A1572" s="52"/>
      <c r="B1572" s="49"/>
      <c r="C1572" s="49"/>
      <c r="D1572" s="49"/>
      <c r="E1572" s="93"/>
      <c r="F1572" s="144"/>
      <c r="O1572" s="36"/>
    </row>
    <row r="1573" spans="1:15" s="1" customFormat="1">
      <c r="A1573" s="52"/>
      <c r="B1573" s="49"/>
      <c r="C1573" s="49"/>
      <c r="D1573" s="49"/>
      <c r="E1573" s="93"/>
      <c r="F1573" s="144"/>
      <c r="O1573" s="36"/>
    </row>
    <row r="1574" spans="1:15" s="1" customFormat="1">
      <c r="A1574" s="52"/>
      <c r="B1574" s="49"/>
      <c r="C1574" s="49"/>
      <c r="D1574" s="49"/>
      <c r="E1574" s="93"/>
      <c r="F1574" s="144"/>
      <c r="O1574" s="36"/>
    </row>
    <row r="1575" spans="1:15" s="1" customFormat="1">
      <c r="A1575" s="52"/>
      <c r="B1575" s="49"/>
      <c r="C1575" s="49"/>
      <c r="D1575" s="49"/>
      <c r="E1575" s="93"/>
      <c r="F1575" s="144"/>
      <c r="O1575" s="36"/>
    </row>
    <row r="1576" spans="1:15" s="1" customFormat="1">
      <c r="A1576" s="52"/>
      <c r="B1576" s="49"/>
      <c r="C1576" s="49"/>
      <c r="D1576" s="49"/>
      <c r="E1576" s="93"/>
      <c r="F1576" s="144"/>
      <c r="O1576" s="36"/>
    </row>
    <row r="1577" spans="1:15" s="1" customFormat="1">
      <c r="A1577" s="52"/>
      <c r="B1577" s="49"/>
      <c r="C1577" s="49"/>
      <c r="D1577" s="49"/>
      <c r="E1577" s="93"/>
      <c r="F1577" s="144"/>
      <c r="O1577" s="36"/>
    </row>
    <row r="1578" spans="1:15" s="1" customFormat="1">
      <c r="A1578" s="52"/>
      <c r="B1578" s="49"/>
      <c r="C1578" s="49"/>
      <c r="D1578" s="49"/>
      <c r="E1578" s="93"/>
      <c r="F1578" s="144"/>
      <c r="O1578" s="36"/>
    </row>
    <row r="1579" spans="1:15" s="1" customFormat="1">
      <c r="A1579" s="52"/>
      <c r="B1579" s="49"/>
      <c r="C1579" s="49"/>
      <c r="D1579" s="49"/>
      <c r="E1579" s="93"/>
      <c r="F1579" s="144"/>
      <c r="O1579" s="36"/>
    </row>
    <row r="1580" spans="1:15" s="1" customFormat="1">
      <c r="A1580" s="52"/>
      <c r="B1580" s="49"/>
      <c r="C1580" s="49"/>
      <c r="D1580" s="49"/>
      <c r="E1580" s="93"/>
      <c r="F1580" s="144"/>
      <c r="O1580" s="36"/>
    </row>
    <row r="1581" spans="1:15" s="1" customFormat="1">
      <c r="A1581" s="52"/>
      <c r="B1581" s="49"/>
      <c r="C1581" s="49"/>
      <c r="D1581" s="49"/>
      <c r="E1581" s="93"/>
      <c r="F1581" s="144"/>
      <c r="O1581" s="36"/>
    </row>
    <row r="1582" spans="1:15" s="1" customFormat="1">
      <c r="A1582" s="52"/>
      <c r="B1582" s="49"/>
      <c r="C1582" s="49"/>
      <c r="D1582" s="49"/>
      <c r="E1582" s="93"/>
      <c r="F1582" s="144"/>
      <c r="O1582" s="36"/>
    </row>
    <row r="1583" spans="1:15" s="1" customFormat="1">
      <c r="A1583" s="52"/>
      <c r="B1583" s="49"/>
      <c r="C1583" s="49"/>
      <c r="D1583" s="49"/>
      <c r="E1583" s="93"/>
      <c r="F1583" s="144"/>
      <c r="O1583" s="36"/>
    </row>
    <row r="1584" spans="1:15" s="1" customFormat="1">
      <c r="A1584" s="52"/>
      <c r="B1584" s="49"/>
      <c r="C1584" s="49"/>
      <c r="D1584" s="49"/>
      <c r="E1584" s="93"/>
      <c r="F1584" s="144"/>
      <c r="O1584" s="36"/>
    </row>
    <row r="1585" spans="1:15" s="1" customFormat="1">
      <c r="A1585" s="52"/>
      <c r="B1585" s="49"/>
      <c r="C1585" s="49"/>
      <c r="D1585" s="49"/>
      <c r="E1585" s="93"/>
      <c r="F1585" s="144"/>
      <c r="O1585" s="36"/>
    </row>
    <row r="1586" spans="1:15" s="1" customFormat="1">
      <c r="A1586" s="52"/>
      <c r="B1586" s="49"/>
      <c r="C1586" s="49"/>
      <c r="D1586" s="49"/>
      <c r="E1586" s="93"/>
      <c r="F1586" s="144"/>
      <c r="O1586" s="36"/>
    </row>
    <row r="1587" spans="1:15" s="1" customFormat="1">
      <c r="A1587" s="52"/>
      <c r="B1587" s="49"/>
      <c r="C1587" s="49"/>
      <c r="D1587" s="49"/>
      <c r="E1587" s="93"/>
      <c r="F1587" s="144"/>
      <c r="O1587" s="36"/>
    </row>
    <row r="1588" spans="1:15" s="1" customFormat="1">
      <c r="A1588" s="52"/>
      <c r="B1588" s="49"/>
      <c r="C1588" s="49"/>
      <c r="D1588" s="49"/>
      <c r="E1588" s="93"/>
      <c r="F1588" s="144"/>
      <c r="O1588" s="36"/>
    </row>
    <row r="1589" spans="1:15" s="1" customFormat="1">
      <c r="A1589" s="52"/>
      <c r="B1589" s="49"/>
      <c r="C1589" s="49"/>
      <c r="D1589" s="49"/>
      <c r="E1589" s="93"/>
      <c r="F1589" s="144"/>
      <c r="O1589" s="36"/>
    </row>
    <row r="1590" spans="1:15" s="1" customFormat="1">
      <c r="A1590" s="52"/>
      <c r="B1590" s="49"/>
      <c r="C1590" s="49"/>
      <c r="D1590" s="49"/>
      <c r="E1590" s="93"/>
      <c r="F1590" s="144"/>
      <c r="O1590" s="36"/>
    </row>
    <row r="1591" spans="1:15" s="1" customFormat="1">
      <c r="A1591" s="52"/>
      <c r="B1591" s="49"/>
      <c r="C1591" s="49"/>
      <c r="D1591" s="49"/>
      <c r="E1591" s="93"/>
      <c r="F1591" s="144"/>
      <c r="O1591" s="36"/>
    </row>
    <row r="1592" spans="1:15" s="1" customFormat="1">
      <c r="A1592" s="52"/>
      <c r="B1592" s="49"/>
      <c r="C1592" s="49"/>
      <c r="D1592" s="49"/>
      <c r="E1592" s="93"/>
      <c r="F1592" s="144"/>
      <c r="O1592" s="36"/>
    </row>
    <row r="1593" spans="1:15" s="1" customFormat="1">
      <c r="A1593" s="52"/>
      <c r="B1593" s="49"/>
      <c r="C1593" s="49"/>
      <c r="D1593" s="49"/>
      <c r="E1593" s="93"/>
      <c r="F1593" s="144"/>
      <c r="O1593" s="36"/>
    </row>
    <row r="1594" spans="1:15" s="1" customFormat="1">
      <c r="A1594" s="52"/>
      <c r="B1594" s="49"/>
      <c r="C1594" s="49"/>
      <c r="D1594" s="49"/>
      <c r="E1594" s="93"/>
      <c r="F1594" s="144"/>
      <c r="O1594" s="36"/>
    </row>
    <row r="1595" spans="1:15" s="1" customFormat="1">
      <c r="A1595" s="52"/>
      <c r="B1595" s="49"/>
      <c r="C1595" s="49"/>
      <c r="D1595" s="49"/>
      <c r="E1595" s="93"/>
      <c r="F1595" s="144"/>
      <c r="O1595" s="36"/>
    </row>
    <row r="1596" spans="1:15" s="1" customFormat="1">
      <c r="A1596" s="52"/>
      <c r="B1596" s="49"/>
      <c r="C1596" s="49"/>
      <c r="D1596" s="49"/>
      <c r="E1596" s="93"/>
      <c r="F1596" s="144"/>
      <c r="O1596" s="36"/>
    </row>
    <row r="1597" spans="1:15" s="1" customFormat="1">
      <c r="A1597" s="52"/>
      <c r="B1597" s="49"/>
      <c r="C1597" s="49"/>
      <c r="D1597" s="49"/>
      <c r="E1597" s="93"/>
      <c r="F1597" s="144"/>
      <c r="O1597" s="36"/>
    </row>
    <row r="1598" spans="1:15" s="1" customFormat="1">
      <c r="A1598" s="52"/>
      <c r="B1598" s="49"/>
      <c r="C1598" s="49"/>
      <c r="D1598" s="49"/>
      <c r="E1598" s="93"/>
      <c r="F1598" s="144"/>
      <c r="O1598" s="36"/>
    </row>
    <row r="1599" spans="1:15" s="1" customFormat="1">
      <c r="A1599" s="52"/>
      <c r="B1599" s="49"/>
      <c r="C1599" s="49"/>
      <c r="D1599" s="49"/>
      <c r="E1599" s="93"/>
      <c r="F1599" s="144"/>
      <c r="O1599" s="36"/>
    </row>
    <row r="1600" spans="1:15" s="1" customFormat="1">
      <c r="A1600" s="52"/>
      <c r="B1600" s="49"/>
      <c r="C1600" s="49"/>
      <c r="D1600" s="49"/>
      <c r="E1600" s="93"/>
      <c r="F1600" s="144"/>
      <c r="O1600" s="36"/>
    </row>
    <row r="1601" spans="1:15" s="1" customFormat="1">
      <c r="A1601" s="52"/>
      <c r="B1601" s="49"/>
      <c r="C1601" s="49"/>
      <c r="D1601" s="49"/>
      <c r="E1601" s="93"/>
      <c r="F1601" s="144"/>
      <c r="O1601" s="36"/>
    </row>
    <row r="1602" spans="1:15" s="1" customFormat="1">
      <c r="A1602" s="52"/>
      <c r="B1602" s="49"/>
      <c r="C1602" s="49"/>
      <c r="D1602" s="49"/>
      <c r="E1602" s="93"/>
      <c r="F1602" s="144"/>
      <c r="O1602" s="36"/>
    </row>
    <row r="1603" spans="1:15" s="1" customFormat="1">
      <c r="A1603" s="52"/>
      <c r="B1603" s="49"/>
      <c r="C1603" s="49"/>
      <c r="D1603" s="49"/>
      <c r="E1603" s="93"/>
      <c r="F1603" s="144"/>
      <c r="O1603" s="36"/>
    </row>
    <row r="1604" spans="1:15" s="1" customFormat="1">
      <c r="A1604" s="52"/>
      <c r="B1604" s="49"/>
      <c r="C1604" s="49"/>
      <c r="D1604" s="49"/>
      <c r="E1604" s="93"/>
      <c r="F1604" s="144"/>
      <c r="O1604" s="36"/>
    </row>
    <row r="1605" spans="1:15" s="1" customFormat="1">
      <c r="A1605" s="52"/>
      <c r="B1605" s="49"/>
      <c r="C1605" s="49"/>
      <c r="D1605" s="49"/>
      <c r="E1605" s="93"/>
      <c r="F1605" s="144"/>
      <c r="O1605" s="36"/>
    </row>
    <row r="1606" spans="1:15" s="1" customFormat="1">
      <c r="A1606" s="52"/>
      <c r="B1606" s="49"/>
      <c r="C1606" s="49"/>
      <c r="D1606" s="49"/>
      <c r="E1606" s="93"/>
      <c r="F1606" s="144"/>
      <c r="O1606" s="36"/>
    </row>
    <row r="1607" spans="1:15" s="1" customFormat="1">
      <c r="A1607" s="52"/>
      <c r="B1607" s="49"/>
      <c r="C1607" s="49"/>
      <c r="D1607" s="49"/>
      <c r="E1607" s="93"/>
      <c r="F1607" s="144"/>
      <c r="O1607" s="36"/>
    </row>
    <row r="1608" spans="1:15" s="1" customFormat="1">
      <c r="A1608" s="52"/>
      <c r="B1608" s="49"/>
      <c r="C1608" s="49"/>
      <c r="D1608" s="49"/>
      <c r="E1608" s="93"/>
      <c r="F1608" s="144"/>
      <c r="O1608" s="36"/>
    </row>
    <row r="1609" spans="1:15" s="1" customFormat="1">
      <c r="A1609" s="52"/>
      <c r="B1609" s="49"/>
      <c r="C1609" s="49"/>
      <c r="D1609" s="49"/>
      <c r="E1609" s="93"/>
      <c r="F1609" s="144"/>
      <c r="O1609" s="36"/>
    </row>
    <row r="1610" spans="1:15" s="1" customFormat="1">
      <c r="A1610" s="52"/>
      <c r="B1610" s="49"/>
      <c r="C1610" s="49"/>
      <c r="D1610" s="49"/>
      <c r="E1610" s="93"/>
      <c r="F1610" s="144"/>
      <c r="O1610" s="36"/>
    </row>
    <row r="1611" spans="1:15" s="1" customFormat="1">
      <c r="A1611" s="52"/>
      <c r="B1611" s="49"/>
      <c r="C1611" s="49"/>
      <c r="D1611" s="49"/>
      <c r="E1611" s="93"/>
      <c r="F1611" s="144"/>
      <c r="O1611" s="36"/>
    </row>
    <row r="1612" spans="1:15" s="1" customFormat="1">
      <c r="A1612" s="52"/>
      <c r="B1612" s="49"/>
      <c r="C1612" s="49"/>
      <c r="D1612" s="49"/>
      <c r="E1612" s="93"/>
      <c r="F1612" s="144"/>
      <c r="O1612" s="36"/>
    </row>
    <row r="1613" spans="1:15" s="1" customFormat="1">
      <c r="A1613" s="52"/>
      <c r="B1613" s="49"/>
      <c r="C1613" s="49"/>
      <c r="D1613" s="49"/>
      <c r="E1613" s="93"/>
      <c r="F1613" s="144"/>
      <c r="O1613" s="36"/>
    </row>
    <row r="1614" spans="1:15" s="1" customFormat="1">
      <c r="A1614" s="52"/>
      <c r="B1614" s="49"/>
      <c r="C1614" s="49"/>
      <c r="D1614" s="49"/>
      <c r="E1614" s="93"/>
      <c r="F1614" s="144"/>
      <c r="O1614" s="36"/>
    </row>
    <row r="1615" spans="1:15" s="1" customFormat="1">
      <c r="A1615" s="52"/>
      <c r="B1615" s="49"/>
      <c r="C1615" s="49"/>
      <c r="D1615" s="49"/>
      <c r="E1615" s="93"/>
      <c r="F1615" s="144"/>
      <c r="O1615" s="36"/>
    </row>
    <row r="1616" spans="1:15" s="1" customFormat="1">
      <c r="A1616" s="52"/>
      <c r="B1616" s="49"/>
      <c r="C1616" s="49"/>
      <c r="D1616" s="49"/>
      <c r="E1616" s="93"/>
      <c r="F1616" s="144"/>
      <c r="O1616" s="36"/>
    </row>
    <row r="1617" spans="1:15" s="1" customFormat="1">
      <c r="A1617" s="52"/>
      <c r="B1617" s="49"/>
      <c r="C1617" s="49"/>
      <c r="D1617" s="49"/>
      <c r="E1617" s="93"/>
      <c r="F1617" s="144"/>
      <c r="O1617" s="36"/>
    </row>
    <row r="1618" spans="1:15" s="1" customFormat="1">
      <c r="A1618" s="52"/>
      <c r="B1618" s="49"/>
      <c r="C1618" s="49"/>
      <c r="D1618" s="49"/>
      <c r="E1618" s="93"/>
      <c r="F1618" s="144"/>
      <c r="O1618" s="36"/>
    </row>
    <row r="1619" spans="1:15" s="1" customFormat="1">
      <c r="A1619" s="52"/>
      <c r="B1619" s="49"/>
      <c r="C1619" s="49"/>
      <c r="D1619" s="49"/>
      <c r="E1619" s="93"/>
      <c r="F1619" s="144"/>
      <c r="O1619" s="36"/>
    </row>
    <row r="1620" spans="1:15" s="1" customFormat="1">
      <c r="A1620" s="52"/>
      <c r="B1620" s="49"/>
      <c r="C1620" s="49"/>
      <c r="D1620" s="49"/>
      <c r="E1620" s="93"/>
      <c r="F1620" s="144"/>
      <c r="O1620" s="36"/>
    </row>
    <row r="1621" spans="1:15" s="1" customFormat="1">
      <c r="A1621" s="52"/>
      <c r="B1621" s="49"/>
      <c r="C1621" s="49"/>
      <c r="D1621" s="49"/>
      <c r="E1621" s="93"/>
      <c r="F1621" s="144"/>
      <c r="O1621" s="36"/>
    </row>
    <row r="1622" spans="1:15" s="1" customFormat="1">
      <c r="A1622" s="52"/>
      <c r="B1622" s="49"/>
      <c r="C1622" s="49"/>
      <c r="D1622" s="49"/>
      <c r="E1622" s="93"/>
      <c r="F1622" s="144"/>
      <c r="O1622" s="36"/>
    </row>
    <row r="1623" spans="1:15" s="1" customFormat="1">
      <c r="A1623" s="52"/>
      <c r="B1623" s="49"/>
      <c r="C1623" s="49"/>
      <c r="D1623" s="49"/>
      <c r="E1623" s="93"/>
      <c r="F1623" s="144"/>
      <c r="O1623" s="36"/>
    </row>
    <row r="1624" spans="1:15" s="1" customFormat="1">
      <c r="A1624" s="52"/>
      <c r="B1624" s="49"/>
      <c r="C1624" s="49"/>
      <c r="D1624" s="49"/>
      <c r="E1624" s="93"/>
      <c r="F1624" s="144"/>
      <c r="O1624" s="36"/>
    </row>
    <row r="1625" spans="1:15" s="1" customFormat="1">
      <c r="A1625" s="52"/>
      <c r="B1625" s="49"/>
      <c r="C1625" s="49"/>
      <c r="D1625" s="49"/>
      <c r="E1625" s="93"/>
      <c r="F1625" s="144"/>
      <c r="O1625" s="36"/>
    </row>
    <row r="1626" spans="1:15" s="1" customFormat="1">
      <c r="A1626" s="52"/>
      <c r="B1626" s="49"/>
      <c r="C1626" s="49"/>
      <c r="D1626" s="49"/>
      <c r="E1626" s="93"/>
      <c r="F1626" s="144"/>
      <c r="O1626" s="36"/>
    </row>
    <row r="1627" spans="1:15" s="1" customFormat="1">
      <c r="A1627" s="52"/>
      <c r="B1627" s="49"/>
      <c r="C1627" s="49"/>
      <c r="D1627" s="49"/>
      <c r="E1627" s="93"/>
      <c r="F1627" s="144"/>
      <c r="O1627" s="36"/>
    </row>
    <row r="1628" spans="1:15" s="1" customFormat="1">
      <c r="A1628" s="52"/>
      <c r="B1628" s="49"/>
      <c r="C1628" s="49"/>
      <c r="D1628" s="49"/>
      <c r="E1628" s="93"/>
      <c r="F1628" s="144"/>
      <c r="O1628" s="36"/>
    </row>
    <row r="1629" spans="1:15" s="1" customFormat="1">
      <c r="A1629" s="52"/>
      <c r="B1629" s="49"/>
      <c r="C1629" s="49"/>
      <c r="D1629" s="49"/>
      <c r="E1629" s="93"/>
      <c r="F1629" s="144"/>
      <c r="O1629" s="36"/>
    </row>
    <row r="1630" spans="1:15" s="1" customFormat="1">
      <c r="A1630" s="52"/>
      <c r="B1630" s="49"/>
      <c r="C1630" s="49"/>
      <c r="D1630" s="49"/>
      <c r="E1630" s="93"/>
      <c r="F1630" s="144"/>
      <c r="O1630" s="36"/>
    </row>
    <row r="1631" spans="1:15" s="1" customFormat="1">
      <c r="A1631" s="52"/>
      <c r="B1631" s="49"/>
      <c r="C1631" s="49"/>
      <c r="D1631" s="49"/>
      <c r="E1631" s="93"/>
      <c r="F1631" s="144"/>
      <c r="O1631" s="36"/>
    </row>
    <row r="1632" spans="1:15" s="1" customFormat="1">
      <c r="A1632" s="52"/>
      <c r="B1632" s="49"/>
      <c r="C1632" s="49"/>
      <c r="D1632" s="49"/>
      <c r="E1632" s="93"/>
      <c r="F1632" s="144"/>
      <c r="O1632" s="36"/>
    </row>
    <row r="1633" spans="1:15" s="1" customFormat="1">
      <c r="A1633" s="52"/>
      <c r="B1633" s="49"/>
      <c r="C1633" s="49"/>
      <c r="D1633" s="49"/>
      <c r="E1633" s="93"/>
      <c r="F1633" s="144"/>
      <c r="O1633" s="36"/>
    </row>
    <row r="1634" spans="1:15" s="1" customFormat="1">
      <c r="A1634" s="52"/>
      <c r="B1634" s="49"/>
      <c r="C1634" s="49"/>
      <c r="D1634" s="49"/>
      <c r="E1634" s="93"/>
      <c r="F1634" s="144"/>
      <c r="O1634" s="36"/>
    </row>
    <row r="1635" spans="1:15" s="1" customFormat="1">
      <c r="A1635" s="52"/>
      <c r="B1635" s="49"/>
      <c r="C1635" s="49"/>
      <c r="D1635" s="49"/>
      <c r="E1635" s="93"/>
      <c r="F1635" s="144"/>
      <c r="O1635" s="36"/>
    </row>
    <row r="1636" spans="1:15" s="1" customFormat="1">
      <c r="A1636" s="52"/>
      <c r="B1636" s="49"/>
      <c r="C1636" s="49"/>
      <c r="D1636" s="49"/>
      <c r="E1636" s="93"/>
      <c r="F1636" s="144"/>
      <c r="O1636" s="36"/>
    </row>
    <row r="1637" spans="1:15" s="1" customFormat="1">
      <c r="A1637" s="52"/>
      <c r="B1637" s="49"/>
      <c r="C1637" s="49"/>
      <c r="D1637" s="49"/>
      <c r="E1637" s="93"/>
      <c r="F1637" s="144"/>
      <c r="O1637" s="36"/>
    </row>
    <row r="1638" spans="1:15" s="1" customFormat="1">
      <c r="A1638" s="52"/>
      <c r="B1638" s="49"/>
      <c r="C1638" s="49"/>
      <c r="D1638" s="49"/>
      <c r="E1638" s="93"/>
      <c r="F1638" s="144"/>
      <c r="O1638" s="36"/>
    </row>
    <row r="1639" spans="1:15" s="1" customFormat="1">
      <c r="A1639" s="52"/>
      <c r="B1639" s="49"/>
      <c r="C1639" s="49"/>
      <c r="D1639" s="49"/>
      <c r="E1639" s="93"/>
      <c r="F1639" s="144"/>
      <c r="O1639" s="36"/>
    </row>
    <row r="1640" spans="1:15" s="1" customFormat="1">
      <c r="A1640" s="52"/>
      <c r="B1640" s="49"/>
      <c r="C1640" s="49"/>
      <c r="D1640" s="49"/>
      <c r="E1640" s="93"/>
      <c r="F1640" s="144"/>
      <c r="O1640" s="36"/>
    </row>
    <row r="1641" spans="1:15" s="1" customFormat="1">
      <c r="A1641" s="52"/>
      <c r="B1641" s="49"/>
      <c r="C1641" s="49"/>
      <c r="D1641" s="49"/>
      <c r="E1641" s="93"/>
      <c r="F1641" s="144"/>
      <c r="O1641" s="36"/>
    </row>
    <row r="1642" spans="1:15" s="1" customFormat="1">
      <c r="A1642" s="52"/>
      <c r="B1642" s="49"/>
      <c r="C1642" s="49"/>
      <c r="D1642" s="49"/>
      <c r="E1642" s="93"/>
      <c r="F1642" s="144"/>
      <c r="O1642" s="36"/>
    </row>
    <row r="1643" spans="1:15" s="1" customFormat="1">
      <c r="A1643" s="52"/>
      <c r="B1643" s="49"/>
      <c r="C1643" s="49"/>
      <c r="D1643" s="49"/>
      <c r="E1643" s="93"/>
      <c r="F1643" s="144"/>
      <c r="O1643" s="36"/>
    </row>
    <row r="1644" spans="1:15" s="1" customFormat="1">
      <c r="A1644" s="52"/>
      <c r="B1644" s="49"/>
      <c r="C1644" s="49"/>
      <c r="D1644" s="49"/>
      <c r="E1644" s="93"/>
      <c r="F1644" s="144"/>
      <c r="O1644" s="36"/>
    </row>
    <row r="1645" spans="1:15" s="1" customFormat="1">
      <c r="A1645" s="52"/>
      <c r="B1645" s="49"/>
      <c r="C1645" s="49"/>
      <c r="D1645" s="49"/>
      <c r="E1645" s="93"/>
      <c r="F1645" s="144"/>
      <c r="O1645" s="36"/>
    </row>
    <row r="1646" spans="1:15" s="1" customFormat="1">
      <c r="A1646" s="52"/>
      <c r="B1646" s="49"/>
      <c r="C1646" s="49"/>
      <c r="D1646" s="49"/>
      <c r="E1646" s="93"/>
      <c r="F1646" s="144"/>
      <c r="O1646" s="36"/>
    </row>
    <row r="1647" spans="1:15" s="1" customFormat="1">
      <c r="A1647" s="52"/>
      <c r="B1647" s="49"/>
      <c r="C1647" s="49"/>
      <c r="D1647" s="49"/>
      <c r="E1647" s="93"/>
      <c r="F1647" s="144"/>
      <c r="O1647" s="36"/>
    </row>
    <row r="1648" spans="1:15" s="1" customFormat="1">
      <c r="A1648" s="52"/>
      <c r="B1648" s="49"/>
      <c r="C1648" s="49"/>
      <c r="D1648" s="49"/>
      <c r="E1648" s="93"/>
      <c r="F1648" s="144"/>
      <c r="O1648" s="36"/>
    </row>
    <row r="1649" spans="1:15" s="1" customFormat="1">
      <c r="A1649" s="52"/>
      <c r="B1649" s="49"/>
      <c r="C1649" s="49"/>
      <c r="D1649" s="49"/>
      <c r="E1649" s="93"/>
      <c r="F1649" s="144"/>
      <c r="O1649" s="36"/>
    </row>
    <row r="1650" spans="1:15" s="1" customFormat="1">
      <c r="A1650" s="52"/>
      <c r="B1650" s="49"/>
      <c r="C1650" s="49"/>
      <c r="D1650" s="49"/>
      <c r="E1650" s="93"/>
      <c r="F1650" s="144"/>
      <c r="O1650" s="36"/>
    </row>
    <row r="1651" spans="1:15" s="1" customFormat="1">
      <c r="A1651" s="52"/>
      <c r="B1651" s="49"/>
      <c r="C1651" s="49"/>
      <c r="D1651" s="49"/>
      <c r="E1651" s="93"/>
      <c r="F1651" s="144"/>
      <c r="O1651" s="36"/>
    </row>
    <row r="1652" spans="1:15" s="1" customFormat="1">
      <c r="A1652" s="52"/>
      <c r="B1652" s="49"/>
      <c r="C1652" s="49"/>
      <c r="D1652" s="49"/>
      <c r="E1652" s="93"/>
      <c r="F1652" s="144"/>
      <c r="O1652" s="36"/>
    </row>
    <row r="1653" spans="1:15" s="1" customFormat="1">
      <c r="A1653" s="52"/>
      <c r="B1653" s="49"/>
      <c r="C1653" s="49"/>
      <c r="D1653" s="49"/>
      <c r="E1653" s="93"/>
      <c r="F1653" s="144"/>
      <c r="O1653" s="36"/>
    </row>
    <row r="1654" spans="1:15" s="1" customFormat="1">
      <c r="A1654" s="52"/>
      <c r="B1654" s="49"/>
      <c r="C1654" s="49"/>
      <c r="D1654" s="49"/>
      <c r="E1654" s="93"/>
      <c r="F1654" s="144"/>
      <c r="O1654" s="36"/>
    </row>
    <row r="1655" spans="1:15" s="1" customFormat="1">
      <c r="A1655" s="52"/>
      <c r="B1655" s="49"/>
      <c r="C1655" s="49"/>
      <c r="D1655" s="49"/>
      <c r="E1655" s="93"/>
      <c r="F1655" s="144"/>
      <c r="O1655" s="36"/>
    </row>
    <row r="1656" spans="1:15" s="1" customFormat="1">
      <c r="A1656" s="52"/>
      <c r="B1656" s="49"/>
      <c r="C1656" s="49"/>
      <c r="D1656" s="49"/>
      <c r="E1656" s="93"/>
      <c r="F1656" s="144"/>
      <c r="O1656" s="36"/>
    </row>
    <row r="1657" spans="1:15" s="1" customFormat="1">
      <c r="A1657" s="52"/>
      <c r="B1657" s="49"/>
      <c r="C1657" s="49"/>
      <c r="D1657" s="49"/>
      <c r="E1657" s="93"/>
      <c r="F1657" s="144"/>
      <c r="O1657" s="36"/>
    </row>
    <row r="1658" spans="1:15" s="1" customFormat="1">
      <c r="A1658" s="52"/>
      <c r="B1658" s="49"/>
      <c r="C1658" s="49"/>
      <c r="D1658" s="49"/>
      <c r="E1658" s="93"/>
      <c r="F1658" s="144"/>
      <c r="O1658" s="36"/>
    </row>
    <row r="1659" spans="1:15" s="1" customFormat="1">
      <c r="A1659" s="52"/>
      <c r="B1659" s="49"/>
      <c r="C1659" s="49"/>
      <c r="D1659" s="49"/>
      <c r="E1659" s="93"/>
      <c r="F1659" s="144"/>
      <c r="O1659" s="36"/>
    </row>
    <row r="1660" spans="1:15" s="1" customFormat="1">
      <c r="A1660" s="52"/>
      <c r="B1660" s="49"/>
      <c r="C1660" s="49"/>
      <c r="D1660" s="49"/>
      <c r="E1660" s="93"/>
      <c r="F1660" s="144"/>
      <c r="O1660" s="36"/>
    </row>
    <row r="1661" spans="1:15" s="1" customFormat="1">
      <c r="A1661" s="52"/>
      <c r="B1661" s="49"/>
      <c r="C1661" s="49"/>
      <c r="D1661" s="49"/>
      <c r="E1661" s="93"/>
      <c r="F1661" s="144"/>
      <c r="O1661" s="36"/>
    </row>
    <row r="1662" spans="1:15" s="1" customFormat="1">
      <c r="A1662" s="52"/>
      <c r="B1662" s="49"/>
      <c r="C1662" s="49"/>
      <c r="D1662" s="49"/>
      <c r="E1662" s="93"/>
      <c r="F1662" s="144"/>
      <c r="O1662" s="36"/>
    </row>
    <row r="1663" spans="1:15" s="1" customFormat="1">
      <c r="A1663" s="52"/>
      <c r="B1663" s="49"/>
      <c r="C1663" s="49"/>
      <c r="D1663" s="49"/>
      <c r="E1663" s="93"/>
      <c r="F1663" s="144"/>
      <c r="O1663" s="36"/>
    </row>
    <row r="1664" spans="1:15" s="1" customFormat="1">
      <c r="A1664" s="52"/>
      <c r="B1664" s="49"/>
      <c r="C1664" s="49"/>
      <c r="D1664" s="49"/>
      <c r="E1664" s="93"/>
      <c r="F1664" s="144"/>
      <c r="O1664" s="36"/>
    </row>
    <row r="1665" spans="1:15" s="1" customFormat="1">
      <c r="A1665" s="52"/>
      <c r="B1665" s="49"/>
      <c r="C1665" s="49"/>
      <c r="D1665" s="49"/>
      <c r="E1665" s="93"/>
      <c r="F1665" s="144"/>
      <c r="O1665" s="36"/>
    </row>
    <row r="1666" spans="1:15" s="1" customFormat="1">
      <c r="A1666" s="52"/>
      <c r="B1666" s="49"/>
      <c r="C1666" s="49"/>
      <c r="D1666" s="49"/>
      <c r="E1666" s="93"/>
      <c r="F1666" s="144"/>
      <c r="O1666" s="36"/>
    </row>
    <row r="1667" spans="1:15" s="1" customFormat="1">
      <c r="A1667" s="52"/>
      <c r="B1667" s="49"/>
      <c r="C1667" s="49"/>
      <c r="D1667" s="49"/>
      <c r="E1667" s="93"/>
      <c r="F1667" s="144"/>
      <c r="O1667" s="36"/>
    </row>
    <row r="1668" spans="1:15" s="1" customFormat="1">
      <c r="A1668" s="52"/>
      <c r="B1668" s="49"/>
      <c r="C1668" s="49"/>
      <c r="D1668" s="49"/>
      <c r="E1668" s="93"/>
      <c r="F1668" s="144"/>
      <c r="O1668" s="36"/>
    </row>
    <row r="1669" spans="1:15" s="1" customFormat="1">
      <c r="A1669" s="52"/>
      <c r="B1669" s="49"/>
      <c r="C1669" s="49"/>
      <c r="D1669" s="49"/>
      <c r="E1669" s="93"/>
      <c r="F1669" s="144"/>
      <c r="O1669" s="36"/>
    </row>
    <row r="1670" spans="1:15" s="1" customFormat="1">
      <c r="A1670" s="52"/>
      <c r="B1670" s="49"/>
      <c r="C1670" s="49"/>
      <c r="D1670" s="49"/>
      <c r="E1670" s="93"/>
      <c r="F1670" s="144"/>
      <c r="O1670" s="36"/>
    </row>
    <row r="1671" spans="1:15" s="1" customFormat="1">
      <c r="A1671" s="52"/>
      <c r="B1671" s="49"/>
      <c r="C1671" s="49"/>
      <c r="D1671" s="49"/>
      <c r="E1671" s="93"/>
      <c r="F1671" s="144"/>
      <c r="O1671" s="36"/>
    </row>
    <row r="1672" spans="1:15" s="1" customFormat="1">
      <c r="A1672" s="52"/>
      <c r="B1672" s="49"/>
      <c r="C1672" s="49"/>
      <c r="D1672" s="49"/>
      <c r="E1672" s="93"/>
      <c r="F1672" s="144"/>
      <c r="O1672" s="36"/>
    </row>
    <row r="1673" spans="1:15" s="1" customFormat="1">
      <c r="A1673" s="52"/>
      <c r="B1673" s="49"/>
      <c r="C1673" s="49"/>
      <c r="D1673" s="49"/>
      <c r="E1673" s="93"/>
      <c r="F1673" s="144"/>
      <c r="O1673" s="36"/>
    </row>
    <row r="1674" spans="1:15" s="1" customFormat="1">
      <c r="A1674" s="52"/>
      <c r="B1674" s="49"/>
      <c r="C1674" s="49"/>
      <c r="D1674" s="49"/>
      <c r="E1674" s="93"/>
      <c r="F1674" s="144"/>
      <c r="O1674" s="36"/>
    </row>
    <row r="1675" spans="1:15" s="1" customFormat="1">
      <c r="A1675" s="52"/>
      <c r="B1675" s="49"/>
      <c r="C1675" s="49"/>
      <c r="D1675" s="49"/>
      <c r="E1675" s="93"/>
      <c r="F1675" s="144"/>
      <c r="O1675" s="36"/>
    </row>
    <row r="1676" spans="1:15" s="1" customFormat="1">
      <c r="A1676" s="52"/>
      <c r="B1676" s="49"/>
      <c r="C1676" s="49"/>
      <c r="D1676" s="49"/>
      <c r="E1676" s="93"/>
      <c r="F1676" s="144"/>
      <c r="O1676" s="36"/>
    </row>
    <row r="1677" spans="1:15" s="1" customFormat="1">
      <c r="A1677" s="52"/>
      <c r="B1677" s="49"/>
      <c r="C1677" s="49"/>
      <c r="D1677" s="49"/>
      <c r="E1677" s="93"/>
      <c r="F1677" s="144"/>
      <c r="O1677" s="36"/>
    </row>
    <row r="1678" spans="1:15" s="1" customFormat="1">
      <c r="A1678" s="52"/>
      <c r="B1678" s="49"/>
      <c r="C1678" s="49"/>
      <c r="D1678" s="49"/>
      <c r="E1678" s="93"/>
      <c r="F1678" s="144"/>
      <c r="O1678" s="36"/>
    </row>
    <row r="1679" spans="1:15" s="1" customFormat="1">
      <c r="A1679" s="52"/>
      <c r="B1679" s="49"/>
      <c r="C1679" s="49"/>
      <c r="D1679" s="49"/>
      <c r="E1679" s="93"/>
      <c r="F1679" s="144"/>
      <c r="O1679" s="36"/>
    </row>
    <row r="1680" spans="1:15" s="1" customFormat="1">
      <c r="A1680" s="52"/>
      <c r="B1680" s="49"/>
      <c r="C1680" s="49"/>
      <c r="D1680" s="49"/>
      <c r="E1680" s="93"/>
      <c r="F1680" s="144"/>
      <c r="O1680" s="36"/>
    </row>
    <row r="1681" spans="1:15" s="1" customFormat="1">
      <c r="A1681" s="52"/>
      <c r="B1681" s="49"/>
      <c r="C1681" s="49"/>
      <c r="D1681" s="49"/>
      <c r="E1681" s="93"/>
      <c r="F1681" s="144"/>
      <c r="O1681" s="36"/>
    </row>
    <row r="1682" spans="1:15" s="1" customFormat="1">
      <c r="A1682" s="52"/>
      <c r="B1682" s="49"/>
      <c r="C1682" s="49"/>
      <c r="D1682" s="49"/>
      <c r="E1682" s="93"/>
      <c r="F1682" s="144"/>
      <c r="O1682" s="36"/>
    </row>
    <row r="1683" spans="1:15" s="1" customFormat="1">
      <c r="A1683" s="52"/>
      <c r="B1683" s="49"/>
      <c r="C1683" s="49"/>
      <c r="D1683" s="49"/>
      <c r="E1683" s="93"/>
      <c r="F1683" s="144"/>
      <c r="O1683" s="36"/>
    </row>
    <row r="1684" spans="1:15" s="1" customFormat="1">
      <c r="A1684" s="52"/>
      <c r="B1684" s="49"/>
      <c r="C1684" s="49"/>
      <c r="D1684" s="49"/>
      <c r="E1684" s="93"/>
      <c r="F1684" s="144"/>
      <c r="O1684" s="36"/>
    </row>
    <row r="1685" spans="1:15" s="1" customFormat="1">
      <c r="A1685" s="52"/>
      <c r="B1685" s="49"/>
      <c r="C1685" s="49"/>
      <c r="D1685" s="49"/>
      <c r="E1685" s="93"/>
      <c r="F1685" s="144"/>
      <c r="O1685" s="36"/>
    </row>
    <row r="1686" spans="1:15" s="1" customFormat="1">
      <c r="A1686" s="52"/>
      <c r="B1686" s="49"/>
      <c r="C1686" s="49"/>
      <c r="D1686" s="49"/>
      <c r="E1686" s="93"/>
      <c r="F1686" s="144"/>
      <c r="O1686" s="36"/>
    </row>
    <row r="1687" spans="1:15" s="1" customFormat="1">
      <c r="A1687" s="52"/>
      <c r="B1687" s="49"/>
      <c r="C1687" s="49"/>
      <c r="D1687" s="49"/>
      <c r="E1687" s="93"/>
      <c r="F1687" s="144"/>
      <c r="O1687" s="36"/>
    </row>
    <row r="1688" spans="1:15" s="1" customFormat="1">
      <c r="A1688" s="52"/>
      <c r="B1688" s="49"/>
      <c r="C1688" s="49"/>
      <c r="D1688" s="49"/>
      <c r="E1688" s="93"/>
      <c r="F1688" s="144"/>
      <c r="O1688" s="36"/>
    </row>
    <row r="1689" spans="1:15" s="1" customFormat="1">
      <c r="A1689" s="52"/>
      <c r="B1689" s="49"/>
      <c r="C1689" s="49"/>
      <c r="D1689" s="49"/>
      <c r="E1689" s="93"/>
      <c r="F1689" s="144"/>
      <c r="O1689" s="36"/>
    </row>
    <row r="1690" spans="1:15" s="1" customFormat="1">
      <c r="A1690" s="52"/>
      <c r="B1690" s="49"/>
      <c r="C1690" s="49"/>
      <c r="D1690" s="49"/>
      <c r="E1690" s="93"/>
      <c r="F1690" s="144"/>
      <c r="O1690" s="36"/>
    </row>
    <row r="1691" spans="1:15" s="1" customFormat="1">
      <c r="A1691" s="52"/>
      <c r="B1691" s="49"/>
      <c r="C1691" s="49"/>
      <c r="D1691" s="49"/>
      <c r="E1691" s="93"/>
      <c r="F1691" s="144"/>
      <c r="O1691" s="36"/>
    </row>
    <row r="1692" spans="1:15" s="1" customFormat="1">
      <c r="A1692" s="52"/>
      <c r="B1692" s="49"/>
      <c r="C1692" s="49"/>
      <c r="D1692" s="49"/>
      <c r="E1692" s="93"/>
      <c r="F1692" s="144"/>
      <c r="O1692" s="36"/>
    </row>
    <row r="1693" spans="1:15" s="1" customFormat="1">
      <c r="A1693" s="52"/>
      <c r="B1693" s="49"/>
      <c r="C1693" s="49"/>
      <c r="D1693" s="49"/>
      <c r="E1693" s="93"/>
      <c r="F1693" s="144"/>
      <c r="O1693" s="36"/>
    </row>
    <row r="1694" spans="1:15" s="1" customFormat="1">
      <c r="A1694" s="52"/>
      <c r="B1694" s="49"/>
      <c r="C1694" s="49"/>
      <c r="D1694" s="49"/>
      <c r="E1694" s="93"/>
      <c r="F1694" s="144"/>
      <c r="O1694" s="36"/>
    </row>
    <row r="1695" spans="1:15" s="1" customFormat="1">
      <c r="A1695" s="52"/>
      <c r="B1695" s="49"/>
      <c r="C1695" s="49"/>
      <c r="D1695" s="49"/>
      <c r="E1695" s="93"/>
      <c r="F1695" s="144"/>
      <c r="O1695" s="36"/>
    </row>
    <row r="1696" spans="1:15" s="1" customFormat="1">
      <c r="A1696" s="52"/>
      <c r="B1696" s="49"/>
      <c r="C1696" s="49"/>
      <c r="D1696" s="49"/>
      <c r="E1696" s="93"/>
      <c r="F1696" s="144"/>
      <c r="O1696" s="36"/>
    </row>
    <row r="1697" spans="1:15" s="1" customFormat="1">
      <c r="A1697" s="52"/>
      <c r="B1697" s="49"/>
      <c r="C1697" s="49"/>
      <c r="D1697" s="49"/>
      <c r="E1697" s="93"/>
      <c r="F1697" s="144"/>
      <c r="O1697" s="36"/>
    </row>
    <row r="1698" spans="1:15" s="1" customFormat="1">
      <c r="A1698" s="52"/>
      <c r="B1698" s="49"/>
      <c r="C1698" s="49"/>
      <c r="D1698" s="49"/>
      <c r="E1698" s="93"/>
      <c r="F1698" s="144"/>
      <c r="O1698" s="36"/>
    </row>
    <row r="1699" spans="1:15" s="1" customFormat="1">
      <c r="A1699" s="52"/>
      <c r="B1699" s="49"/>
      <c r="C1699" s="49"/>
      <c r="D1699" s="49"/>
      <c r="E1699" s="93"/>
      <c r="F1699" s="144"/>
      <c r="O1699" s="36"/>
    </row>
    <row r="1700" spans="1:15" s="1" customFormat="1">
      <c r="A1700" s="52"/>
      <c r="B1700" s="49"/>
      <c r="C1700" s="49"/>
      <c r="D1700" s="49"/>
      <c r="E1700" s="93"/>
      <c r="F1700" s="144"/>
      <c r="O1700" s="36"/>
    </row>
    <row r="1701" spans="1:15" s="1" customFormat="1">
      <c r="A1701" s="52"/>
      <c r="B1701" s="49"/>
      <c r="C1701" s="49"/>
      <c r="D1701" s="49"/>
      <c r="E1701" s="93"/>
      <c r="F1701" s="144"/>
      <c r="O1701" s="36"/>
    </row>
    <row r="1702" spans="1:15" s="1" customFormat="1">
      <c r="A1702" s="52"/>
      <c r="B1702" s="49"/>
      <c r="C1702" s="49"/>
      <c r="D1702" s="49"/>
      <c r="E1702" s="93"/>
      <c r="F1702" s="144"/>
      <c r="O1702" s="36"/>
    </row>
    <row r="1703" spans="1:15" s="1" customFormat="1">
      <c r="A1703" s="52"/>
      <c r="B1703" s="49"/>
      <c r="C1703" s="49"/>
      <c r="D1703" s="49"/>
      <c r="E1703" s="93"/>
      <c r="F1703" s="144"/>
      <c r="O1703" s="36"/>
    </row>
    <row r="1704" spans="1:15" s="1" customFormat="1">
      <c r="A1704" s="52"/>
      <c r="B1704" s="49"/>
      <c r="C1704" s="49"/>
      <c r="D1704" s="49"/>
      <c r="E1704" s="93"/>
      <c r="F1704" s="144"/>
      <c r="O1704" s="36"/>
    </row>
    <row r="1705" spans="1:15" s="1" customFormat="1">
      <c r="A1705" s="52"/>
      <c r="B1705" s="49"/>
      <c r="C1705" s="49"/>
      <c r="D1705" s="49"/>
      <c r="E1705" s="93"/>
      <c r="F1705" s="144"/>
      <c r="O1705" s="36"/>
    </row>
    <row r="1706" spans="1:15" s="1" customFormat="1">
      <c r="A1706" s="52"/>
      <c r="B1706" s="49"/>
      <c r="C1706" s="49"/>
      <c r="D1706" s="49"/>
      <c r="E1706" s="93"/>
      <c r="F1706" s="144"/>
      <c r="O1706" s="36"/>
    </row>
    <row r="1707" spans="1:15" s="1" customFormat="1">
      <c r="A1707" s="134"/>
      <c r="B1707" s="49"/>
      <c r="C1707" s="49"/>
      <c r="D1707" s="49"/>
      <c r="E1707" s="93"/>
      <c r="F1707" s="144"/>
      <c r="O1707" s="36"/>
    </row>
    <row r="1708" spans="1:15" s="1" customFormat="1">
      <c r="A1708" s="134"/>
      <c r="B1708" s="49"/>
      <c r="C1708" s="49"/>
      <c r="D1708" s="49"/>
      <c r="E1708" s="93"/>
      <c r="F1708" s="144"/>
      <c r="O1708" s="36"/>
    </row>
    <row r="1709" spans="1:15" s="1" customFormat="1">
      <c r="A1709" s="134"/>
      <c r="B1709" s="49"/>
      <c r="C1709" s="49"/>
      <c r="D1709" s="49"/>
      <c r="E1709" s="93"/>
      <c r="F1709" s="144"/>
      <c r="O1709" s="36"/>
    </row>
    <row r="1710" spans="1:15" s="1" customFormat="1">
      <c r="A1710" s="134"/>
      <c r="B1710" s="49"/>
      <c r="C1710" s="49"/>
      <c r="D1710" s="49"/>
      <c r="E1710" s="93"/>
      <c r="F1710" s="144"/>
      <c r="O1710" s="36"/>
    </row>
    <row r="1711" spans="1:15" s="1" customFormat="1">
      <c r="A1711" s="134"/>
      <c r="B1711" s="49"/>
      <c r="C1711" s="49"/>
      <c r="D1711" s="49"/>
      <c r="E1711" s="93"/>
      <c r="F1711" s="144"/>
      <c r="O1711" s="36"/>
    </row>
    <row r="1712" spans="1:15" s="1" customFormat="1">
      <c r="A1712" s="134"/>
      <c r="B1712" s="49"/>
      <c r="C1712" s="49"/>
      <c r="D1712" s="49"/>
      <c r="E1712" s="93"/>
      <c r="F1712" s="144"/>
      <c r="O1712" s="36"/>
    </row>
    <row r="1713" spans="1:15" s="1" customFormat="1">
      <c r="A1713" s="134"/>
      <c r="B1713" s="49"/>
      <c r="C1713" s="49"/>
      <c r="D1713" s="49"/>
      <c r="E1713" s="93"/>
      <c r="F1713" s="144"/>
      <c r="O1713" s="36"/>
    </row>
    <row r="1714" spans="1:15" s="1" customFormat="1">
      <c r="A1714" s="134"/>
      <c r="B1714" s="49"/>
      <c r="C1714" s="49"/>
      <c r="D1714" s="49"/>
      <c r="E1714" s="93"/>
      <c r="F1714" s="144"/>
      <c r="O1714" s="36"/>
    </row>
    <row r="1715" spans="1:15" s="1" customFormat="1">
      <c r="A1715" s="134"/>
      <c r="B1715" s="49"/>
      <c r="C1715" s="49"/>
      <c r="D1715" s="49"/>
      <c r="E1715" s="93"/>
      <c r="F1715" s="144"/>
      <c r="O1715" s="36"/>
    </row>
    <row r="1716" spans="1:15" s="1" customFormat="1">
      <c r="A1716" s="134"/>
      <c r="B1716" s="49"/>
      <c r="C1716" s="49"/>
      <c r="D1716" s="49"/>
      <c r="E1716" s="93"/>
      <c r="F1716" s="144"/>
      <c r="O1716" s="36"/>
    </row>
    <row r="1717" spans="1:15" s="1" customFormat="1">
      <c r="A1717" s="134"/>
      <c r="B1717" s="49"/>
      <c r="C1717" s="49"/>
      <c r="D1717" s="49"/>
      <c r="E1717" s="93"/>
      <c r="F1717" s="144"/>
      <c r="O1717" s="36"/>
    </row>
    <row r="1718" spans="1:15" s="1" customFormat="1">
      <c r="A1718" s="134"/>
      <c r="B1718" s="49"/>
      <c r="C1718" s="49"/>
      <c r="D1718" s="49"/>
      <c r="E1718" s="93"/>
      <c r="F1718" s="144"/>
      <c r="O1718" s="36"/>
    </row>
    <row r="1719" spans="1:15" s="1" customFormat="1">
      <c r="A1719" s="134"/>
      <c r="B1719" s="49"/>
      <c r="C1719" s="49"/>
      <c r="D1719" s="49"/>
      <c r="E1719" s="93"/>
      <c r="F1719" s="144"/>
      <c r="O1719" s="36"/>
    </row>
    <row r="1720" spans="1:15" s="1" customFormat="1">
      <c r="A1720" s="134"/>
      <c r="B1720" s="49"/>
      <c r="C1720" s="49"/>
      <c r="D1720" s="49"/>
      <c r="E1720" s="93"/>
      <c r="F1720" s="144"/>
      <c r="O1720" s="36"/>
    </row>
    <row r="1721" spans="1:15" s="1" customFormat="1">
      <c r="A1721" s="134"/>
      <c r="B1721" s="49"/>
      <c r="C1721" s="49"/>
      <c r="D1721" s="49"/>
      <c r="E1721" s="93"/>
      <c r="F1721" s="144"/>
      <c r="O1721" s="36"/>
    </row>
    <row r="1722" spans="1:15" s="1" customFormat="1">
      <c r="A1722" s="134"/>
      <c r="B1722" s="49"/>
      <c r="C1722" s="49"/>
      <c r="D1722" s="49"/>
      <c r="E1722" s="93"/>
      <c r="F1722" s="144"/>
      <c r="O1722" s="36"/>
    </row>
    <row r="1723" spans="1:15" s="1" customFormat="1">
      <c r="A1723" s="134"/>
      <c r="B1723" s="49"/>
      <c r="C1723" s="49"/>
      <c r="D1723" s="49"/>
      <c r="E1723" s="93"/>
      <c r="F1723" s="144"/>
      <c r="O1723" s="36"/>
    </row>
    <row r="1724" spans="1:15" s="1" customFormat="1">
      <c r="A1724" s="134"/>
      <c r="B1724" s="49"/>
      <c r="C1724" s="49"/>
      <c r="D1724" s="49"/>
      <c r="E1724" s="93"/>
      <c r="F1724" s="144"/>
      <c r="O1724" s="36"/>
    </row>
    <row r="1725" spans="1:15" s="1" customFormat="1">
      <c r="A1725" s="134"/>
      <c r="B1725" s="49"/>
      <c r="C1725" s="49"/>
      <c r="D1725" s="49"/>
      <c r="E1725" s="93"/>
      <c r="F1725" s="144"/>
      <c r="O1725" s="36"/>
    </row>
    <row r="1726" spans="1:15" s="1" customFormat="1">
      <c r="A1726" s="134"/>
      <c r="B1726" s="49"/>
      <c r="C1726" s="49"/>
      <c r="D1726" s="49"/>
      <c r="E1726" s="93"/>
      <c r="F1726" s="144"/>
      <c r="O1726" s="36"/>
    </row>
    <row r="1727" spans="1:15" s="1" customFormat="1">
      <c r="A1727" s="134"/>
      <c r="B1727" s="49"/>
      <c r="C1727" s="49"/>
      <c r="D1727" s="49"/>
      <c r="E1727" s="93"/>
      <c r="F1727" s="144"/>
      <c r="O1727" s="36"/>
    </row>
    <row r="1728" spans="1:15" s="1" customFormat="1">
      <c r="A1728" s="134"/>
      <c r="B1728" s="49"/>
      <c r="C1728" s="49"/>
      <c r="D1728" s="49"/>
      <c r="E1728" s="93"/>
      <c r="F1728" s="144"/>
      <c r="O1728" s="36"/>
    </row>
    <row r="1729" spans="1:15" s="1" customFormat="1">
      <c r="A1729" s="134"/>
      <c r="B1729" s="49"/>
      <c r="C1729" s="49"/>
      <c r="D1729" s="49"/>
      <c r="E1729" s="93"/>
      <c r="F1729" s="144"/>
      <c r="O1729" s="36"/>
    </row>
    <row r="1730" spans="1:15" s="1" customFormat="1">
      <c r="A1730" s="134"/>
      <c r="B1730" s="49"/>
      <c r="C1730" s="49"/>
      <c r="D1730" s="49"/>
      <c r="E1730" s="93"/>
      <c r="F1730" s="144"/>
      <c r="O1730" s="36"/>
    </row>
    <row r="1731" spans="1:15" s="1" customFormat="1">
      <c r="A1731" s="134"/>
      <c r="B1731" s="49"/>
      <c r="C1731" s="49"/>
      <c r="D1731" s="49"/>
      <c r="E1731" s="93"/>
      <c r="F1731" s="144"/>
      <c r="O1731" s="36"/>
    </row>
    <row r="1732" spans="1:15" s="1" customFormat="1">
      <c r="A1732" s="134"/>
      <c r="B1732" s="49"/>
      <c r="C1732" s="49"/>
      <c r="D1732" s="49"/>
      <c r="E1732" s="93"/>
      <c r="F1732" s="144"/>
      <c r="O1732" s="36"/>
    </row>
    <row r="1733" spans="1:15" s="1" customFormat="1">
      <c r="A1733" s="134"/>
      <c r="B1733" s="49"/>
      <c r="C1733" s="49"/>
      <c r="D1733" s="49"/>
      <c r="E1733" s="93"/>
      <c r="F1733" s="144"/>
      <c r="O1733" s="36"/>
    </row>
    <row r="1734" spans="1:15" s="1" customFormat="1">
      <c r="A1734" s="134"/>
      <c r="B1734" s="49"/>
      <c r="C1734" s="49"/>
      <c r="D1734" s="49"/>
      <c r="E1734" s="93"/>
      <c r="F1734" s="144"/>
      <c r="O1734" s="36"/>
    </row>
    <row r="1735" spans="1:15" s="1" customFormat="1">
      <c r="A1735" s="134"/>
      <c r="B1735" s="49"/>
      <c r="C1735" s="49"/>
      <c r="D1735" s="49"/>
      <c r="E1735" s="93"/>
      <c r="F1735" s="144"/>
      <c r="O1735" s="36"/>
    </row>
    <row r="1736" spans="1:15" s="1" customFormat="1">
      <c r="A1736" s="134"/>
      <c r="B1736" s="49"/>
      <c r="C1736" s="49"/>
      <c r="D1736" s="49"/>
      <c r="E1736" s="93"/>
      <c r="F1736" s="144"/>
      <c r="O1736" s="36"/>
    </row>
    <row r="1737" spans="1:15" s="1" customFormat="1">
      <c r="A1737" s="134"/>
      <c r="B1737" s="49"/>
      <c r="C1737" s="49"/>
      <c r="D1737" s="49"/>
      <c r="E1737" s="93"/>
      <c r="F1737" s="144"/>
      <c r="O1737" s="36"/>
    </row>
    <row r="1738" spans="1:15" s="1" customFormat="1">
      <c r="A1738" s="134"/>
      <c r="B1738" s="49"/>
      <c r="C1738" s="49"/>
      <c r="D1738" s="49"/>
      <c r="E1738" s="93"/>
      <c r="F1738" s="144"/>
      <c r="O1738" s="36"/>
    </row>
    <row r="1739" spans="1:15" s="1" customFormat="1">
      <c r="A1739" s="134"/>
      <c r="B1739" s="49"/>
      <c r="C1739" s="49"/>
      <c r="D1739" s="49"/>
      <c r="E1739" s="93"/>
      <c r="F1739" s="144"/>
      <c r="O1739" s="36"/>
    </row>
    <row r="1740" spans="1:15" s="1" customFormat="1">
      <c r="A1740" s="134"/>
      <c r="B1740" s="49"/>
      <c r="C1740" s="49"/>
      <c r="D1740" s="49"/>
      <c r="E1740" s="93"/>
      <c r="F1740" s="144"/>
      <c r="O1740" s="36"/>
    </row>
    <row r="1741" spans="1:15" s="1" customFormat="1">
      <c r="A1741" s="134"/>
      <c r="B1741" s="49"/>
      <c r="C1741" s="49"/>
      <c r="D1741" s="49"/>
      <c r="E1741" s="93"/>
      <c r="F1741" s="144"/>
      <c r="O1741" s="36"/>
    </row>
    <row r="1742" spans="1:15" s="1" customFormat="1">
      <c r="A1742" s="134"/>
      <c r="B1742" s="49"/>
      <c r="C1742" s="49"/>
      <c r="D1742" s="49"/>
      <c r="E1742" s="93"/>
      <c r="F1742" s="144"/>
      <c r="O1742" s="36"/>
    </row>
    <row r="1743" spans="1:15" s="1" customFormat="1">
      <c r="A1743" s="134"/>
      <c r="B1743" s="49"/>
      <c r="C1743" s="49"/>
      <c r="D1743" s="49"/>
      <c r="E1743" s="93"/>
      <c r="F1743" s="144"/>
      <c r="O1743" s="36"/>
    </row>
    <row r="1744" spans="1:15" s="1" customFormat="1">
      <c r="A1744" s="134"/>
      <c r="B1744" s="49"/>
      <c r="C1744" s="49"/>
      <c r="D1744" s="49"/>
      <c r="E1744" s="93"/>
      <c r="F1744" s="144"/>
      <c r="O1744" s="36"/>
    </row>
    <row r="1745" spans="1:15" s="1" customFormat="1">
      <c r="A1745" s="134"/>
      <c r="B1745" s="49"/>
      <c r="C1745" s="49"/>
      <c r="D1745" s="49"/>
      <c r="E1745" s="93"/>
      <c r="F1745" s="144"/>
      <c r="O1745" s="36"/>
    </row>
    <row r="1746" spans="1:15" s="1" customFormat="1">
      <c r="A1746" s="134"/>
      <c r="B1746" s="49"/>
      <c r="C1746" s="49"/>
      <c r="D1746" s="49"/>
      <c r="E1746" s="93"/>
      <c r="F1746" s="144"/>
      <c r="O1746" s="36"/>
    </row>
    <row r="1747" spans="1:15" s="1" customFormat="1">
      <c r="A1747" s="134"/>
      <c r="B1747" s="49"/>
      <c r="C1747" s="49"/>
      <c r="D1747" s="49"/>
      <c r="E1747" s="93"/>
      <c r="F1747" s="144"/>
      <c r="O1747" s="36"/>
    </row>
    <row r="1748" spans="1:15" s="1" customFormat="1">
      <c r="A1748" s="134"/>
      <c r="B1748" s="49"/>
      <c r="C1748" s="49"/>
      <c r="D1748" s="49"/>
      <c r="E1748" s="93"/>
      <c r="F1748" s="144"/>
      <c r="O1748" s="36"/>
    </row>
    <row r="1749" spans="1:15" s="1" customFormat="1">
      <c r="A1749" s="134"/>
      <c r="B1749" s="49"/>
      <c r="C1749" s="49"/>
      <c r="D1749" s="49"/>
      <c r="E1749" s="93"/>
      <c r="F1749" s="144"/>
      <c r="O1749" s="36"/>
    </row>
    <row r="1750" spans="1:15" s="1" customFormat="1">
      <c r="A1750" s="134"/>
      <c r="B1750" s="49"/>
      <c r="C1750" s="49"/>
      <c r="D1750" s="49"/>
      <c r="E1750" s="93"/>
      <c r="F1750" s="144"/>
      <c r="O1750" s="36"/>
    </row>
    <row r="1751" spans="1:15" s="1" customFormat="1">
      <c r="A1751" s="134"/>
      <c r="B1751" s="49"/>
      <c r="C1751" s="49"/>
      <c r="D1751" s="49"/>
      <c r="E1751" s="93"/>
      <c r="F1751" s="144"/>
      <c r="O1751" s="36"/>
    </row>
    <row r="1752" spans="1:15" s="1" customFormat="1">
      <c r="A1752" s="134"/>
      <c r="B1752" s="49"/>
      <c r="C1752" s="49"/>
      <c r="D1752" s="49"/>
      <c r="E1752" s="93"/>
      <c r="F1752" s="144"/>
      <c r="O1752" s="36"/>
    </row>
    <row r="1753" spans="1:15" s="1" customFormat="1">
      <c r="A1753" s="134"/>
      <c r="B1753" s="49"/>
      <c r="C1753" s="49"/>
      <c r="D1753" s="49"/>
      <c r="E1753" s="93"/>
      <c r="F1753" s="144"/>
      <c r="O1753" s="36"/>
    </row>
    <row r="1754" spans="1:15" s="1" customFormat="1">
      <c r="A1754" s="134"/>
      <c r="B1754" s="49"/>
      <c r="C1754" s="49"/>
      <c r="D1754" s="49"/>
      <c r="E1754" s="93"/>
      <c r="F1754" s="144"/>
      <c r="O1754" s="36"/>
    </row>
    <row r="1755" spans="1:15" s="1" customFormat="1">
      <c r="A1755" s="134"/>
      <c r="B1755" s="49"/>
      <c r="C1755" s="49"/>
      <c r="D1755" s="49"/>
      <c r="E1755" s="93"/>
      <c r="F1755" s="144"/>
      <c r="O1755" s="36"/>
    </row>
    <row r="1756" spans="1:15" s="1" customFormat="1">
      <c r="A1756" s="134"/>
      <c r="B1756" s="49"/>
      <c r="C1756" s="49"/>
      <c r="D1756" s="49"/>
      <c r="E1756" s="93"/>
      <c r="F1756" s="144"/>
      <c r="O1756" s="36"/>
    </row>
    <row r="1757" spans="1:15" s="1" customFormat="1">
      <c r="A1757" s="134"/>
      <c r="B1757" s="49"/>
      <c r="C1757" s="49"/>
      <c r="D1757" s="49"/>
      <c r="E1757" s="93"/>
      <c r="F1757" s="144"/>
      <c r="O1757" s="36"/>
    </row>
    <row r="1758" spans="1:15" s="1" customFormat="1">
      <c r="A1758" s="134"/>
      <c r="B1758" s="49"/>
      <c r="C1758" s="49"/>
      <c r="D1758" s="49"/>
      <c r="E1758" s="93"/>
      <c r="F1758" s="144"/>
      <c r="O1758" s="36"/>
    </row>
    <row r="1759" spans="1:15" s="1" customFormat="1">
      <c r="A1759" s="134"/>
      <c r="B1759" s="49"/>
      <c r="C1759" s="49"/>
      <c r="D1759" s="49"/>
      <c r="E1759" s="93"/>
      <c r="F1759" s="144"/>
      <c r="O1759" s="36"/>
    </row>
    <row r="1760" spans="1:15" s="1" customFormat="1">
      <c r="A1760" s="134"/>
      <c r="B1760" s="49"/>
      <c r="C1760" s="49"/>
      <c r="D1760" s="49"/>
      <c r="E1760" s="93"/>
      <c r="F1760" s="144"/>
      <c r="O1760" s="36"/>
    </row>
    <row r="1761" spans="1:15" s="1" customFormat="1">
      <c r="A1761" s="134"/>
      <c r="B1761" s="49"/>
      <c r="C1761" s="49"/>
      <c r="D1761" s="49"/>
      <c r="E1761" s="93"/>
      <c r="F1761" s="144"/>
      <c r="O1761" s="36"/>
    </row>
    <row r="1762" spans="1:15" s="1" customFormat="1">
      <c r="A1762" s="134"/>
      <c r="B1762" s="49"/>
      <c r="C1762" s="49"/>
      <c r="D1762" s="49"/>
      <c r="E1762" s="93"/>
      <c r="F1762" s="144"/>
      <c r="O1762" s="36"/>
    </row>
    <row r="1763" spans="1:15" s="1" customFormat="1">
      <c r="A1763" s="134"/>
      <c r="B1763" s="49"/>
      <c r="C1763" s="49"/>
      <c r="D1763" s="49"/>
      <c r="E1763" s="93"/>
      <c r="F1763" s="144"/>
      <c r="O1763" s="36"/>
    </row>
    <row r="1764" spans="1:15" s="1" customFormat="1">
      <c r="A1764" s="134"/>
      <c r="B1764" s="49"/>
      <c r="C1764" s="49"/>
      <c r="D1764" s="49"/>
      <c r="E1764" s="93"/>
      <c r="F1764" s="144"/>
      <c r="O1764" s="36"/>
    </row>
    <row r="1765" spans="1:15" s="1" customFormat="1">
      <c r="A1765" s="134"/>
      <c r="B1765" s="49"/>
      <c r="C1765" s="49"/>
      <c r="D1765" s="49"/>
      <c r="E1765" s="93"/>
      <c r="F1765" s="144"/>
      <c r="O1765" s="36"/>
    </row>
    <row r="1766" spans="1:15" s="1" customFormat="1">
      <c r="A1766" s="134"/>
      <c r="B1766" s="49"/>
      <c r="C1766" s="49"/>
      <c r="D1766" s="49"/>
      <c r="E1766" s="93"/>
      <c r="F1766" s="144"/>
      <c r="O1766" s="36"/>
    </row>
    <row r="1767" spans="1:15" s="1" customFormat="1">
      <c r="A1767" s="134"/>
      <c r="B1767" s="49"/>
      <c r="C1767" s="49"/>
      <c r="D1767" s="49"/>
      <c r="E1767" s="93"/>
      <c r="F1767" s="144"/>
      <c r="O1767" s="36"/>
    </row>
    <row r="1768" spans="1:15" s="1" customFormat="1">
      <c r="A1768" s="134"/>
      <c r="B1768" s="49"/>
      <c r="C1768" s="49"/>
      <c r="D1768" s="49"/>
      <c r="E1768" s="93"/>
      <c r="F1768" s="144"/>
      <c r="O1768" s="36"/>
    </row>
    <row r="1769" spans="1:15" s="1" customFormat="1">
      <c r="A1769" s="134"/>
      <c r="B1769" s="49"/>
      <c r="C1769" s="49"/>
      <c r="D1769" s="49"/>
      <c r="E1769" s="93"/>
      <c r="F1769" s="144"/>
      <c r="O1769" s="36"/>
    </row>
    <row r="1770" spans="1:15" s="1" customFormat="1">
      <c r="A1770" s="134"/>
      <c r="B1770" s="49"/>
      <c r="C1770" s="49"/>
      <c r="D1770" s="49"/>
      <c r="E1770" s="93"/>
      <c r="F1770" s="144"/>
      <c r="O1770" s="36"/>
    </row>
    <row r="1771" spans="1:15" s="1" customFormat="1">
      <c r="A1771" s="134"/>
      <c r="B1771" s="49"/>
      <c r="C1771" s="49"/>
      <c r="D1771" s="49"/>
      <c r="E1771" s="93"/>
      <c r="F1771" s="144"/>
      <c r="O1771" s="36"/>
    </row>
    <row r="1772" spans="1:15" s="1" customFormat="1">
      <c r="A1772" s="134"/>
      <c r="B1772" s="49"/>
      <c r="C1772" s="49"/>
      <c r="D1772" s="49"/>
      <c r="E1772" s="93"/>
      <c r="F1772" s="144"/>
      <c r="O1772" s="36"/>
    </row>
    <row r="1773" spans="1:15" s="1" customFormat="1">
      <c r="A1773" s="134"/>
      <c r="B1773" s="49"/>
      <c r="C1773" s="49"/>
      <c r="D1773" s="49"/>
      <c r="E1773" s="93"/>
      <c r="F1773" s="144"/>
      <c r="O1773" s="36"/>
    </row>
    <row r="1774" spans="1:15" s="1" customFormat="1">
      <c r="A1774" s="134"/>
      <c r="B1774" s="49"/>
      <c r="C1774" s="49"/>
      <c r="D1774" s="49"/>
      <c r="E1774" s="93"/>
      <c r="F1774" s="144"/>
      <c r="O1774" s="36"/>
    </row>
    <row r="1775" spans="1:15" s="1" customFormat="1">
      <c r="A1775" s="134"/>
      <c r="B1775" s="49"/>
      <c r="C1775" s="49"/>
      <c r="D1775" s="49"/>
      <c r="E1775" s="93"/>
      <c r="F1775" s="144"/>
      <c r="O1775" s="36"/>
    </row>
    <row r="1776" spans="1:15" s="1" customFormat="1">
      <c r="A1776" s="134"/>
      <c r="B1776" s="49"/>
      <c r="C1776" s="49"/>
      <c r="D1776" s="49"/>
      <c r="E1776" s="93"/>
      <c r="F1776" s="144"/>
      <c r="O1776" s="36"/>
    </row>
    <row r="1777" spans="1:15" s="1" customFormat="1">
      <c r="A1777" s="134"/>
      <c r="B1777" s="49"/>
      <c r="C1777" s="49"/>
      <c r="D1777" s="49"/>
      <c r="E1777" s="93"/>
      <c r="F1777" s="144"/>
      <c r="O1777" s="36"/>
    </row>
    <row r="1778" spans="1:15" s="1" customFormat="1">
      <c r="A1778" s="134"/>
      <c r="B1778" s="49"/>
      <c r="C1778" s="49"/>
      <c r="D1778" s="49"/>
      <c r="E1778" s="93"/>
      <c r="F1778" s="144"/>
      <c r="O1778" s="36"/>
    </row>
    <row r="1779" spans="1:15" s="1" customFormat="1">
      <c r="A1779" s="134"/>
      <c r="B1779" s="49"/>
      <c r="C1779" s="49"/>
      <c r="D1779" s="49"/>
      <c r="E1779" s="93"/>
      <c r="F1779" s="144"/>
      <c r="O1779" s="36"/>
    </row>
    <row r="1780" spans="1:15" s="1" customFormat="1">
      <c r="A1780" s="134"/>
      <c r="B1780" s="49"/>
      <c r="C1780" s="49"/>
      <c r="D1780" s="49"/>
      <c r="E1780" s="93"/>
      <c r="F1780" s="144"/>
      <c r="O1780" s="36"/>
    </row>
    <row r="1781" spans="1:15" s="1" customFormat="1">
      <c r="A1781" s="134"/>
      <c r="B1781" s="49"/>
      <c r="C1781" s="49"/>
      <c r="D1781" s="49"/>
      <c r="E1781" s="93"/>
      <c r="F1781" s="144"/>
      <c r="O1781" s="36"/>
    </row>
    <row r="1782" spans="1:15" s="1" customFormat="1">
      <c r="A1782" s="134"/>
      <c r="B1782" s="49"/>
      <c r="C1782" s="49"/>
      <c r="D1782" s="49"/>
      <c r="E1782" s="93"/>
      <c r="F1782" s="144"/>
      <c r="O1782" s="36"/>
    </row>
    <row r="1783" spans="1:15" s="1" customFormat="1">
      <c r="A1783" s="134"/>
      <c r="B1783" s="49"/>
      <c r="C1783" s="49"/>
      <c r="D1783" s="49"/>
      <c r="E1783" s="93"/>
      <c r="F1783" s="144"/>
      <c r="O1783" s="36"/>
    </row>
    <row r="1784" spans="1:15" s="1" customFormat="1">
      <c r="A1784" s="134"/>
      <c r="B1784" s="49"/>
      <c r="C1784" s="49"/>
      <c r="D1784" s="49"/>
      <c r="E1784" s="93"/>
      <c r="F1784" s="144"/>
      <c r="O1784" s="36"/>
    </row>
    <row r="1785" spans="1:15" s="1" customFormat="1">
      <c r="A1785" s="134"/>
      <c r="B1785" s="49"/>
      <c r="C1785" s="49"/>
      <c r="D1785" s="49"/>
      <c r="E1785" s="93"/>
      <c r="F1785" s="144"/>
      <c r="O1785" s="36"/>
    </row>
    <row r="1786" spans="1:15" s="1" customFormat="1">
      <c r="A1786" s="134"/>
      <c r="B1786" s="49"/>
      <c r="C1786" s="49"/>
      <c r="D1786" s="49"/>
      <c r="E1786" s="93"/>
      <c r="F1786" s="144"/>
      <c r="O1786" s="36"/>
    </row>
    <row r="1787" spans="1:15" s="1" customFormat="1">
      <c r="A1787" s="134"/>
      <c r="B1787" s="49"/>
      <c r="C1787" s="49"/>
      <c r="D1787" s="49"/>
      <c r="E1787" s="93"/>
      <c r="F1787" s="144"/>
      <c r="O1787" s="36"/>
    </row>
    <row r="1788" spans="1:15" s="1" customFormat="1">
      <c r="A1788" s="134"/>
      <c r="B1788" s="49"/>
      <c r="C1788" s="49"/>
      <c r="D1788" s="49"/>
      <c r="E1788" s="93"/>
      <c r="F1788" s="144"/>
      <c r="O1788" s="36"/>
    </row>
    <row r="1789" spans="1:15" s="1" customFormat="1">
      <c r="A1789" s="134"/>
      <c r="B1789" s="49"/>
      <c r="C1789" s="49"/>
      <c r="D1789" s="49"/>
      <c r="E1789" s="93"/>
      <c r="F1789" s="144"/>
      <c r="O1789" s="36"/>
    </row>
    <row r="1790" spans="1:15" s="1" customFormat="1">
      <c r="A1790" s="134"/>
      <c r="B1790" s="49"/>
      <c r="C1790" s="49"/>
      <c r="D1790" s="49"/>
      <c r="E1790" s="93"/>
      <c r="F1790" s="144"/>
      <c r="O1790" s="36"/>
    </row>
    <row r="1791" spans="1:15" s="1" customFormat="1">
      <c r="A1791" s="134"/>
      <c r="B1791" s="49"/>
      <c r="C1791" s="49"/>
      <c r="D1791" s="49"/>
      <c r="E1791" s="93"/>
      <c r="F1791" s="144"/>
      <c r="O1791" s="36"/>
    </row>
    <row r="1792" spans="1:15" s="1" customFormat="1">
      <c r="A1792" s="134"/>
      <c r="B1792" s="49"/>
      <c r="C1792" s="49"/>
      <c r="D1792" s="49"/>
      <c r="E1792" s="93"/>
      <c r="F1792" s="144"/>
      <c r="O1792" s="36"/>
    </row>
    <row r="1793" spans="1:15" s="1" customFormat="1">
      <c r="A1793" s="134"/>
      <c r="B1793" s="49"/>
      <c r="C1793" s="49"/>
      <c r="D1793" s="49"/>
      <c r="E1793" s="93"/>
      <c r="F1793" s="144"/>
      <c r="O1793" s="36"/>
    </row>
    <row r="1794" spans="1:15" s="1" customFormat="1">
      <c r="A1794" s="134"/>
      <c r="B1794" s="49"/>
      <c r="C1794" s="49"/>
      <c r="D1794" s="49"/>
      <c r="E1794" s="93"/>
      <c r="F1794" s="144"/>
      <c r="O1794" s="36"/>
    </row>
    <row r="1795" spans="1:15" s="1" customFormat="1">
      <c r="A1795" s="134"/>
      <c r="B1795" s="49"/>
      <c r="C1795" s="49"/>
      <c r="D1795" s="49"/>
      <c r="E1795" s="93"/>
      <c r="F1795" s="144"/>
      <c r="O1795" s="36"/>
    </row>
    <row r="1796" spans="1:15" s="1" customFormat="1">
      <c r="A1796" s="134"/>
      <c r="B1796" s="49"/>
      <c r="C1796" s="49"/>
      <c r="D1796" s="49"/>
      <c r="E1796" s="93"/>
      <c r="F1796" s="144"/>
      <c r="O1796" s="36"/>
    </row>
    <row r="1797" spans="1:15" s="1" customFormat="1">
      <c r="A1797" s="134"/>
      <c r="B1797" s="49"/>
      <c r="C1797" s="49"/>
      <c r="D1797" s="49"/>
      <c r="E1797" s="93"/>
      <c r="F1797" s="144"/>
      <c r="O1797" s="36"/>
    </row>
    <row r="1798" spans="1:15" s="1" customFormat="1">
      <c r="A1798" s="134"/>
      <c r="B1798" s="49"/>
      <c r="C1798" s="49"/>
      <c r="D1798" s="49"/>
      <c r="E1798" s="93"/>
      <c r="F1798" s="144"/>
      <c r="O1798" s="36"/>
    </row>
    <row r="1799" spans="1:15" s="1" customFormat="1">
      <c r="A1799" s="134"/>
      <c r="B1799" s="49"/>
      <c r="C1799" s="49"/>
      <c r="D1799" s="49"/>
      <c r="E1799" s="93"/>
      <c r="F1799" s="144"/>
      <c r="O1799" s="36"/>
    </row>
    <row r="1800" spans="1:15" s="1" customFormat="1">
      <c r="A1800" s="134"/>
      <c r="B1800" s="49"/>
      <c r="C1800" s="49"/>
      <c r="D1800" s="49"/>
      <c r="E1800" s="93"/>
      <c r="F1800" s="144"/>
      <c r="O1800" s="36"/>
    </row>
    <row r="1801" spans="1:15" s="1" customFormat="1">
      <c r="A1801" s="134"/>
      <c r="B1801" s="49"/>
      <c r="C1801" s="49"/>
      <c r="D1801" s="49"/>
      <c r="E1801" s="93"/>
      <c r="F1801" s="144"/>
      <c r="O1801" s="36"/>
    </row>
    <row r="1802" spans="1:15" s="1" customFormat="1">
      <c r="A1802" s="134"/>
      <c r="B1802" s="49"/>
      <c r="C1802" s="49"/>
      <c r="D1802" s="49"/>
      <c r="E1802" s="93"/>
      <c r="F1802" s="144"/>
      <c r="O1802" s="36"/>
    </row>
    <row r="1803" spans="1:15" s="1" customFormat="1">
      <c r="A1803" s="134"/>
      <c r="B1803" s="49"/>
      <c r="C1803" s="49"/>
      <c r="D1803" s="49"/>
      <c r="E1803" s="93"/>
      <c r="F1803" s="144"/>
      <c r="O1803" s="36"/>
    </row>
    <row r="1804" spans="1:15" s="1" customFormat="1">
      <c r="A1804" s="134"/>
      <c r="B1804" s="49"/>
      <c r="C1804" s="49"/>
      <c r="D1804" s="49"/>
      <c r="E1804" s="93"/>
      <c r="F1804" s="144"/>
      <c r="O1804" s="36"/>
    </row>
    <row r="1805" spans="1:15" s="1" customFormat="1">
      <c r="A1805" s="134"/>
      <c r="B1805" s="49"/>
      <c r="C1805" s="49"/>
      <c r="D1805" s="49"/>
      <c r="E1805" s="93"/>
      <c r="F1805" s="144"/>
      <c r="O1805" s="36"/>
    </row>
    <row r="1806" spans="1:15" s="1" customFormat="1">
      <c r="A1806" s="134"/>
      <c r="B1806" s="49"/>
      <c r="C1806" s="49"/>
      <c r="D1806" s="49"/>
      <c r="E1806" s="93"/>
      <c r="F1806" s="144"/>
      <c r="O1806" s="36"/>
    </row>
    <row r="1807" spans="1:15" s="1" customFormat="1">
      <c r="A1807" s="134"/>
      <c r="B1807" s="49"/>
      <c r="C1807" s="49"/>
      <c r="D1807" s="49"/>
      <c r="E1807" s="93"/>
      <c r="F1807" s="144"/>
      <c r="O1807" s="36"/>
    </row>
    <row r="1808" spans="1:15" s="1" customFormat="1">
      <c r="A1808" s="134"/>
      <c r="B1808" s="49"/>
      <c r="C1808" s="49"/>
      <c r="D1808" s="49"/>
      <c r="E1808" s="93"/>
      <c r="F1808" s="144"/>
      <c r="O1808" s="36"/>
    </row>
    <row r="1809" spans="1:15" s="1" customFormat="1">
      <c r="A1809" s="134"/>
      <c r="B1809" s="49"/>
      <c r="C1809" s="49"/>
      <c r="D1809" s="49"/>
      <c r="E1809" s="93"/>
      <c r="F1809" s="144"/>
      <c r="O1809" s="36"/>
    </row>
    <row r="1810" spans="1:15" s="1" customFormat="1">
      <c r="A1810" s="134"/>
      <c r="B1810" s="49"/>
      <c r="C1810" s="49"/>
      <c r="D1810" s="49"/>
      <c r="E1810" s="93"/>
      <c r="F1810" s="144"/>
      <c r="O1810" s="36"/>
    </row>
    <row r="1811" spans="1:15" s="1" customFormat="1">
      <c r="A1811" s="134"/>
      <c r="B1811" s="49"/>
      <c r="C1811" s="49"/>
      <c r="D1811" s="49"/>
      <c r="E1811" s="93"/>
      <c r="F1811" s="144"/>
      <c r="O1811" s="36"/>
    </row>
    <row r="1812" spans="1:15" s="1" customFormat="1">
      <c r="A1812" s="134"/>
      <c r="B1812" s="49"/>
      <c r="C1812" s="49"/>
      <c r="D1812" s="49"/>
      <c r="E1812" s="93"/>
      <c r="F1812" s="144"/>
      <c r="O1812" s="36"/>
    </row>
    <row r="1813" spans="1:15" s="1" customFormat="1">
      <c r="A1813" s="134"/>
      <c r="B1813" s="49"/>
      <c r="C1813" s="49"/>
      <c r="D1813" s="49"/>
      <c r="E1813" s="93"/>
      <c r="F1813" s="144"/>
      <c r="O1813" s="36"/>
    </row>
    <row r="1814" spans="1:15" s="1" customFormat="1">
      <c r="A1814" s="134"/>
      <c r="B1814" s="49"/>
      <c r="C1814" s="49"/>
      <c r="D1814" s="49"/>
      <c r="E1814" s="93"/>
      <c r="F1814" s="144"/>
      <c r="O1814" s="36"/>
    </row>
    <row r="1815" spans="1:15" s="1" customFormat="1">
      <c r="A1815" s="134"/>
      <c r="B1815" s="49"/>
      <c r="C1815" s="49"/>
      <c r="D1815" s="49"/>
      <c r="E1815" s="93"/>
      <c r="F1815" s="144"/>
      <c r="O1815" s="36"/>
    </row>
    <row r="1816" spans="1:15" s="1" customFormat="1">
      <c r="A1816" s="134"/>
      <c r="B1816" s="49"/>
      <c r="C1816" s="49"/>
      <c r="D1816" s="49"/>
      <c r="E1816" s="93"/>
      <c r="F1816" s="144"/>
      <c r="O1816" s="36"/>
    </row>
    <row r="1817" spans="1:15" s="1" customFormat="1">
      <c r="A1817" s="134"/>
      <c r="B1817" s="49"/>
      <c r="C1817" s="49"/>
      <c r="D1817" s="49"/>
      <c r="E1817" s="93"/>
      <c r="F1817" s="144"/>
      <c r="O1817" s="36"/>
    </row>
    <row r="1818" spans="1:15" s="1" customFormat="1">
      <c r="A1818" s="134"/>
      <c r="B1818" s="49"/>
      <c r="C1818" s="49"/>
      <c r="D1818" s="49"/>
      <c r="E1818" s="93"/>
      <c r="F1818" s="144"/>
      <c r="O1818" s="36"/>
    </row>
    <row r="1819" spans="1:15" s="1" customFormat="1">
      <c r="A1819" s="134"/>
      <c r="B1819" s="49"/>
      <c r="C1819" s="49"/>
      <c r="D1819" s="49"/>
      <c r="E1819" s="93"/>
      <c r="F1819" s="144"/>
      <c r="O1819" s="36"/>
    </row>
    <row r="1820" spans="1:15" s="1" customFormat="1">
      <c r="A1820" s="134"/>
      <c r="B1820" s="49"/>
      <c r="C1820" s="49"/>
      <c r="D1820" s="49"/>
      <c r="E1820" s="93"/>
      <c r="F1820" s="144"/>
      <c r="O1820" s="36"/>
    </row>
    <row r="1821" spans="1:15" s="1" customFormat="1">
      <c r="A1821" s="134"/>
      <c r="B1821" s="49"/>
      <c r="C1821" s="49"/>
      <c r="D1821" s="49"/>
      <c r="E1821" s="93"/>
      <c r="F1821" s="144"/>
      <c r="O1821" s="36"/>
    </row>
    <row r="1822" spans="1:15" s="1" customFormat="1">
      <c r="A1822" s="134"/>
      <c r="B1822" s="49"/>
      <c r="C1822" s="49"/>
      <c r="D1822" s="49"/>
      <c r="E1822" s="93"/>
      <c r="F1822" s="144"/>
      <c r="O1822" s="36"/>
    </row>
    <row r="1823" spans="1:15" s="1" customFormat="1">
      <c r="A1823" s="134"/>
      <c r="B1823" s="49"/>
      <c r="C1823" s="49"/>
      <c r="D1823" s="49"/>
      <c r="E1823" s="93"/>
      <c r="F1823" s="144"/>
      <c r="O1823" s="36"/>
    </row>
    <row r="1824" spans="1:15" s="1" customFormat="1">
      <c r="A1824" s="134"/>
      <c r="B1824" s="49"/>
      <c r="C1824" s="49"/>
      <c r="D1824" s="49"/>
      <c r="E1824" s="93"/>
      <c r="F1824" s="144"/>
      <c r="O1824" s="36"/>
    </row>
    <row r="1825" spans="1:15" s="1" customFormat="1">
      <c r="A1825" s="134"/>
      <c r="B1825" s="49"/>
      <c r="C1825" s="49"/>
      <c r="D1825" s="49"/>
      <c r="E1825" s="93"/>
      <c r="F1825" s="144"/>
      <c r="O1825" s="36"/>
    </row>
    <row r="1826" spans="1:15" s="1" customFormat="1">
      <c r="A1826" s="134"/>
      <c r="B1826" s="49"/>
      <c r="C1826" s="49"/>
      <c r="D1826" s="49"/>
      <c r="E1826" s="93"/>
      <c r="F1826" s="144"/>
      <c r="O1826" s="36"/>
    </row>
    <row r="1827" spans="1:15" s="1" customFormat="1">
      <c r="A1827" s="134"/>
      <c r="B1827" s="49"/>
      <c r="C1827" s="49"/>
      <c r="D1827" s="49"/>
      <c r="E1827" s="93"/>
      <c r="F1827" s="144"/>
      <c r="O1827" s="36"/>
    </row>
    <row r="1828" spans="1:15" s="1" customFormat="1">
      <c r="A1828" s="134"/>
      <c r="B1828" s="49"/>
      <c r="C1828" s="49"/>
      <c r="D1828" s="49"/>
      <c r="E1828" s="93"/>
      <c r="F1828" s="144"/>
      <c r="O1828" s="36"/>
    </row>
    <row r="1829" spans="1:15" s="1" customFormat="1">
      <c r="A1829" s="134"/>
      <c r="B1829" s="49"/>
      <c r="C1829" s="49"/>
      <c r="D1829" s="49"/>
      <c r="E1829" s="93"/>
      <c r="F1829" s="144"/>
      <c r="O1829" s="36"/>
    </row>
    <row r="1830" spans="1:15" s="1" customFormat="1">
      <c r="A1830" s="134"/>
      <c r="B1830" s="49"/>
      <c r="C1830" s="49"/>
      <c r="D1830" s="49"/>
      <c r="E1830" s="93"/>
      <c r="F1830" s="144"/>
      <c r="O1830" s="36"/>
    </row>
    <row r="1831" spans="1:15" s="1" customFormat="1">
      <c r="A1831" s="134"/>
      <c r="B1831" s="49"/>
      <c r="C1831" s="49"/>
      <c r="D1831" s="49"/>
      <c r="E1831" s="93"/>
      <c r="F1831" s="144"/>
      <c r="O1831" s="36"/>
    </row>
    <row r="1832" spans="1:15" s="1" customFormat="1">
      <c r="A1832" s="134"/>
      <c r="B1832" s="49"/>
      <c r="C1832" s="49"/>
      <c r="D1832" s="49"/>
      <c r="E1832" s="93"/>
      <c r="F1832" s="144"/>
      <c r="O1832" s="36"/>
    </row>
    <row r="1833" spans="1:15" s="1" customFormat="1">
      <c r="A1833" s="134"/>
      <c r="B1833" s="49"/>
      <c r="C1833" s="49"/>
      <c r="D1833" s="49"/>
      <c r="E1833" s="93"/>
      <c r="F1833" s="144"/>
      <c r="O1833" s="36"/>
    </row>
    <row r="1834" spans="1:15" s="1" customFormat="1">
      <c r="A1834" s="134"/>
      <c r="B1834" s="49"/>
      <c r="C1834" s="49"/>
      <c r="D1834" s="49"/>
      <c r="E1834" s="93"/>
      <c r="F1834" s="144"/>
      <c r="O1834" s="36"/>
    </row>
    <row r="1835" spans="1:15" s="1" customFormat="1">
      <c r="A1835" s="134"/>
      <c r="B1835" s="49"/>
      <c r="C1835" s="49"/>
      <c r="D1835" s="49"/>
      <c r="E1835" s="93"/>
      <c r="F1835" s="144"/>
      <c r="O1835" s="36"/>
    </row>
    <row r="1836" spans="1:15" s="1" customFormat="1">
      <c r="A1836" s="134"/>
      <c r="B1836" s="49"/>
      <c r="C1836" s="49"/>
      <c r="D1836" s="49"/>
      <c r="E1836" s="93"/>
      <c r="F1836" s="144"/>
      <c r="O1836" s="36"/>
    </row>
    <row r="1837" spans="1:15" s="1" customFormat="1">
      <c r="A1837" s="134"/>
      <c r="B1837" s="49"/>
      <c r="C1837" s="49"/>
      <c r="D1837" s="49"/>
      <c r="E1837" s="93"/>
      <c r="F1837" s="144"/>
      <c r="O1837" s="36"/>
    </row>
    <row r="1838" spans="1:15" s="1" customFormat="1">
      <c r="A1838" s="134"/>
      <c r="B1838" s="49"/>
      <c r="C1838" s="49"/>
      <c r="D1838" s="49"/>
      <c r="E1838" s="93"/>
      <c r="F1838" s="144"/>
      <c r="O1838" s="36"/>
    </row>
    <row r="1839" spans="1:15" s="1" customFormat="1">
      <c r="A1839" s="134"/>
      <c r="B1839" s="49"/>
      <c r="C1839" s="49"/>
      <c r="D1839" s="49"/>
      <c r="E1839" s="93"/>
      <c r="F1839" s="144"/>
      <c r="O1839" s="36"/>
    </row>
    <row r="1840" spans="1:15" s="1" customFormat="1">
      <c r="A1840" s="134"/>
      <c r="B1840" s="49"/>
      <c r="C1840" s="49"/>
      <c r="D1840" s="49"/>
      <c r="E1840" s="93"/>
      <c r="F1840" s="144"/>
      <c r="O1840" s="36"/>
    </row>
    <row r="1841" spans="1:15" s="1" customFormat="1">
      <c r="A1841" s="134"/>
      <c r="B1841" s="49"/>
      <c r="C1841" s="49"/>
      <c r="D1841" s="49"/>
      <c r="E1841" s="93"/>
      <c r="F1841" s="144"/>
      <c r="O1841" s="36"/>
    </row>
    <row r="1842" spans="1:15" s="1" customFormat="1">
      <c r="A1842" s="134"/>
      <c r="B1842" s="49"/>
      <c r="C1842" s="49"/>
      <c r="D1842" s="49"/>
      <c r="E1842" s="93"/>
      <c r="F1842" s="144"/>
      <c r="O1842" s="36"/>
    </row>
    <row r="1843" spans="1:15" s="1" customFormat="1">
      <c r="A1843" s="134"/>
      <c r="B1843" s="49"/>
      <c r="C1843" s="49"/>
      <c r="D1843" s="49"/>
      <c r="E1843" s="93"/>
      <c r="F1843" s="144"/>
      <c r="O1843" s="36"/>
    </row>
    <row r="1844" spans="1:15" s="1" customFormat="1">
      <c r="A1844" s="134"/>
      <c r="B1844" s="49"/>
      <c r="C1844" s="49"/>
      <c r="D1844" s="49"/>
      <c r="E1844" s="93"/>
      <c r="F1844" s="144"/>
      <c r="O1844" s="36"/>
    </row>
    <row r="1845" spans="1:15" s="1" customFormat="1">
      <c r="A1845" s="134"/>
      <c r="B1845" s="49"/>
      <c r="C1845" s="49"/>
      <c r="D1845" s="49"/>
      <c r="E1845" s="93"/>
      <c r="F1845" s="144"/>
      <c r="O1845" s="36"/>
    </row>
    <row r="1846" spans="1:15" s="1" customFormat="1">
      <c r="A1846" s="134"/>
      <c r="B1846" s="49"/>
      <c r="C1846" s="49"/>
      <c r="D1846" s="49"/>
      <c r="E1846" s="93"/>
      <c r="F1846" s="144"/>
      <c r="O1846" s="36"/>
    </row>
    <row r="1847" spans="1:15" s="1" customFormat="1">
      <c r="A1847" s="134"/>
      <c r="B1847" s="49"/>
      <c r="C1847" s="49"/>
      <c r="D1847" s="49"/>
      <c r="E1847" s="93"/>
      <c r="F1847" s="144"/>
      <c r="O1847" s="36"/>
    </row>
    <row r="1848" spans="1:15" s="1" customFormat="1">
      <c r="A1848" s="134"/>
      <c r="B1848" s="49"/>
      <c r="C1848" s="49"/>
      <c r="D1848" s="49"/>
      <c r="E1848" s="93"/>
      <c r="F1848" s="144"/>
      <c r="O1848" s="36"/>
    </row>
    <row r="1849" spans="1:15" s="1" customFormat="1">
      <c r="A1849" s="134"/>
      <c r="B1849" s="49"/>
      <c r="C1849" s="49"/>
      <c r="D1849" s="49"/>
      <c r="E1849" s="93"/>
      <c r="F1849" s="144"/>
      <c r="O1849" s="36"/>
    </row>
    <row r="1850" spans="1:15" s="1" customFormat="1">
      <c r="A1850" s="134"/>
      <c r="B1850" s="49"/>
      <c r="C1850" s="49"/>
      <c r="D1850" s="49"/>
      <c r="E1850" s="93"/>
      <c r="F1850" s="144"/>
      <c r="O1850" s="36"/>
    </row>
    <row r="1851" spans="1:15" s="1" customFormat="1">
      <c r="A1851" s="134"/>
      <c r="B1851" s="49"/>
      <c r="C1851" s="49"/>
      <c r="D1851" s="49"/>
      <c r="E1851" s="93"/>
      <c r="F1851" s="144"/>
      <c r="O1851" s="36"/>
    </row>
    <row r="1852" spans="1:15" s="1" customFormat="1">
      <c r="A1852" s="134"/>
      <c r="B1852" s="49"/>
      <c r="C1852" s="49"/>
      <c r="D1852" s="49"/>
      <c r="E1852" s="93"/>
      <c r="F1852" s="144"/>
      <c r="O1852" s="36"/>
    </row>
    <row r="1853" spans="1:15" s="1" customFormat="1">
      <c r="A1853" s="134"/>
      <c r="B1853" s="49"/>
      <c r="C1853" s="49"/>
      <c r="D1853" s="49"/>
      <c r="E1853" s="93"/>
      <c r="F1853" s="144"/>
      <c r="O1853" s="36"/>
    </row>
    <row r="1854" spans="1:15" s="1" customFormat="1">
      <c r="A1854" s="134"/>
      <c r="B1854" s="49"/>
      <c r="C1854" s="49"/>
      <c r="D1854" s="49"/>
      <c r="E1854" s="93"/>
      <c r="F1854" s="144"/>
      <c r="O1854" s="36"/>
    </row>
    <row r="1855" spans="1:15" s="1" customFormat="1">
      <c r="A1855" s="134"/>
      <c r="B1855" s="49"/>
      <c r="C1855" s="49"/>
      <c r="D1855" s="49"/>
      <c r="E1855" s="93"/>
      <c r="F1855" s="144"/>
      <c r="O1855" s="36"/>
    </row>
    <row r="1856" spans="1:15" s="1" customFormat="1">
      <c r="A1856" s="134"/>
      <c r="B1856" s="49"/>
      <c r="C1856" s="49"/>
      <c r="D1856" s="49"/>
      <c r="E1856" s="93"/>
      <c r="F1856" s="144"/>
      <c r="O1856" s="36"/>
    </row>
    <row r="1857" spans="1:15" s="1" customFormat="1">
      <c r="A1857" s="134"/>
      <c r="B1857" s="49"/>
      <c r="C1857" s="49"/>
      <c r="D1857" s="49"/>
      <c r="E1857" s="93"/>
      <c r="F1857" s="144"/>
      <c r="O1857" s="36"/>
    </row>
    <row r="1858" spans="1:15" s="1" customFormat="1">
      <c r="A1858" s="134"/>
      <c r="B1858" s="49"/>
      <c r="C1858" s="49"/>
      <c r="D1858" s="49"/>
      <c r="E1858" s="93"/>
      <c r="F1858" s="144"/>
      <c r="O1858" s="36"/>
    </row>
    <row r="1859" spans="1:15" s="1" customFormat="1">
      <c r="A1859" s="134"/>
      <c r="B1859" s="49"/>
      <c r="C1859" s="49"/>
      <c r="D1859" s="49"/>
      <c r="E1859" s="93"/>
      <c r="F1859" s="144"/>
      <c r="O1859" s="36"/>
    </row>
    <row r="1860" spans="1:15" s="1" customFormat="1">
      <c r="A1860" s="134"/>
      <c r="B1860" s="49"/>
      <c r="C1860" s="49"/>
      <c r="D1860" s="49"/>
      <c r="E1860" s="93"/>
      <c r="F1860" s="144"/>
      <c r="O1860" s="36"/>
    </row>
    <row r="1861" spans="1:15" s="1" customFormat="1">
      <c r="A1861" s="134"/>
      <c r="B1861" s="49"/>
      <c r="C1861" s="49"/>
      <c r="D1861" s="49"/>
      <c r="E1861" s="93"/>
      <c r="F1861" s="144"/>
      <c r="O1861" s="36"/>
    </row>
    <row r="1862" spans="1:15" s="1" customFormat="1">
      <c r="A1862" s="134"/>
      <c r="B1862" s="49"/>
      <c r="C1862" s="49"/>
      <c r="D1862" s="49"/>
      <c r="E1862" s="93"/>
      <c r="F1862" s="144"/>
      <c r="O1862" s="36"/>
    </row>
    <row r="1863" spans="1:15" s="1" customFormat="1">
      <c r="A1863" s="134"/>
      <c r="B1863" s="49"/>
      <c r="C1863" s="49"/>
      <c r="D1863" s="49"/>
      <c r="E1863" s="93"/>
      <c r="F1863" s="144"/>
      <c r="O1863" s="36"/>
    </row>
    <row r="1864" spans="1:15" s="1" customFormat="1">
      <c r="A1864" s="134"/>
      <c r="B1864" s="49"/>
      <c r="C1864" s="49"/>
      <c r="D1864" s="49"/>
      <c r="E1864" s="93"/>
      <c r="F1864" s="144"/>
      <c r="O1864" s="36"/>
    </row>
    <row r="1865" spans="1:15" s="1" customFormat="1">
      <c r="A1865" s="134"/>
      <c r="B1865" s="49"/>
      <c r="C1865" s="49"/>
      <c r="D1865" s="49"/>
      <c r="E1865" s="93"/>
      <c r="F1865" s="144"/>
      <c r="O1865" s="36"/>
    </row>
    <row r="1866" spans="1:15" s="1" customFormat="1">
      <c r="A1866" s="134"/>
      <c r="B1866" s="49"/>
      <c r="C1866" s="49"/>
      <c r="D1866" s="49"/>
      <c r="E1866" s="93"/>
      <c r="F1866" s="144"/>
      <c r="O1866" s="36"/>
    </row>
    <row r="1867" spans="1:15" s="1" customFormat="1">
      <c r="A1867" s="134"/>
      <c r="B1867" s="49"/>
      <c r="C1867" s="49"/>
      <c r="D1867" s="49"/>
      <c r="E1867" s="93"/>
      <c r="F1867" s="144"/>
      <c r="O1867" s="36"/>
    </row>
    <row r="1868" spans="1:15" s="1" customFormat="1">
      <c r="A1868" s="134"/>
      <c r="B1868" s="49"/>
      <c r="C1868" s="49"/>
      <c r="D1868" s="49"/>
      <c r="E1868" s="93"/>
      <c r="F1868" s="144"/>
      <c r="O1868" s="36"/>
    </row>
    <row r="1869" spans="1:15" s="1" customFormat="1">
      <c r="A1869" s="134"/>
      <c r="B1869" s="49"/>
      <c r="C1869" s="49"/>
      <c r="D1869" s="49"/>
      <c r="E1869" s="93"/>
      <c r="F1869" s="144"/>
      <c r="O1869" s="36"/>
    </row>
    <row r="1870" spans="1:15" s="1" customFormat="1">
      <c r="A1870" s="134"/>
      <c r="B1870" s="49"/>
      <c r="C1870" s="49"/>
      <c r="D1870" s="49"/>
      <c r="E1870" s="93"/>
      <c r="F1870" s="144"/>
      <c r="O1870" s="36"/>
    </row>
    <row r="1871" spans="1:15" s="1" customFormat="1">
      <c r="A1871" s="134"/>
      <c r="B1871" s="49"/>
      <c r="C1871" s="49"/>
      <c r="D1871" s="49"/>
      <c r="E1871" s="93"/>
      <c r="F1871" s="144"/>
      <c r="O1871" s="36"/>
    </row>
    <row r="1872" spans="1:15" s="1" customFormat="1">
      <c r="A1872" s="134"/>
      <c r="B1872" s="49"/>
      <c r="C1872" s="49"/>
      <c r="D1872" s="49"/>
      <c r="E1872" s="93"/>
      <c r="F1872" s="144"/>
      <c r="O1872" s="36"/>
    </row>
    <row r="1873" spans="1:15" s="1" customFormat="1">
      <c r="A1873" s="134"/>
      <c r="B1873" s="49"/>
      <c r="C1873" s="49"/>
      <c r="D1873" s="49"/>
      <c r="E1873" s="93"/>
      <c r="F1873" s="144"/>
      <c r="O1873" s="36"/>
    </row>
    <row r="1874" spans="1:15" s="1" customFormat="1">
      <c r="A1874" s="134"/>
      <c r="B1874" s="49"/>
      <c r="C1874" s="49"/>
      <c r="D1874" s="49"/>
      <c r="E1874" s="93"/>
      <c r="F1874" s="144"/>
      <c r="O1874" s="36"/>
    </row>
    <row r="1875" spans="1:15" s="1" customFormat="1">
      <c r="A1875" s="134"/>
      <c r="B1875" s="49"/>
      <c r="C1875" s="49"/>
      <c r="D1875" s="49"/>
      <c r="E1875" s="93"/>
      <c r="F1875" s="144"/>
      <c r="O1875" s="36"/>
    </row>
    <row r="1876" spans="1:15" s="1" customFormat="1">
      <c r="A1876" s="134"/>
      <c r="B1876" s="49"/>
      <c r="C1876" s="49"/>
      <c r="D1876" s="49"/>
      <c r="E1876" s="93"/>
      <c r="F1876" s="144"/>
      <c r="O1876" s="36"/>
    </row>
    <row r="1877" spans="1:15" s="1" customFormat="1">
      <c r="A1877" s="134"/>
      <c r="B1877" s="49"/>
      <c r="C1877" s="49"/>
      <c r="D1877" s="49"/>
      <c r="E1877" s="93"/>
      <c r="F1877" s="144"/>
      <c r="O1877" s="36"/>
    </row>
    <row r="1878" spans="1:15" s="1" customFormat="1">
      <c r="A1878" s="134"/>
      <c r="B1878" s="49"/>
      <c r="C1878" s="49"/>
      <c r="D1878" s="49"/>
      <c r="E1878" s="93"/>
      <c r="F1878" s="144"/>
      <c r="O1878" s="36"/>
    </row>
    <row r="1879" spans="1:15" s="1" customFormat="1">
      <c r="A1879" s="134"/>
      <c r="B1879" s="49"/>
      <c r="C1879" s="49"/>
      <c r="D1879" s="49"/>
      <c r="E1879" s="93"/>
      <c r="F1879" s="144"/>
      <c r="O1879" s="36"/>
    </row>
    <row r="1880" spans="1:15" s="1" customFormat="1">
      <c r="A1880" s="134"/>
      <c r="B1880" s="49"/>
      <c r="C1880" s="49"/>
      <c r="D1880" s="49"/>
      <c r="E1880" s="93"/>
      <c r="F1880" s="144"/>
      <c r="O1880" s="36"/>
    </row>
    <row r="1881" spans="1:15" s="1" customFormat="1">
      <c r="A1881" s="134"/>
      <c r="B1881" s="49"/>
      <c r="C1881" s="49"/>
      <c r="D1881" s="49"/>
      <c r="E1881" s="93"/>
      <c r="F1881" s="144"/>
      <c r="O1881" s="36"/>
    </row>
    <row r="1882" spans="1:15" s="1" customFormat="1">
      <c r="A1882" s="134"/>
      <c r="B1882" s="49"/>
      <c r="C1882" s="49"/>
      <c r="D1882" s="49"/>
      <c r="E1882" s="93"/>
      <c r="F1882" s="144"/>
      <c r="O1882" s="36"/>
    </row>
    <row r="1883" spans="1:15" s="1" customFormat="1">
      <c r="A1883" s="134"/>
      <c r="B1883" s="49"/>
      <c r="C1883" s="49"/>
      <c r="D1883" s="49"/>
      <c r="E1883" s="93"/>
      <c r="F1883" s="144"/>
      <c r="O1883" s="36"/>
    </row>
    <row r="1884" spans="1:15" s="1" customFormat="1">
      <c r="A1884" s="134"/>
      <c r="B1884" s="49"/>
      <c r="C1884" s="49"/>
      <c r="D1884" s="49"/>
      <c r="E1884" s="93"/>
      <c r="F1884" s="144"/>
      <c r="O1884" s="36"/>
    </row>
    <row r="1885" spans="1:15" s="1" customFormat="1">
      <c r="A1885" s="134"/>
      <c r="B1885" s="49"/>
      <c r="C1885" s="49"/>
      <c r="D1885" s="49"/>
      <c r="E1885" s="93"/>
      <c r="F1885" s="144"/>
      <c r="O1885" s="36"/>
    </row>
    <row r="1886" spans="1:15" s="1" customFormat="1">
      <c r="A1886" s="134"/>
      <c r="B1886" s="49"/>
      <c r="C1886" s="49"/>
      <c r="D1886" s="49"/>
      <c r="E1886" s="93"/>
      <c r="F1886" s="144"/>
      <c r="O1886" s="36"/>
    </row>
    <row r="1887" spans="1:15" s="1" customFormat="1">
      <c r="A1887" s="134"/>
      <c r="B1887" s="49"/>
      <c r="C1887" s="49"/>
      <c r="D1887" s="49"/>
      <c r="E1887" s="93"/>
      <c r="F1887" s="144"/>
      <c r="O1887" s="36"/>
    </row>
    <row r="1888" spans="1:15" s="1" customFormat="1">
      <c r="A1888" s="134"/>
      <c r="B1888" s="49"/>
      <c r="C1888" s="49"/>
      <c r="D1888" s="49"/>
      <c r="E1888" s="93"/>
      <c r="F1888" s="144"/>
      <c r="O1888" s="36"/>
    </row>
    <row r="1889" spans="1:15" s="1" customFormat="1">
      <c r="A1889" s="134"/>
      <c r="B1889" s="49"/>
      <c r="C1889" s="49"/>
      <c r="D1889" s="49"/>
      <c r="E1889" s="93"/>
      <c r="F1889" s="144"/>
      <c r="O1889" s="36"/>
    </row>
    <row r="1890" spans="1:15" s="1" customFormat="1">
      <c r="A1890" s="134"/>
      <c r="B1890" s="49"/>
      <c r="C1890" s="49"/>
      <c r="D1890" s="49"/>
      <c r="E1890" s="93"/>
      <c r="F1890" s="144"/>
      <c r="O1890" s="36"/>
    </row>
    <row r="1891" spans="1:15" s="1" customFormat="1">
      <c r="A1891" s="134"/>
      <c r="B1891" s="49"/>
      <c r="C1891" s="49"/>
      <c r="D1891" s="49"/>
      <c r="E1891" s="93"/>
      <c r="F1891" s="144"/>
      <c r="O1891" s="36"/>
    </row>
    <row r="1892" spans="1:15" s="1" customFormat="1">
      <c r="A1892" s="134"/>
      <c r="B1892" s="49"/>
      <c r="C1892" s="49"/>
      <c r="D1892" s="49"/>
      <c r="E1892" s="93"/>
      <c r="F1892" s="144"/>
      <c r="O1892" s="36"/>
    </row>
    <row r="1893" spans="1:15" s="1" customFormat="1">
      <c r="A1893" s="134"/>
      <c r="B1893" s="49"/>
      <c r="C1893" s="49"/>
      <c r="D1893" s="49"/>
      <c r="E1893" s="93"/>
      <c r="F1893" s="144"/>
      <c r="O1893" s="36"/>
    </row>
    <row r="1894" spans="1:15" s="1" customFormat="1">
      <c r="A1894" s="134"/>
      <c r="B1894" s="49"/>
      <c r="C1894" s="49"/>
      <c r="D1894" s="49"/>
      <c r="E1894" s="93"/>
      <c r="F1894" s="144"/>
      <c r="O1894" s="36"/>
    </row>
    <row r="1895" spans="1:15" s="1" customFormat="1">
      <c r="A1895" s="134"/>
      <c r="B1895" s="49"/>
      <c r="C1895" s="49"/>
      <c r="D1895" s="49"/>
      <c r="E1895" s="93"/>
      <c r="F1895" s="144"/>
      <c r="O1895" s="36"/>
    </row>
    <row r="1896" spans="1:15" s="1" customFormat="1">
      <c r="A1896" s="134"/>
      <c r="B1896" s="49"/>
      <c r="C1896" s="49"/>
      <c r="D1896" s="49"/>
      <c r="E1896" s="93"/>
      <c r="F1896" s="144"/>
      <c r="O1896" s="36"/>
    </row>
    <row r="1897" spans="1:15" s="1" customFormat="1">
      <c r="A1897" s="134"/>
      <c r="B1897" s="49"/>
      <c r="C1897" s="49"/>
      <c r="D1897" s="49"/>
      <c r="E1897" s="93"/>
      <c r="F1897" s="144"/>
      <c r="O1897" s="36"/>
    </row>
    <row r="1898" spans="1:15" s="1" customFormat="1">
      <c r="A1898" s="134"/>
      <c r="B1898" s="49"/>
      <c r="C1898" s="49"/>
      <c r="D1898" s="49"/>
      <c r="E1898" s="93"/>
      <c r="F1898" s="144"/>
      <c r="O1898" s="36"/>
    </row>
    <row r="1899" spans="1:15" s="1" customFormat="1">
      <c r="A1899" s="134"/>
      <c r="B1899" s="49"/>
      <c r="C1899" s="49"/>
      <c r="D1899" s="49"/>
      <c r="E1899" s="93"/>
      <c r="F1899" s="144"/>
      <c r="O1899" s="36"/>
    </row>
    <row r="1900" spans="1:15" s="1" customFormat="1">
      <c r="A1900" s="134"/>
      <c r="B1900" s="49"/>
      <c r="C1900" s="49"/>
      <c r="D1900" s="49"/>
      <c r="E1900" s="93"/>
      <c r="F1900" s="144"/>
      <c r="O1900" s="36"/>
    </row>
    <row r="1901" spans="1:15" s="1" customFormat="1">
      <c r="A1901" s="134"/>
      <c r="B1901" s="49"/>
      <c r="C1901" s="49"/>
      <c r="D1901" s="49"/>
      <c r="E1901" s="93"/>
      <c r="F1901" s="144"/>
      <c r="O1901" s="36"/>
    </row>
    <row r="1902" spans="1:15" s="1" customFormat="1">
      <c r="A1902" s="134"/>
      <c r="B1902" s="49"/>
      <c r="C1902" s="49"/>
      <c r="D1902" s="49"/>
      <c r="E1902" s="93"/>
      <c r="F1902" s="144"/>
      <c r="O1902" s="36"/>
    </row>
    <row r="1903" spans="1:15" s="1" customFormat="1">
      <c r="A1903" s="134"/>
      <c r="B1903" s="49"/>
      <c r="C1903" s="49"/>
      <c r="D1903" s="49"/>
      <c r="E1903" s="93"/>
      <c r="F1903" s="144"/>
      <c r="O1903" s="36"/>
    </row>
    <row r="1904" spans="1:15" s="1" customFormat="1">
      <c r="A1904" s="134"/>
      <c r="B1904" s="49"/>
      <c r="C1904" s="49"/>
      <c r="D1904" s="49"/>
      <c r="E1904" s="93"/>
      <c r="F1904" s="144"/>
      <c r="O1904" s="36"/>
    </row>
    <row r="1905" spans="1:15" s="1" customFormat="1">
      <c r="A1905" s="134"/>
      <c r="B1905" s="49"/>
      <c r="C1905" s="49"/>
      <c r="D1905" s="49"/>
      <c r="E1905" s="93"/>
      <c r="F1905" s="144"/>
      <c r="O1905" s="36"/>
    </row>
    <row r="1906" spans="1:15" s="1" customFormat="1">
      <c r="A1906" s="134"/>
      <c r="B1906" s="49"/>
      <c r="C1906" s="49"/>
      <c r="D1906" s="49"/>
      <c r="E1906" s="93"/>
      <c r="F1906" s="144"/>
      <c r="O1906" s="36"/>
    </row>
    <row r="1907" spans="1:15" s="1" customFormat="1">
      <c r="A1907" s="134"/>
      <c r="B1907" s="49"/>
      <c r="C1907" s="49"/>
      <c r="D1907" s="49"/>
      <c r="E1907" s="93"/>
      <c r="F1907" s="144"/>
      <c r="O1907" s="36"/>
    </row>
    <row r="1908" spans="1:15" s="1" customFormat="1">
      <c r="A1908" s="134"/>
      <c r="B1908" s="49"/>
      <c r="C1908" s="49"/>
      <c r="D1908" s="49"/>
      <c r="E1908" s="93"/>
      <c r="F1908" s="144"/>
      <c r="O1908" s="36"/>
    </row>
    <row r="1909" spans="1:15" s="1" customFormat="1">
      <c r="A1909" s="134"/>
      <c r="B1909" s="49"/>
      <c r="C1909" s="49"/>
      <c r="D1909" s="49"/>
      <c r="E1909" s="93"/>
      <c r="F1909" s="144"/>
      <c r="O1909" s="36"/>
    </row>
    <row r="1910" spans="1:15" s="1" customFormat="1">
      <c r="A1910" s="134"/>
      <c r="B1910" s="49"/>
      <c r="C1910" s="49"/>
      <c r="D1910" s="49"/>
      <c r="E1910" s="93"/>
      <c r="F1910" s="144"/>
      <c r="O1910" s="36"/>
    </row>
    <row r="1911" spans="1:15">
      <c r="F1911" s="144"/>
      <c r="H1911" s="1"/>
      <c r="I1911" s="1"/>
      <c r="J1911" s="1"/>
      <c r="K1911" s="1"/>
      <c r="L1911" s="1"/>
      <c r="M1911" s="1"/>
    </row>
  </sheetData>
  <autoFilter ref="A5:M646" xr:uid="{60375E6E-F82F-4D93-92BD-4457F66CE579}">
    <filterColumn colId="5" showButton="0"/>
    <filterColumn colId="7" showButton="0"/>
    <filterColumn colId="9" showButton="0"/>
    <filterColumn colId="11" showButton="0"/>
  </autoFilter>
  <mergeCells count="217">
    <mergeCell ref="E617:M617"/>
    <mergeCell ref="E620:E622"/>
    <mergeCell ref="F620:M620"/>
    <mergeCell ref="F621:G621"/>
    <mergeCell ref="H621:I621"/>
    <mergeCell ref="J621:K621"/>
    <mergeCell ref="L621:M621"/>
    <mergeCell ref="E583:M583"/>
    <mergeCell ref="E584:M584"/>
    <mergeCell ref="E585:M585"/>
    <mergeCell ref="E586:M586"/>
    <mergeCell ref="E591:E593"/>
    <mergeCell ref="F591:M591"/>
    <mergeCell ref="F592:G592"/>
    <mergeCell ref="H592:I592"/>
    <mergeCell ref="J592:K592"/>
    <mergeCell ref="L592:M592"/>
    <mergeCell ref="E588:M588"/>
    <mergeCell ref="E1504:E1506"/>
    <mergeCell ref="F1504:G1504"/>
    <mergeCell ref="F1505:G1505"/>
    <mergeCell ref="E1462:E1464"/>
    <mergeCell ref="F1462:G1462"/>
    <mergeCell ref="F1463:G1463"/>
    <mergeCell ref="F1465:G1465"/>
    <mergeCell ref="F1466:G1466"/>
    <mergeCell ref="F1484:G1484"/>
    <mergeCell ref="F1403:G1403"/>
    <mergeCell ref="F1407:G1407"/>
    <mergeCell ref="F1413:G1413"/>
    <mergeCell ref="F1430:G1430"/>
    <mergeCell ref="F1445:G1445"/>
    <mergeCell ref="F1448:G1448"/>
    <mergeCell ref="E1296:E1298"/>
    <mergeCell ref="F1296:G1296"/>
    <mergeCell ref="F1297:G1297"/>
    <mergeCell ref="F1299:G1299"/>
    <mergeCell ref="E1400:E1402"/>
    <mergeCell ref="F1400:G1400"/>
    <mergeCell ref="F1401:G1401"/>
    <mergeCell ref="F1239:G1239"/>
    <mergeCell ref="F1241:G1241"/>
    <mergeCell ref="E1255:E1257"/>
    <mergeCell ref="F1255:G1255"/>
    <mergeCell ref="F1256:G1256"/>
    <mergeCell ref="F1258:G1258"/>
    <mergeCell ref="E1220:E1222"/>
    <mergeCell ref="F1220:G1220"/>
    <mergeCell ref="F1221:G1221"/>
    <mergeCell ref="F1223:G1223"/>
    <mergeCell ref="F1231:G1231"/>
    <mergeCell ref="F1237:G1237"/>
    <mergeCell ref="F1104:G1104"/>
    <mergeCell ref="E1137:E1139"/>
    <mergeCell ref="F1137:G1137"/>
    <mergeCell ref="F1138:G1138"/>
    <mergeCell ref="F1140:G1140"/>
    <mergeCell ref="E1168:E1170"/>
    <mergeCell ref="F1168:G1168"/>
    <mergeCell ref="F1169:G1169"/>
    <mergeCell ref="F1016:G1016"/>
    <mergeCell ref="E1062:E1064"/>
    <mergeCell ref="F1062:G1062"/>
    <mergeCell ref="F1063:G1063"/>
    <mergeCell ref="F1065:G1065"/>
    <mergeCell ref="E1101:E1103"/>
    <mergeCell ref="F1101:G1101"/>
    <mergeCell ref="F1102:G1102"/>
    <mergeCell ref="F974:G974"/>
    <mergeCell ref="F979:G979"/>
    <mergeCell ref="F988:G988"/>
    <mergeCell ref="F989:G989"/>
    <mergeCell ref="E1013:E1015"/>
    <mergeCell ref="F1013:G1013"/>
    <mergeCell ref="F1014:G1014"/>
    <mergeCell ref="F908:G908"/>
    <mergeCell ref="F941:G941"/>
    <mergeCell ref="F950:G950"/>
    <mergeCell ref="F954:G954"/>
    <mergeCell ref="E971:E973"/>
    <mergeCell ref="F971:G971"/>
    <mergeCell ref="F972:G972"/>
    <mergeCell ref="F838:G838"/>
    <mergeCell ref="F839:G839"/>
    <mergeCell ref="F859:G859"/>
    <mergeCell ref="E905:E907"/>
    <mergeCell ref="F905:G905"/>
    <mergeCell ref="F906:G906"/>
    <mergeCell ref="F809:G809"/>
    <mergeCell ref="E828:E830"/>
    <mergeCell ref="F828:G828"/>
    <mergeCell ref="F829:G829"/>
    <mergeCell ref="F831:G831"/>
    <mergeCell ref="F832:G832"/>
    <mergeCell ref="F784:G784"/>
    <mergeCell ref="F785:G785"/>
    <mergeCell ref="F789:G789"/>
    <mergeCell ref="F798:G798"/>
    <mergeCell ref="F804:G804"/>
    <mergeCell ref="F806:G806"/>
    <mergeCell ref="F750:G750"/>
    <mergeCell ref="F751:G751"/>
    <mergeCell ref="F757:G757"/>
    <mergeCell ref="F761:G761"/>
    <mergeCell ref="F763:G763"/>
    <mergeCell ref="E653:E655"/>
    <mergeCell ref="F653:G653"/>
    <mergeCell ref="F654:G654"/>
    <mergeCell ref="E698:E700"/>
    <mergeCell ref="F698:G698"/>
    <mergeCell ref="F699:G699"/>
    <mergeCell ref="E781:E783"/>
    <mergeCell ref="F781:G781"/>
    <mergeCell ref="F782:G782"/>
    <mergeCell ref="E732:E734"/>
    <mergeCell ref="F732:G732"/>
    <mergeCell ref="F733:G733"/>
    <mergeCell ref="F735:G735"/>
    <mergeCell ref="F736:G736"/>
    <mergeCell ref="F749:G749"/>
    <mergeCell ref="L521:M521"/>
    <mergeCell ref="E547:M547"/>
    <mergeCell ref="E549:E551"/>
    <mergeCell ref="F549:M549"/>
    <mergeCell ref="F550:G550"/>
    <mergeCell ref="H550:I550"/>
    <mergeCell ref="J550:K550"/>
    <mergeCell ref="L550:M550"/>
    <mergeCell ref="E512:M512"/>
    <mergeCell ref="E513:M513"/>
    <mergeCell ref="E514:M514"/>
    <mergeCell ref="E515:M515"/>
    <mergeCell ref="E518:M518"/>
    <mergeCell ref="E520:E522"/>
    <mergeCell ref="F520:M520"/>
    <mergeCell ref="F521:G521"/>
    <mergeCell ref="H521:I521"/>
    <mergeCell ref="J521:K521"/>
    <mergeCell ref="F463:H463"/>
    <mergeCell ref="E465:M465"/>
    <mergeCell ref="E466:M466"/>
    <mergeCell ref="E467:M467"/>
    <mergeCell ref="E468:M468"/>
    <mergeCell ref="E471:M471"/>
    <mergeCell ref="E473:E475"/>
    <mergeCell ref="F473:M473"/>
    <mergeCell ref="F474:G474"/>
    <mergeCell ref="H474:I474"/>
    <mergeCell ref="J474:K474"/>
    <mergeCell ref="L474:M474"/>
    <mergeCell ref="E415:M415"/>
    <mergeCell ref="E416:M416"/>
    <mergeCell ref="E417:M417"/>
    <mergeCell ref="E418:M418"/>
    <mergeCell ref="E421:M421"/>
    <mergeCell ref="E423:E425"/>
    <mergeCell ref="F423:M423"/>
    <mergeCell ref="F424:G424"/>
    <mergeCell ref="H424:I424"/>
    <mergeCell ref="J424:K424"/>
    <mergeCell ref="L424:M424"/>
    <mergeCell ref="E368:E370"/>
    <mergeCell ref="F368:M368"/>
    <mergeCell ref="F369:G369"/>
    <mergeCell ref="H369:I369"/>
    <mergeCell ref="J369:K369"/>
    <mergeCell ref="L369:M369"/>
    <mergeCell ref="L319:M319"/>
    <mergeCell ref="E360:M360"/>
    <mergeCell ref="E361:M361"/>
    <mergeCell ref="E362:M362"/>
    <mergeCell ref="E363:M363"/>
    <mergeCell ref="E366:M366"/>
    <mergeCell ref="E311:M311"/>
    <mergeCell ref="E312:M312"/>
    <mergeCell ref="E313:M313"/>
    <mergeCell ref="E314:M314"/>
    <mergeCell ref="E316:M316"/>
    <mergeCell ref="E318:E320"/>
    <mergeCell ref="F318:M318"/>
    <mergeCell ref="F319:G319"/>
    <mergeCell ref="H319:I319"/>
    <mergeCell ref="J319:K319"/>
    <mergeCell ref="E277:M277"/>
    <mergeCell ref="E291:M291"/>
    <mergeCell ref="E214:M214"/>
    <mergeCell ref="E215:M215"/>
    <mergeCell ref="E216:M216"/>
    <mergeCell ref="E217:M217"/>
    <mergeCell ref="E219:E221"/>
    <mergeCell ref="F219:M219"/>
    <mergeCell ref="F220:G220"/>
    <mergeCell ref="H220:I220"/>
    <mergeCell ref="J220:K220"/>
    <mergeCell ref="L220:M220"/>
    <mergeCell ref="E145:M145"/>
    <mergeCell ref="E147:E149"/>
    <mergeCell ref="F147:M147"/>
    <mergeCell ref="F148:G148"/>
    <mergeCell ref="H148:I148"/>
    <mergeCell ref="J148:K148"/>
    <mergeCell ref="L148:M148"/>
    <mergeCell ref="A130:M130"/>
    <mergeCell ref="A131:M131"/>
    <mergeCell ref="A133:K133"/>
    <mergeCell ref="E142:M142"/>
    <mergeCell ref="E143:M143"/>
    <mergeCell ref="E144:M144"/>
    <mergeCell ref="A1:M1"/>
    <mergeCell ref="A2:M2"/>
    <mergeCell ref="A3:M3"/>
    <mergeCell ref="A5:A6"/>
    <mergeCell ref="E5:E6"/>
    <mergeCell ref="F5:G5"/>
    <mergeCell ref="H5:I5"/>
    <mergeCell ref="J5:K5"/>
    <mergeCell ref="L5:M5"/>
  </mergeCells>
  <dataValidations count="2">
    <dataValidation type="custom" allowBlank="1" showInputMessage="1" showErrorMessage="1" error="Data già presente" sqref="F682:G682" xr:uid="{7937EFE9-9ADB-4398-B175-7B8405E37B18}">
      <formula1>COUNTIF(F682:F692, F682:F692)&lt;=1</formula1>
    </dataValidation>
    <dataValidation type="custom" allowBlank="1" showInputMessage="1" showErrorMessage="1" error="Data già presente" sqref="F441 L573 J569 H569 F569 L569 J573 H573 F564:M564 F573 J561 H561 F561 L561 J540 H540 F540 L540 J484 H484 F484 L484 J429 J436 J441 H429 H436 H441 J373 J376 J383 J388 H373 H376 H383 H388 J330 J335 J324 H330 H335 H324 F330 F335 F429 F324 F373 F376 F1375 F383 F388 F436 L429 L436 L441 L373 L376 L383 L388 L330 L335 L324 J536 H536 F536 L536" xr:uid="{58E571B6-8C92-4C57-8B15-84A09FF727BF}">
      <formula1>COUNTIF(F:F, F324)&lt;=1</formula1>
    </dataValidation>
  </dataValidations>
  <printOptions horizontalCentered="1"/>
  <pageMargins left="0" right="0" top="0.19685039370078741" bottom="0.19685039370078741" header="0" footer="0"/>
  <pageSetup paperSize="9" scale="53" fitToHeight="10" orientation="portrait" r:id="rId1"/>
  <rowBreaks count="6" manualBreakCount="6">
    <brk id="212" min="4" max="12" man="1"/>
    <brk id="307" max="16383" man="1"/>
    <brk id="358" min="4" max="12" man="1"/>
    <brk id="413" min="4" max="12" man="1"/>
    <brk id="509" max="16383" man="1"/>
    <brk id="579" max="16383" man="1"/>
  </rowBreaks>
  <drawing r:id="rId2"/>
  <legacyDrawing r:id="rId3"/>
  <oleObjects>
    <mc:AlternateContent xmlns:mc="http://schemas.openxmlformats.org/markup-compatibility/2006">
      <mc:Choice Requires="x14">
        <oleObject progId="Word.Picture.8" shapeId="45057" r:id="rId4">
          <objectPr defaultSize="0" autoPict="0" r:id="rId5">
            <anchor moveWithCells="1" sizeWithCells="1">
              <from>
                <xdr:col>5</xdr:col>
                <xdr:colOff>1038225</xdr:colOff>
                <xdr:row>1154</xdr:row>
                <xdr:rowOff>66675</xdr:rowOff>
              </from>
              <to>
                <xdr:col>6</xdr:col>
                <xdr:colOff>933450</xdr:colOff>
                <xdr:row>1154</xdr:row>
                <xdr:rowOff>76200</xdr:rowOff>
              </to>
            </anchor>
          </objectPr>
        </oleObject>
      </mc:Choice>
      <mc:Fallback>
        <oleObject progId="Word.Picture.8" shapeId="45057" r:id="rId4"/>
      </mc:Fallback>
    </mc:AlternateContent>
  </oleObjec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384044-8C2F-44A2-B044-285FA5B4B726}">
  <sheetPr>
    <tabColor theme="0"/>
  </sheetPr>
  <dimension ref="A1:V1904"/>
  <sheetViews>
    <sheetView view="pageBreakPreview" topLeftCell="A78" zoomScale="70" zoomScaleNormal="70" zoomScaleSheetLayoutView="70" zoomScalePageLayoutView="55" workbookViewId="0">
      <selection activeCell="J104" sqref="J104"/>
    </sheetView>
  </sheetViews>
  <sheetFormatPr defaultColWidth="9.140625" defaultRowHeight="20.25"/>
  <cols>
    <col min="1" max="1" width="40.28515625" style="134" customWidth="1"/>
    <col min="2" max="2" width="28.5703125" style="49" hidden="1" customWidth="1"/>
    <col min="3" max="3" width="7.28515625" style="49" hidden="1" customWidth="1"/>
    <col min="4" max="4" width="9" style="49" hidden="1" customWidth="1"/>
    <col min="5" max="5" width="62.140625" style="93" customWidth="1"/>
    <col min="6" max="6" width="17.5703125" style="135" customWidth="1"/>
    <col min="7" max="7" width="17.5703125" style="1" customWidth="1"/>
    <col min="8" max="13" width="17.5703125" style="35" customWidth="1"/>
    <col min="14" max="14" width="15" style="35" customWidth="1"/>
    <col min="15" max="15" width="13.140625" style="36" customWidth="1"/>
    <col min="16" max="16" width="13.42578125" style="35" bestFit="1" customWidth="1"/>
    <col min="17" max="17" width="16.140625" style="35" bestFit="1" customWidth="1"/>
    <col min="18" max="18" width="14.42578125" style="35" bestFit="1" customWidth="1"/>
    <col min="19" max="19" width="16.28515625" style="35" bestFit="1" customWidth="1"/>
    <col min="20" max="20" width="9.140625" style="35"/>
    <col min="21" max="21" width="16.7109375" style="35" customWidth="1"/>
    <col min="22" max="16384" width="9.140625" style="35"/>
  </cols>
  <sheetData>
    <row r="1" spans="1:20" ht="23.25">
      <c r="A1" s="658" t="s">
        <v>0</v>
      </c>
      <c r="B1" s="658"/>
      <c r="C1" s="658"/>
      <c r="D1" s="658"/>
      <c r="E1" s="658"/>
      <c r="F1" s="658"/>
      <c r="G1" s="658"/>
      <c r="H1" s="658"/>
      <c r="I1" s="658"/>
      <c r="J1" s="658"/>
      <c r="K1" s="658"/>
      <c r="L1" s="658"/>
      <c r="M1" s="658"/>
      <c r="Q1" s="342" t="s">
        <v>1</v>
      </c>
      <c r="R1" s="333" t="s">
        <v>2</v>
      </c>
      <c r="S1" s="333" t="s">
        <v>3</v>
      </c>
      <c r="T1" s="334"/>
    </row>
    <row r="2" spans="1:20" ht="23.25">
      <c r="A2" s="658" t="s">
        <v>4</v>
      </c>
      <c r="B2" s="658"/>
      <c r="C2" s="658"/>
      <c r="D2" s="658"/>
      <c r="E2" s="658"/>
      <c r="F2" s="658"/>
      <c r="G2" s="658"/>
      <c r="H2" s="658"/>
      <c r="I2" s="658"/>
      <c r="J2" s="658"/>
      <c r="K2" s="658"/>
      <c r="L2" s="658"/>
      <c r="M2" s="658"/>
      <c r="Q2" s="342" t="s">
        <v>5</v>
      </c>
      <c r="R2" s="335">
        <v>45747</v>
      </c>
      <c r="S2" s="336"/>
      <c r="T2" s="335" t="s">
        <v>6</v>
      </c>
    </row>
    <row r="3" spans="1:20" ht="23.25">
      <c r="A3" s="659" t="s">
        <v>7</v>
      </c>
      <c r="B3" s="659"/>
      <c r="C3" s="659"/>
      <c r="D3" s="659"/>
      <c r="E3" s="659"/>
      <c r="F3" s="659"/>
      <c r="G3" s="659"/>
      <c r="H3" s="659"/>
      <c r="I3" s="659"/>
      <c r="J3" s="659"/>
      <c r="K3" s="659"/>
      <c r="L3" s="659"/>
      <c r="M3" s="659"/>
      <c r="R3" s="337">
        <v>45748</v>
      </c>
      <c r="S3" s="337">
        <v>45769</v>
      </c>
      <c r="T3" s="335" t="s">
        <v>8</v>
      </c>
    </row>
    <row r="4" spans="1:20" ht="23.25">
      <c r="A4" s="34"/>
      <c r="B4" s="34"/>
      <c r="C4" s="34"/>
      <c r="D4" s="34"/>
      <c r="E4" s="34"/>
      <c r="F4" s="34"/>
      <c r="G4" s="34"/>
      <c r="R4" s="337">
        <v>45749</v>
      </c>
      <c r="S4" s="337">
        <v>45770</v>
      </c>
      <c r="T4" s="335" t="s">
        <v>9</v>
      </c>
    </row>
    <row r="5" spans="1:20" ht="21.2" customHeight="1">
      <c r="A5" s="660" t="s">
        <v>10</v>
      </c>
      <c r="B5" s="375"/>
      <c r="C5" s="375"/>
      <c r="D5" s="375"/>
      <c r="E5" s="660" t="s">
        <v>11</v>
      </c>
      <c r="F5" s="661" t="s">
        <v>12</v>
      </c>
      <c r="G5" s="662"/>
      <c r="H5" s="661" t="s">
        <v>13</v>
      </c>
      <c r="I5" s="662"/>
      <c r="J5" s="663" t="s">
        <v>14</v>
      </c>
      <c r="K5" s="664"/>
      <c r="L5" s="663" t="s">
        <v>15</v>
      </c>
      <c r="M5" s="664"/>
      <c r="R5" s="337">
        <v>45750</v>
      </c>
      <c r="S5" s="337">
        <v>45771</v>
      </c>
      <c r="T5" s="335" t="s">
        <v>16</v>
      </c>
    </row>
    <row r="6" spans="1:20" s="36" customFormat="1" ht="21">
      <c r="A6" s="660"/>
      <c r="B6" s="374"/>
      <c r="C6" s="376"/>
      <c r="D6" s="376"/>
      <c r="E6" s="660"/>
      <c r="F6" s="377" t="s">
        <v>17</v>
      </c>
      <c r="G6" s="377" t="s">
        <v>18</v>
      </c>
      <c r="H6" s="377" t="s">
        <v>17</v>
      </c>
      <c r="I6" s="377" t="s">
        <v>18</v>
      </c>
      <c r="J6" s="377" t="s">
        <v>17</v>
      </c>
      <c r="K6" s="377" t="s">
        <v>18</v>
      </c>
      <c r="L6" s="377" t="s">
        <v>17</v>
      </c>
      <c r="M6" s="377" t="s">
        <v>18</v>
      </c>
      <c r="O6" s="36" t="s">
        <v>19</v>
      </c>
      <c r="P6" s="36" t="s">
        <v>20</v>
      </c>
      <c r="R6" s="337">
        <v>45751</v>
      </c>
      <c r="S6" s="339"/>
      <c r="T6" s="335" t="s">
        <v>21</v>
      </c>
    </row>
    <row r="7" spans="1:20">
      <c r="A7" s="270" t="s">
        <v>22</v>
      </c>
      <c r="B7" s="378" t="s">
        <v>23</v>
      </c>
      <c r="C7" s="325"/>
      <c r="D7" s="325"/>
      <c r="E7" s="379" t="s">
        <v>24</v>
      </c>
      <c r="F7" s="280">
        <v>45665</v>
      </c>
      <c r="G7" s="380" t="s">
        <v>25</v>
      </c>
      <c r="H7" s="280">
        <v>45686</v>
      </c>
      <c r="I7" s="380" t="s">
        <v>25</v>
      </c>
      <c r="J7" s="280">
        <v>45748</v>
      </c>
      <c r="K7" s="351">
        <v>0.375</v>
      </c>
      <c r="L7" s="280">
        <v>45769</v>
      </c>
      <c r="M7" s="351">
        <v>0.375</v>
      </c>
      <c r="N7" s="246"/>
      <c r="O7" s="261">
        <f>H7-F7</f>
        <v>21</v>
      </c>
      <c r="P7" s="332">
        <f>L7-J7</f>
        <v>21</v>
      </c>
      <c r="R7" s="338"/>
      <c r="S7" s="339"/>
      <c r="T7" s="340" t="s">
        <v>26</v>
      </c>
    </row>
    <row r="8" spans="1:20">
      <c r="A8" s="270" t="s">
        <v>27</v>
      </c>
      <c r="B8" s="378"/>
      <c r="C8" s="325"/>
      <c r="D8" s="325"/>
      <c r="E8" s="309" t="s">
        <v>28</v>
      </c>
      <c r="F8" s="280">
        <v>45672</v>
      </c>
      <c r="G8" s="380">
        <v>0.625</v>
      </c>
      <c r="H8" s="280">
        <v>45695</v>
      </c>
      <c r="I8" s="380">
        <v>0.625</v>
      </c>
      <c r="J8" s="280">
        <v>45748</v>
      </c>
      <c r="K8" s="380">
        <v>0.625</v>
      </c>
      <c r="L8" s="280">
        <v>45770</v>
      </c>
      <c r="M8" s="380">
        <v>0.625</v>
      </c>
      <c r="N8" s="246"/>
      <c r="O8" s="261">
        <f t="shared" ref="O8:O70" si="0">H8-F8</f>
        <v>23</v>
      </c>
      <c r="P8" s="332">
        <f t="shared" ref="P8:P71" si="1">L8-J8</f>
        <v>22</v>
      </c>
      <c r="Q8" s="246"/>
      <c r="R8" s="338"/>
      <c r="S8" s="339"/>
      <c r="T8" s="340" t="s">
        <v>29</v>
      </c>
    </row>
    <row r="9" spans="1:20">
      <c r="A9" s="270" t="s">
        <v>27</v>
      </c>
      <c r="B9" s="378"/>
      <c r="C9" s="325"/>
      <c r="D9" s="325"/>
      <c r="E9" s="309" t="s">
        <v>30</v>
      </c>
      <c r="F9" s="280">
        <v>45665</v>
      </c>
      <c r="G9" s="380">
        <v>0.375</v>
      </c>
      <c r="H9" s="280">
        <v>45695</v>
      </c>
      <c r="I9" s="380">
        <v>0.625</v>
      </c>
      <c r="J9" s="280">
        <v>45748</v>
      </c>
      <c r="K9" s="351">
        <v>0.625</v>
      </c>
      <c r="L9" s="280">
        <v>45770</v>
      </c>
      <c r="M9" s="351">
        <v>0.625</v>
      </c>
      <c r="N9" s="246"/>
      <c r="O9" s="261">
        <f t="shared" si="0"/>
        <v>30</v>
      </c>
      <c r="P9" s="332">
        <f t="shared" si="1"/>
        <v>22</v>
      </c>
      <c r="Q9" s="246"/>
      <c r="R9" s="341"/>
      <c r="S9" s="335">
        <v>45775</v>
      </c>
      <c r="T9" s="340" t="s">
        <v>6</v>
      </c>
    </row>
    <row r="10" spans="1:20">
      <c r="A10" s="270" t="s">
        <v>31</v>
      </c>
      <c r="B10" s="378"/>
      <c r="C10" s="325"/>
      <c r="D10" s="325"/>
      <c r="E10" s="309" t="s">
        <v>24</v>
      </c>
      <c r="F10" s="280">
        <v>45674</v>
      </c>
      <c r="G10" s="380">
        <v>0.625</v>
      </c>
      <c r="H10" s="280">
        <v>45695</v>
      </c>
      <c r="I10" s="380" t="s">
        <v>25</v>
      </c>
      <c r="J10" s="280">
        <v>45751</v>
      </c>
      <c r="K10" s="380">
        <v>0.625</v>
      </c>
      <c r="L10" s="280">
        <v>45775</v>
      </c>
      <c r="M10" s="380">
        <v>0.625</v>
      </c>
      <c r="N10" s="246"/>
      <c r="O10" s="261">
        <f t="shared" si="0"/>
        <v>21</v>
      </c>
      <c r="P10" s="332">
        <f t="shared" si="1"/>
        <v>24</v>
      </c>
      <c r="Q10" s="246"/>
      <c r="R10" s="339"/>
      <c r="S10" s="335">
        <v>45776</v>
      </c>
      <c r="T10" s="340" t="s">
        <v>8</v>
      </c>
    </row>
    <row r="11" spans="1:20">
      <c r="A11" s="270" t="s">
        <v>32</v>
      </c>
      <c r="B11" s="378" t="s">
        <v>23</v>
      </c>
      <c r="C11" s="325"/>
      <c r="D11" s="325"/>
      <c r="E11" s="309" t="s">
        <v>24</v>
      </c>
      <c r="F11" s="280">
        <v>45670</v>
      </c>
      <c r="G11" s="380" t="s">
        <v>33</v>
      </c>
      <c r="H11" s="280">
        <v>45698</v>
      </c>
      <c r="I11" s="380">
        <v>0.625</v>
      </c>
      <c r="J11" s="280">
        <v>45751</v>
      </c>
      <c r="K11" s="380" t="s">
        <v>33</v>
      </c>
      <c r="L11" s="280">
        <v>45777</v>
      </c>
      <c r="M11" s="351">
        <v>0.375</v>
      </c>
      <c r="N11" s="246"/>
      <c r="O11" s="261">
        <f t="shared" si="0"/>
        <v>28</v>
      </c>
      <c r="P11" s="332">
        <f t="shared" si="1"/>
        <v>26</v>
      </c>
      <c r="Q11" s="246"/>
      <c r="S11" s="335">
        <v>45777</v>
      </c>
      <c r="T11" s="340" t="s">
        <v>9</v>
      </c>
    </row>
    <row r="12" spans="1:20">
      <c r="A12" s="270" t="s">
        <v>34</v>
      </c>
      <c r="B12" s="378"/>
      <c r="C12" s="325"/>
      <c r="D12" s="325"/>
      <c r="E12" s="309" t="s">
        <v>24</v>
      </c>
      <c r="F12" s="280">
        <v>45674</v>
      </c>
      <c r="G12" s="380" t="s">
        <v>35</v>
      </c>
      <c r="H12" s="280">
        <v>45695</v>
      </c>
      <c r="I12" s="380" t="s">
        <v>35</v>
      </c>
      <c r="J12" s="280">
        <v>45751</v>
      </c>
      <c r="K12" s="281">
        <v>0.375</v>
      </c>
      <c r="L12" s="280">
        <v>45777</v>
      </c>
      <c r="M12" s="351">
        <v>0.375</v>
      </c>
      <c r="N12" s="246"/>
      <c r="O12" s="261">
        <f t="shared" si="0"/>
        <v>21</v>
      </c>
      <c r="P12" s="332">
        <f t="shared" si="1"/>
        <v>26</v>
      </c>
      <c r="Q12" s="246"/>
      <c r="S12" s="262"/>
      <c r="T12" s="262"/>
    </row>
    <row r="13" spans="1:20">
      <c r="A13" s="270" t="s">
        <v>36</v>
      </c>
      <c r="B13" s="378"/>
      <c r="C13" s="325"/>
      <c r="D13" s="325"/>
      <c r="E13" s="309" t="s">
        <v>24</v>
      </c>
      <c r="F13" s="280">
        <v>45670</v>
      </c>
      <c r="G13" s="380" t="s">
        <v>25</v>
      </c>
      <c r="H13" s="280">
        <v>45691</v>
      </c>
      <c r="I13" s="380" t="s">
        <v>25</v>
      </c>
      <c r="J13" s="280">
        <v>45750</v>
      </c>
      <c r="K13" s="351">
        <v>0.6875</v>
      </c>
      <c r="L13" s="280">
        <v>45777</v>
      </c>
      <c r="M13" s="351">
        <v>0.6875</v>
      </c>
      <c r="N13" s="246"/>
      <c r="O13" s="261">
        <f t="shared" si="0"/>
        <v>21</v>
      </c>
      <c r="P13" s="332">
        <f t="shared" si="1"/>
        <v>27</v>
      </c>
      <c r="Q13" s="246"/>
      <c r="S13" s="262"/>
      <c r="T13" s="262"/>
    </row>
    <row r="14" spans="1:20">
      <c r="A14" s="270" t="s">
        <v>37</v>
      </c>
      <c r="B14" s="378" t="s">
        <v>23</v>
      </c>
      <c r="C14" s="325"/>
      <c r="D14" s="325"/>
      <c r="E14" s="309" t="s">
        <v>24</v>
      </c>
      <c r="F14" s="280">
        <v>45667</v>
      </c>
      <c r="G14" s="380" t="s">
        <v>25</v>
      </c>
      <c r="H14" s="280">
        <v>45688</v>
      </c>
      <c r="I14" s="380" t="s">
        <v>25</v>
      </c>
      <c r="J14" s="280">
        <v>45751</v>
      </c>
      <c r="K14" s="351">
        <v>0.375</v>
      </c>
      <c r="L14" s="280">
        <v>45775</v>
      </c>
      <c r="M14" s="380">
        <v>0.375</v>
      </c>
      <c r="N14" s="246"/>
      <c r="O14" s="261">
        <f t="shared" si="0"/>
        <v>21</v>
      </c>
      <c r="P14" s="332">
        <f t="shared" si="1"/>
        <v>24</v>
      </c>
      <c r="Q14" s="246"/>
      <c r="S14" s="262"/>
    </row>
    <row r="15" spans="1:20">
      <c r="A15" s="270" t="s">
        <v>38</v>
      </c>
      <c r="B15" s="378" t="s">
        <v>23</v>
      </c>
      <c r="C15" s="325"/>
      <c r="D15" s="325"/>
      <c r="E15" s="309" t="s">
        <v>24</v>
      </c>
      <c r="F15" s="280">
        <v>45678</v>
      </c>
      <c r="G15" s="380">
        <v>0.35416666666666669</v>
      </c>
      <c r="H15" s="280">
        <v>45698</v>
      </c>
      <c r="I15" s="380">
        <v>0.35416666666666669</v>
      </c>
      <c r="J15" s="280">
        <v>45749</v>
      </c>
      <c r="K15" s="380">
        <v>0.35416666666666669</v>
      </c>
      <c r="L15" s="280">
        <v>45776</v>
      </c>
      <c r="M15" s="380">
        <v>0.35416666666666669</v>
      </c>
      <c r="N15" s="246"/>
      <c r="O15" s="261">
        <f t="shared" si="0"/>
        <v>20</v>
      </c>
      <c r="P15" s="332">
        <f t="shared" si="1"/>
        <v>27</v>
      </c>
      <c r="Q15" s="246"/>
      <c r="S15" s="262"/>
    </row>
    <row r="16" spans="1:20">
      <c r="A16" s="270" t="s">
        <v>39</v>
      </c>
      <c r="B16" s="325"/>
      <c r="C16" s="325"/>
      <c r="D16" s="325"/>
      <c r="E16" s="309" t="s">
        <v>24</v>
      </c>
      <c r="F16" s="280">
        <v>45670</v>
      </c>
      <c r="G16" s="380" t="s">
        <v>35</v>
      </c>
      <c r="H16" s="280">
        <v>45691</v>
      </c>
      <c r="I16" s="380" t="s">
        <v>35</v>
      </c>
      <c r="J16" s="280">
        <v>45750</v>
      </c>
      <c r="K16" s="351">
        <v>0.41666666666666669</v>
      </c>
      <c r="L16" s="280">
        <v>45771</v>
      </c>
      <c r="M16" s="351">
        <v>0.41666666666666669</v>
      </c>
      <c r="N16" s="246"/>
      <c r="O16" s="261">
        <f t="shared" si="0"/>
        <v>21</v>
      </c>
      <c r="P16" s="332">
        <f t="shared" si="1"/>
        <v>21</v>
      </c>
      <c r="Q16" s="246"/>
      <c r="S16" s="262"/>
    </row>
    <row r="17" spans="1:22">
      <c r="A17" s="270" t="s">
        <v>40</v>
      </c>
      <c r="B17" s="378" t="s">
        <v>23</v>
      </c>
      <c r="C17" s="325"/>
      <c r="D17" s="325"/>
      <c r="E17" s="309" t="s">
        <v>24</v>
      </c>
      <c r="F17" s="280">
        <v>45671</v>
      </c>
      <c r="G17" s="381">
        <v>0.35416666666666669</v>
      </c>
      <c r="H17" s="280">
        <v>45692</v>
      </c>
      <c r="I17" s="380">
        <v>0.625</v>
      </c>
      <c r="J17" s="280">
        <v>45747</v>
      </c>
      <c r="K17" s="381">
        <v>0.375</v>
      </c>
      <c r="L17" s="280">
        <v>45777</v>
      </c>
      <c r="M17" s="381">
        <v>0.375</v>
      </c>
      <c r="N17" s="246"/>
      <c r="O17" s="261">
        <f t="shared" si="0"/>
        <v>21</v>
      </c>
      <c r="P17" s="332">
        <f t="shared" si="1"/>
        <v>30</v>
      </c>
      <c r="Q17" s="246"/>
      <c r="R17" s="294">
        <v>45664</v>
      </c>
      <c r="S17" s="240">
        <f>COUNTIF(F7:F124,"07/1/2025")</f>
        <v>4</v>
      </c>
      <c r="U17" s="294">
        <v>45684</v>
      </c>
      <c r="V17" s="240">
        <f>COUNTIF(H7:H124,"27/1/2025")</f>
        <v>1</v>
      </c>
    </row>
    <row r="18" spans="1:22">
      <c r="A18" s="270" t="s">
        <v>41</v>
      </c>
      <c r="B18" s="378"/>
      <c r="C18" s="325"/>
      <c r="D18" s="325"/>
      <c r="E18" s="309" t="s">
        <v>24</v>
      </c>
      <c r="F18" s="280">
        <v>45666</v>
      </c>
      <c r="G18" s="381">
        <v>0.625</v>
      </c>
      <c r="H18" s="280">
        <v>45687</v>
      </c>
      <c r="I18" s="381">
        <v>0.625</v>
      </c>
      <c r="J18" s="280">
        <v>45747</v>
      </c>
      <c r="K18" s="381">
        <v>0.625</v>
      </c>
      <c r="L18" s="280">
        <v>45770</v>
      </c>
      <c r="M18" s="381">
        <v>0.625</v>
      </c>
      <c r="N18" s="246"/>
      <c r="O18" s="261">
        <f t="shared" si="0"/>
        <v>21</v>
      </c>
      <c r="P18" s="332">
        <f t="shared" si="1"/>
        <v>23</v>
      </c>
      <c r="Q18" s="246"/>
      <c r="R18" s="294">
        <v>45665</v>
      </c>
      <c r="S18" s="240">
        <f>COUNTIF(F7:F124,"08/1/2025")</f>
        <v>15</v>
      </c>
      <c r="U18" s="294">
        <v>45685</v>
      </c>
      <c r="V18" s="240">
        <f>COUNTIF(H7:H124,"28/1/2025")</f>
        <v>4</v>
      </c>
    </row>
    <row r="19" spans="1:22">
      <c r="A19" s="270" t="s">
        <v>43</v>
      </c>
      <c r="B19" s="378" t="s">
        <v>23</v>
      </c>
      <c r="C19" s="325"/>
      <c r="D19" s="325"/>
      <c r="E19" s="382" t="s">
        <v>44</v>
      </c>
      <c r="F19" s="280">
        <v>45672</v>
      </c>
      <c r="G19" s="380" t="s">
        <v>25</v>
      </c>
      <c r="H19" s="280">
        <v>45692</v>
      </c>
      <c r="I19" s="380" t="s">
        <v>25</v>
      </c>
      <c r="J19" s="280">
        <v>45750</v>
      </c>
      <c r="K19" s="351">
        <v>0.625</v>
      </c>
      <c r="L19" s="280">
        <v>45776</v>
      </c>
      <c r="M19" s="351">
        <v>0.375</v>
      </c>
      <c r="N19" s="246"/>
      <c r="O19" s="261">
        <f t="shared" si="0"/>
        <v>20</v>
      </c>
      <c r="P19" s="332">
        <f t="shared" si="1"/>
        <v>26</v>
      </c>
      <c r="Q19" s="246"/>
      <c r="R19" s="294">
        <v>45666</v>
      </c>
      <c r="S19" s="240">
        <f>COUNTIF(F7:F124,"09/1/2025")</f>
        <v>13</v>
      </c>
      <c r="U19" s="294">
        <v>45686</v>
      </c>
      <c r="V19" s="240">
        <f>COUNTIF(H9:H126,"29/1/2025")</f>
        <v>10</v>
      </c>
    </row>
    <row r="20" spans="1:22">
      <c r="A20" s="270" t="s">
        <v>43</v>
      </c>
      <c r="B20" s="378" t="s">
        <v>23</v>
      </c>
      <c r="C20" s="325"/>
      <c r="D20" s="325"/>
      <c r="E20" s="309" t="s">
        <v>45</v>
      </c>
      <c r="F20" s="280">
        <v>45670</v>
      </c>
      <c r="G20" s="380" t="s">
        <v>25</v>
      </c>
      <c r="H20" s="280">
        <v>45691</v>
      </c>
      <c r="I20" s="380">
        <v>0.45833333333333331</v>
      </c>
      <c r="J20" s="280">
        <v>45747</v>
      </c>
      <c r="K20" s="351">
        <v>0.375</v>
      </c>
      <c r="L20" s="280">
        <v>45775</v>
      </c>
      <c r="M20" s="351">
        <v>0.375</v>
      </c>
      <c r="N20" s="246"/>
      <c r="O20" s="261">
        <f t="shared" si="0"/>
        <v>21</v>
      </c>
      <c r="P20" s="332">
        <f t="shared" si="1"/>
        <v>28</v>
      </c>
      <c r="Q20" s="246"/>
      <c r="R20" s="294">
        <v>45667</v>
      </c>
      <c r="S20" s="240">
        <f>COUNTIF(F7:F124,"10/1/2025")</f>
        <v>9</v>
      </c>
      <c r="U20" s="294">
        <v>45687</v>
      </c>
      <c r="V20" s="240">
        <f>COUNTIF(H10:H127,"30/1/2025")</f>
        <v>10</v>
      </c>
    </row>
    <row r="21" spans="1:22">
      <c r="A21" s="270" t="s">
        <v>46</v>
      </c>
      <c r="B21" s="378" t="s">
        <v>47</v>
      </c>
      <c r="C21" s="325"/>
      <c r="D21" s="325"/>
      <c r="E21" s="309" t="s">
        <v>45</v>
      </c>
      <c r="F21" s="280">
        <v>45673</v>
      </c>
      <c r="G21" s="380">
        <v>0.625</v>
      </c>
      <c r="H21" s="280">
        <v>45694</v>
      </c>
      <c r="I21" s="380">
        <v>0.375</v>
      </c>
      <c r="J21" s="280">
        <v>45747</v>
      </c>
      <c r="K21" s="380" t="s">
        <v>25</v>
      </c>
      <c r="L21" s="280">
        <v>45769</v>
      </c>
      <c r="M21" s="380" t="s">
        <v>25</v>
      </c>
      <c r="N21" s="246"/>
      <c r="O21" s="261">
        <f t="shared" si="0"/>
        <v>21</v>
      </c>
      <c r="P21" s="332">
        <f t="shared" si="1"/>
        <v>22</v>
      </c>
      <c r="Q21" s="246"/>
      <c r="R21" s="294">
        <v>45670</v>
      </c>
      <c r="S21" s="240">
        <f>COUNTIF(F7:F124,"13/1/2025")</f>
        <v>16</v>
      </c>
      <c r="U21" s="294">
        <v>45688</v>
      </c>
      <c r="V21" s="240">
        <f>COUNTIF(H11:H128,"31/1/2025")</f>
        <v>10</v>
      </c>
    </row>
    <row r="22" spans="1:22">
      <c r="A22" s="270" t="s">
        <v>46</v>
      </c>
      <c r="B22" s="378"/>
      <c r="C22" s="325"/>
      <c r="D22" s="325"/>
      <c r="E22" s="309" t="s">
        <v>48</v>
      </c>
      <c r="F22" s="280">
        <v>45674</v>
      </c>
      <c r="G22" s="380">
        <v>0.375</v>
      </c>
      <c r="H22" s="280">
        <v>45695</v>
      </c>
      <c r="I22" s="380">
        <v>0.375</v>
      </c>
      <c r="J22" s="280">
        <v>45747</v>
      </c>
      <c r="K22" s="380" t="s">
        <v>25</v>
      </c>
      <c r="L22" s="280">
        <v>45769</v>
      </c>
      <c r="M22" s="380" t="s">
        <v>25</v>
      </c>
      <c r="N22" s="246"/>
      <c r="O22" s="261">
        <f t="shared" si="0"/>
        <v>21</v>
      </c>
      <c r="P22" s="332">
        <f t="shared" si="1"/>
        <v>22</v>
      </c>
      <c r="Q22" s="246"/>
      <c r="R22" s="294"/>
      <c r="S22" s="240"/>
      <c r="U22" s="294"/>
      <c r="V22" s="240"/>
    </row>
    <row r="23" spans="1:22">
      <c r="A23" s="270" t="s">
        <v>49</v>
      </c>
      <c r="B23" s="378"/>
      <c r="C23" s="325"/>
      <c r="D23" s="325"/>
      <c r="E23" s="309" t="s">
        <v>24</v>
      </c>
      <c r="F23" s="280">
        <v>45670</v>
      </c>
      <c r="G23" s="380" t="s">
        <v>25</v>
      </c>
      <c r="H23" s="280">
        <v>45691</v>
      </c>
      <c r="I23" s="380" t="s">
        <v>25</v>
      </c>
      <c r="J23" s="280">
        <v>45749</v>
      </c>
      <c r="K23" s="380">
        <v>0.41666666666666669</v>
      </c>
      <c r="L23" s="280">
        <v>45771</v>
      </c>
      <c r="M23" s="380" t="s">
        <v>25</v>
      </c>
      <c r="N23" s="246"/>
      <c r="O23" s="261">
        <f t="shared" si="0"/>
        <v>21</v>
      </c>
      <c r="P23" s="332">
        <f t="shared" si="1"/>
        <v>22</v>
      </c>
      <c r="Q23" s="246"/>
      <c r="R23" s="294">
        <v>45671</v>
      </c>
      <c r="S23" s="240">
        <f>COUNTIF(F7:F124,"14/1/2025")</f>
        <v>8</v>
      </c>
      <c r="U23" s="294">
        <v>45691</v>
      </c>
      <c r="V23" s="240">
        <f>COUNTIF(H12:H129,"03/2/2025")</f>
        <v>16</v>
      </c>
    </row>
    <row r="24" spans="1:22">
      <c r="A24" s="270" t="s">
        <v>50</v>
      </c>
      <c r="B24" s="378" t="s">
        <v>23</v>
      </c>
      <c r="C24" s="325"/>
      <c r="D24" s="325"/>
      <c r="E24" s="309" t="s">
        <v>24</v>
      </c>
      <c r="F24" s="280">
        <v>45664</v>
      </c>
      <c r="G24" s="380" t="s">
        <v>25</v>
      </c>
      <c r="H24" s="280">
        <v>45685</v>
      </c>
      <c r="I24" s="380" t="s">
        <v>25</v>
      </c>
      <c r="J24" s="280">
        <v>45749</v>
      </c>
      <c r="K24" s="351">
        <v>0.375</v>
      </c>
      <c r="L24" s="280">
        <v>45770</v>
      </c>
      <c r="M24" s="351">
        <v>0.375</v>
      </c>
      <c r="N24" s="246"/>
      <c r="O24" s="261">
        <f t="shared" si="0"/>
        <v>21</v>
      </c>
      <c r="P24" s="332">
        <f t="shared" si="1"/>
        <v>21</v>
      </c>
      <c r="Q24" s="246"/>
      <c r="R24" s="294">
        <v>45672</v>
      </c>
      <c r="S24" s="240">
        <f>COUNTIF(F7:F124,"15/1/2025")</f>
        <v>11</v>
      </c>
      <c r="U24" s="294">
        <v>45692</v>
      </c>
      <c r="V24" s="240">
        <f>COUNTIF(H13:H130,"4/2/2025")</f>
        <v>11</v>
      </c>
    </row>
    <row r="25" spans="1:22">
      <c r="A25" s="270" t="s">
        <v>51</v>
      </c>
      <c r="B25" s="325"/>
      <c r="C25" s="325"/>
      <c r="D25" s="325"/>
      <c r="E25" s="309" t="s">
        <v>24</v>
      </c>
      <c r="F25" s="280">
        <v>45678</v>
      </c>
      <c r="G25" s="380">
        <v>0.41666666666666669</v>
      </c>
      <c r="H25" s="280">
        <v>45698</v>
      </c>
      <c r="I25" s="380">
        <v>0.41666666666666669</v>
      </c>
      <c r="J25" s="280">
        <v>45748</v>
      </c>
      <c r="K25" s="380">
        <v>0.41666666666666669</v>
      </c>
      <c r="L25" s="280">
        <v>45775</v>
      </c>
      <c r="M25" s="351">
        <v>0.375</v>
      </c>
      <c r="N25" s="246"/>
      <c r="O25" s="261">
        <f t="shared" si="0"/>
        <v>20</v>
      </c>
      <c r="P25" s="332">
        <f t="shared" si="1"/>
        <v>27</v>
      </c>
      <c r="Q25" s="246"/>
      <c r="R25" s="294">
        <v>45673</v>
      </c>
      <c r="S25" s="240">
        <f>COUNTIF(F7:F124,"16/1/2025")</f>
        <v>7</v>
      </c>
      <c r="U25" s="294">
        <v>45694</v>
      </c>
      <c r="V25" s="240">
        <f>COUNTIF(H14:H131,"06/2/2025")</f>
        <v>10</v>
      </c>
    </row>
    <row r="26" spans="1:22">
      <c r="A26" s="270" t="s">
        <v>52</v>
      </c>
      <c r="B26" s="378" t="s">
        <v>23</v>
      </c>
      <c r="C26" s="325"/>
      <c r="D26" s="325"/>
      <c r="E26" s="309" t="s">
        <v>53</v>
      </c>
      <c r="F26" s="280">
        <v>45665</v>
      </c>
      <c r="G26" s="380" t="s">
        <v>25</v>
      </c>
      <c r="H26" s="280">
        <v>45686</v>
      </c>
      <c r="I26" s="381">
        <v>0.625</v>
      </c>
      <c r="J26" s="280">
        <v>45748</v>
      </c>
      <c r="K26" s="351">
        <v>0.375</v>
      </c>
      <c r="L26" s="280">
        <v>45771</v>
      </c>
      <c r="M26" s="351">
        <v>0.375</v>
      </c>
      <c r="N26" s="246"/>
      <c r="O26" s="261">
        <f t="shared" si="0"/>
        <v>21</v>
      </c>
      <c r="P26" s="332">
        <f t="shared" si="1"/>
        <v>23</v>
      </c>
      <c r="Q26" s="246"/>
      <c r="R26" s="294">
        <v>45674</v>
      </c>
      <c r="S26" s="240">
        <f>COUNTIF(F7:F124,"17/1/2025")</f>
        <v>15</v>
      </c>
      <c r="U26" s="294">
        <v>45695</v>
      </c>
      <c r="V26" s="240">
        <f>COUNTIF(H15:H132,"07/2/2025")</f>
        <v>17</v>
      </c>
    </row>
    <row r="27" spans="1:22">
      <c r="A27" s="270" t="s">
        <v>52</v>
      </c>
      <c r="B27" s="378" t="s">
        <v>23</v>
      </c>
      <c r="C27" s="325"/>
      <c r="D27" s="325"/>
      <c r="E27" s="309" t="s">
        <v>54</v>
      </c>
      <c r="F27" s="280">
        <v>45664</v>
      </c>
      <c r="G27" s="380" t="s">
        <v>25</v>
      </c>
      <c r="H27" s="280">
        <v>45685</v>
      </c>
      <c r="I27" s="380" t="s">
        <v>25</v>
      </c>
      <c r="J27" s="280">
        <v>45748</v>
      </c>
      <c r="K27" s="351">
        <v>0.375</v>
      </c>
      <c r="L27" s="280">
        <v>45770</v>
      </c>
      <c r="M27" s="351">
        <v>0.375</v>
      </c>
      <c r="N27" s="246"/>
      <c r="O27" s="261">
        <f t="shared" si="0"/>
        <v>21</v>
      </c>
      <c r="P27" s="332">
        <f t="shared" si="1"/>
        <v>22</v>
      </c>
      <c r="Q27" s="246"/>
      <c r="R27" s="294">
        <v>45677</v>
      </c>
      <c r="S27" s="240">
        <f>COUNTIF(F7:F124,"20/1/2025")</f>
        <v>8</v>
      </c>
      <c r="U27" s="294">
        <v>45698</v>
      </c>
      <c r="V27" s="240">
        <f>COUNTIF(H16:H133,"10/2/2025")</f>
        <v>17</v>
      </c>
    </row>
    <row r="28" spans="1:22">
      <c r="A28" s="270" t="s">
        <v>55</v>
      </c>
      <c r="B28" s="325"/>
      <c r="C28" s="325"/>
      <c r="D28" s="325"/>
      <c r="E28" s="309" t="s">
        <v>56</v>
      </c>
      <c r="F28" s="280">
        <v>45666</v>
      </c>
      <c r="G28" s="380" t="s">
        <v>35</v>
      </c>
      <c r="H28" s="280">
        <v>45687</v>
      </c>
      <c r="I28" s="380" t="s">
        <v>35</v>
      </c>
      <c r="J28" s="280">
        <v>45747</v>
      </c>
      <c r="K28" s="351">
        <v>0.625</v>
      </c>
      <c r="L28" s="280">
        <v>45776</v>
      </c>
      <c r="M28" s="351">
        <v>0.41666666666666669</v>
      </c>
      <c r="N28" s="246"/>
      <c r="O28" s="261">
        <f t="shared" si="0"/>
        <v>21</v>
      </c>
      <c r="P28" s="332">
        <f t="shared" si="1"/>
        <v>29</v>
      </c>
      <c r="Q28" s="246"/>
      <c r="R28" s="294">
        <v>45678</v>
      </c>
      <c r="S28" s="240">
        <f>COUNTIF(F7:F124,"21/1/2025")</f>
        <v>8</v>
      </c>
    </row>
    <row r="29" spans="1:22">
      <c r="A29" s="270" t="s">
        <v>57</v>
      </c>
      <c r="B29" s="325"/>
      <c r="C29" s="325"/>
      <c r="D29" s="325"/>
      <c r="E29" s="309" t="s">
        <v>24</v>
      </c>
      <c r="F29" s="280">
        <v>45666</v>
      </c>
      <c r="G29" s="380" t="s">
        <v>58</v>
      </c>
      <c r="H29" s="280">
        <v>45694</v>
      </c>
      <c r="I29" s="380" t="s">
        <v>58</v>
      </c>
      <c r="J29" s="280">
        <v>45747</v>
      </c>
      <c r="K29" s="351">
        <v>0.625</v>
      </c>
      <c r="L29" s="280">
        <v>45769</v>
      </c>
      <c r="M29" s="351">
        <v>0.625</v>
      </c>
      <c r="N29" s="246"/>
      <c r="O29" s="261">
        <f t="shared" si="0"/>
        <v>28</v>
      </c>
      <c r="P29" s="332">
        <f t="shared" si="1"/>
        <v>22</v>
      </c>
      <c r="Q29" s="246"/>
    </row>
    <row r="30" spans="1:22">
      <c r="A30" s="270" t="s">
        <v>59</v>
      </c>
      <c r="B30" s="378" t="s">
        <v>23</v>
      </c>
      <c r="C30" s="325"/>
      <c r="D30" s="325"/>
      <c r="E30" s="309" t="s">
        <v>28</v>
      </c>
      <c r="F30" s="280">
        <v>45677</v>
      </c>
      <c r="G30" s="381">
        <v>0.41666666666666669</v>
      </c>
      <c r="H30" s="280">
        <v>45698</v>
      </c>
      <c r="I30" s="381">
        <v>0.41666666666666669</v>
      </c>
      <c r="J30" s="280">
        <v>45749</v>
      </c>
      <c r="K30" s="381">
        <v>0.41666666666666669</v>
      </c>
      <c r="L30" s="280">
        <v>45777</v>
      </c>
      <c r="M30" s="381">
        <v>0.375</v>
      </c>
      <c r="N30" s="246"/>
      <c r="O30" s="261">
        <f t="shared" si="0"/>
        <v>21</v>
      </c>
      <c r="P30" s="332">
        <f t="shared" si="1"/>
        <v>28</v>
      </c>
      <c r="Q30" s="246"/>
      <c r="R30" s="294">
        <v>45747</v>
      </c>
      <c r="S30" s="240">
        <f>COUNTIF(J7:J124,"31/3/2025")</f>
        <v>24</v>
      </c>
      <c r="U30" s="294">
        <v>45769</v>
      </c>
      <c r="V30" s="240">
        <f>COUNTIF(L7:L124,"22/04/2025")</f>
        <v>13</v>
      </c>
    </row>
    <row r="31" spans="1:22">
      <c r="A31" s="270" t="s">
        <v>59</v>
      </c>
      <c r="B31" s="378" t="s">
        <v>23</v>
      </c>
      <c r="C31" s="325"/>
      <c r="D31" s="325"/>
      <c r="E31" s="266" t="s">
        <v>734</v>
      </c>
      <c r="F31" s="280">
        <v>45665</v>
      </c>
      <c r="G31" s="381">
        <v>0.41666666666666669</v>
      </c>
      <c r="H31" s="280">
        <v>45686</v>
      </c>
      <c r="I31" s="381">
        <v>0.41666666666666669</v>
      </c>
      <c r="J31" s="280">
        <v>45749</v>
      </c>
      <c r="K31" s="381">
        <v>0.41666666666666669</v>
      </c>
      <c r="L31" s="280">
        <v>45771</v>
      </c>
      <c r="M31" s="381">
        <v>0.41666666666666669</v>
      </c>
      <c r="N31" s="246"/>
      <c r="O31" s="261">
        <f t="shared" si="0"/>
        <v>21</v>
      </c>
      <c r="P31" s="332">
        <f t="shared" si="1"/>
        <v>22</v>
      </c>
      <c r="Q31" s="246"/>
      <c r="R31" s="294">
        <v>45748</v>
      </c>
      <c r="S31" s="240">
        <f>COUNTIF(J7:J124,"01/4/2025")</f>
        <v>26</v>
      </c>
      <c r="U31" s="294">
        <v>45770</v>
      </c>
      <c r="V31" s="240">
        <f>COUNTIF(L7:L124,"23/04/2025")</f>
        <v>17</v>
      </c>
    </row>
    <row r="32" spans="1:22">
      <c r="A32" s="270" t="s">
        <v>61</v>
      </c>
      <c r="B32" s="378" t="s">
        <v>23</v>
      </c>
      <c r="C32" s="325"/>
      <c r="D32" s="325"/>
      <c r="E32" s="309" t="s">
        <v>62</v>
      </c>
      <c r="F32" s="280">
        <v>45674</v>
      </c>
      <c r="G32" s="380" t="s">
        <v>25</v>
      </c>
      <c r="H32" s="280">
        <v>45695</v>
      </c>
      <c r="I32" s="380" t="s">
        <v>25</v>
      </c>
      <c r="J32" s="280">
        <v>45748</v>
      </c>
      <c r="K32" s="380" t="s">
        <v>25</v>
      </c>
      <c r="L32" s="280">
        <v>45770</v>
      </c>
      <c r="M32" s="380" t="s">
        <v>25</v>
      </c>
      <c r="N32" s="246"/>
      <c r="O32" s="261">
        <f t="shared" si="0"/>
        <v>21</v>
      </c>
      <c r="P32" s="332">
        <f t="shared" si="1"/>
        <v>22</v>
      </c>
      <c r="Q32" s="246"/>
      <c r="R32" s="294">
        <v>45749</v>
      </c>
      <c r="S32" s="240">
        <f>COUNTIF(J7:J124,"02/4/2025")</f>
        <v>23</v>
      </c>
      <c r="U32" s="294">
        <v>45771</v>
      </c>
      <c r="V32" s="240">
        <f>COUNTIF(L7:L124,"24/04/2025")</f>
        <v>22</v>
      </c>
    </row>
    <row r="33" spans="1:22">
      <c r="A33" s="270" t="s">
        <v>61</v>
      </c>
      <c r="B33" s="378"/>
      <c r="C33" s="325"/>
      <c r="D33" s="325"/>
      <c r="E33" s="309" t="s">
        <v>63</v>
      </c>
      <c r="F33" s="280">
        <v>45672</v>
      </c>
      <c r="G33" s="380" t="s">
        <v>25</v>
      </c>
      <c r="H33" s="280">
        <v>45694</v>
      </c>
      <c r="I33" s="380" t="s">
        <v>25</v>
      </c>
      <c r="J33" s="280">
        <v>45748</v>
      </c>
      <c r="K33" s="351">
        <v>0.625</v>
      </c>
      <c r="L33" s="280">
        <v>45771</v>
      </c>
      <c r="M33" s="380" t="s">
        <v>25</v>
      </c>
      <c r="N33" s="246"/>
      <c r="O33" s="261">
        <f t="shared" si="0"/>
        <v>22</v>
      </c>
      <c r="P33" s="332">
        <f t="shared" si="1"/>
        <v>23</v>
      </c>
      <c r="Q33" s="246"/>
      <c r="R33" s="294">
        <v>45750</v>
      </c>
      <c r="S33" s="240">
        <f>COUNTIF(J7:J124,"03/4/2025")</f>
        <v>24</v>
      </c>
      <c r="U33" s="294">
        <v>45775</v>
      </c>
      <c r="V33" s="240">
        <f>COUNTIF(L6:L123,"28/04/2025")</f>
        <v>22</v>
      </c>
    </row>
    <row r="34" spans="1:22">
      <c r="A34" s="270" t="s">
        <v>64</v>
      </c>
      <c r="B34" s="378" t="s">
        <v>23</v>
      </c>
      <c r="C34" s="325"/>
      <c r="D34" s="325"/>
      <c r="E34" s="309" t="s">
        <v>24</v>
      </c>
      <c r="F34" s="280">
        <v>45672</v>
      </c>
      <c r="G34" s="380">
        <v>0.41666666666666669</v>
      </c>
      <c r="H34" s="280">
        <v>45694</v>
      </c>
      <c r="I34" s="380">
        <v>0.41666666666666669</v>
      </c>
      <c r="J34" s="280">
        <v>45749</v>
      </c>
      <c r="K34" s="351">
        <v>0.625</v>
      </c>
      <c r="L34" s="280">
        <v>45777</v>
      </c>
      <c r="M34" s="351">
        <v>0.58333333333333337</v>
      </c>
      <c r="N34" s="246"/>
      <c r="O34" s="261">
        <f t="shared" si="0"/>
        <v>22</v>
      </c>
      <c r="P34" s="332">
        <f t="shared" si="1"/>
        <v>28</v>
      </c>
      <c r="Q34" s="246"/>
      <c r="R34" s="294">
        <v>45751</v>
      </c>
      <c r="S34" s="240">
        <f>COUNTIF(J7:J124,"04/4/2025")</f>
        <v>19</v>
      </c>
      <c r="U34" s="294">
        <v>45776</v>
      </c>
      <c r="V34" s="240">
        <f>COUNTIF(L7:L124,"29/04/2025")</f>
        <v>23</v>
      </c>
    </row>
    <row r="35" spans="1:22">
      <c r="A35" s="270" t="s">
        <v>65</v>
      </c>
      <c r="B35" s="378" t="s">
        <v>23</v>
      </c>
      <c r="C35" s="325"/>
      <c r="D35" s="325"/>
      <c r="E35" s="309" t="s">
        <v>24</v>
      </c>
      <c r="F35" s="280">
        <v>45670</v>
      </c>
      <c r="G35" s="381">
        <v>0.375</v>
      </c>
      <c r="H35" s="280">
        <v>45691</v>
      </c>
      <c r="I35" s="381">
        <v>0.375</v>
      </c>
      <c r="J35" s="280">
        <v>45747</v>
      </c>
      <c r="K35" s="281">
        <v>0.375</v>
      </c>
      <c r="L35" s="280">
        <v>45775</v>
      </c>
      <c r="M35" s="281">
        <v>0.375</v>
      </c>
      <c r="N35" s="246"/>
      <c r="O35" s="261">
        <f t="shared" si="0"/>
        <v>21</v>
      </c>
      <c r="P35" s="332">
        <f t="shared" si="1"/>
        <v>28</v>
      </c>
      <c r="Q35" s="246"/>
      <c r="U35" s="294">
        <v>45777</v>
      </c>
      <c r="V35" s="240">
        <f>COUNTIF(L7:L124,"30/04/2025")</f>
        <v>19</v>
      </c>
    </row>
    <row r="36" spans="1:22">
      <c r="A36" s="270" t="s">
        <v>66</v>
      </c>
      <c r="B36" s="378" t="s">
        <v>23</v>
      </c>
      <c r="C36" s="325"/>
      <c r="D36" s="325"/>
      <c r="E36" s="309" t="s">
        <v>24</v>
      </c>
      <c r="F36" s="280">
        <v>45677</v>
      </c>
      <c r="G36" s="380" t="s">
        <v>67</v>
      </c>
      <c r="H36" s="280">
        <v>45698</v>
      </c>
      <c r="I36" s="380" t="s">
        <v>67</v>
      </c>
      <c r="J36" s="280">
        <v>45748</v>
      </c>
      <c r="K36" s="351">
        <v>0.375</v>
      </c>
      <c r="L36" s="280">
        <v>45770</v>
      </c>
      <c r="M36" s="351">
        <v>0.375</v>
      </c>
      <c r="N36" s="246"/>
      <c r="O36" s="261">
        <f t="shared" si="0"/>
        <v>21</v>
      </c>
      <c r="P36" s="332">
        <f t="shared" si="1"/>
        <v>22</v>
      </c>
      <c r="Q36" s="246"/>
    </row>
    <row r="37" spans="1:22">
      <c r="A37" s="270" t="s">
        <v>68</v>
      </c>
      <c r="B37" s="378"/>
      <c r="C37" s="325"/>
      <c r="D37" s="325"/>
      <c r="E37" s="309" t="s">
        <v>24</v>
      </c>
      <c r="F37" s="280">
        <v>45665</v>
      </c>
      <c r="G37" s="381">
        <v>0.41666666666666669</v>
      </c>
      <c r="H37" s="280">
        <v>45691</v>
      </c>
      <c r="I37" s="381">
        <v>0.41666666666666669</v>
      </c>
      <c r="J37" s="280">
        <v>45751</v>
      </c>
      <c r="K37" s="381">
        <v>0.41666666666666669</v>
      </c>
      <c r="L37" s="280">
        <v>45777</v>
      </c>
      <c r="M37" s="351">
        <v>0.375</v>
      </c>
      <c r="N37" s="246"/>
      <c r="O37" s="261">
        <f t="shared" si="0"/>
        <v>26</v>
      </c>
      <c r="P37" s="332">
        <f t="shared" si="1"/>
        <v>26</v>
      </c>
      <c r="Q37" s="246"/>
    </row>
    <row r="38" spans="1:22">
      <c r="A38" s="270" t="s">
        <v>69</v>
      </c>
      <c r="B38" s="378" t="s">
        <v>23</v>
      </c>
      <c r="C38" s="325"/>
      <c r="D38" s="325"/>
      <c r="E38" s="309" t="s">
        <v>70</v>
      </c>
      <c r="F38" s="280">
        <v>45665</v>
      </c>
      <c r="G38" s="380" t="s">
        <v>25</v>
      </c>
      <c r="H38" s="280">
        <v>45686</v>
      </c>
      <c r="I38" s="380" t="s">
        <v>25</v>
      </c>
      <c r="J38" s="280">
        <v>45750</v>
      </c>
      <c r="K38" s="281">
        <v>0.375</v>
      </c>
      <c r="L38" s="280">
        <v>45776</v>
      </c>
      <c r="M38" s="281">
        <v>0.625</v>
      </c>
      <c r="N38" s="246"/>
      <c r="O38" s="261">
        <f t="shared" si="0"/>
        <v>21</v>
      </c>
      <c r="P38" s="332">
        <f t="shared" si="1"/>
        <v>26</v>
      </c>
      <c r="Q38" s="246"/>
    </row>
    <row r="39" spans="1:22">
      <c r="A39" s="270" t="s">
        <v>69</v>
      </c>
      <c r="B39" s="378" t="s">
        <v>23</v>
      </c>
      <c r="C39" s="325"/>
      <c r="D39" s="325"/>
      <c r="E39" s="309" t="s">
        <v>71</v>
      </c>
      <c r="F39" s="280">
        <v>45666</v>
      </c>
      <c r="G39" s="380" t="s">
        <v>25</v>
      </c>
      <c r="H39" s="280">
        <v>45687</v>
      </c>
      <c r="I39" s="380" t="s">
        <v>25</v>
      </c>
      <c r="J39" s="280">
        <v>45750</v>
      </c>
      <c r="K39" s="380" t="s">
        <v>25</v>
      </c>
      <c r="L39" s="280">
        <v>45771</v>
      </c>
      <c r="M39" s="281">
        <v>0.625</v>
      </c>
      <c r="N39" s="246"/>
      <c r="O39" s="261">
        <f t="shared" si="0"/>
        <v>21</v>
      </c>
      <c r="P39" s="332">
        <f t="shared" si="1"/>
        <v>21</v>
      </c>
      <c r="Q39" s="246"/>
    </row>
    <row r="40" spans="1:22">
      <c r="A40" s="270" t="s">
        <v>72</v>
      </c>
      <c r="B40" s="378" t="s">
        <v>23</v>
      </c>
      <c r="C40" s="325"/>
      <c r="D40" s="325"/>
      <c r="E40" s="309" t="s">
        <v>24</v>
      </c>
      <c r="F40" s="280">
        <v>45678</v>
      </c>
      <c r="G40" s="380" t="s">
        <v>25</v>
      </c>
      <c r="H40" s="280">
        <v>45698</v>
      </c>
      <c r="I40" s="380" t="s">
        <v>25</v>
      </c>
      <c r="J40" s="280">
        <v>45750</v>
      </c>
      <c r="K40" s="351">
        <v>0.375</v>
      </c>
      <c r="L40" s="280">
        <v>45771</v>
      </c>
      <c r="M40" s="351">
        <v>0.375</v>
      </c>
      <c r="N40" s="246"/>
      <c r="O40" s="261">
        <f t="shared" si="0"/>
        <v>20</v>
      </c>
      <c r="P40" s="332">
        <f t="shared" si="1"/>
        <v>21</v>
      </c>
      <c r="Q40" s="246"/>
    </row>
    <row r="41" spans="1:22" ht="40.5" hidden="1">
      <c r="A41" s="271" t="s">
        <v>735</v>
      </c>
      <c r="B41" s="253"/>
      <c r="C41" s="276"/>
      <c r="D41" s="276"/>
      <c r="E41" s="266"/>
      <c r="F41" s="264">
        <v>45670</v>
      </c>
      <c r="G41" s="265">
        <v>0.375</v>
      </c>
      <c r="H41" s="264">
        <v>45691</v>
      </c>
      <c r="I41" s="265">
        <v>0.375</v>
      </c>
      <c r="J41" s="264">
        <v>45749</v>
      </c>
      <c r="K41" s="265">
        <v>0.41666666666666669</v>
      </c>
      <c r="L41" s="264">
        <v>45771</v>
      </c>
      <c r="M41" s="268">
        <v>0.375</v>
      </c>
      <c r="N41" s="246"/>
      <c r="O41" s="261">
        <f t="shared" si="0"/>
        <v>21</v>
      </c>
      <c r="P41" s="332">
        <f t="shared" si="1"/>
        <v>22</v>
      </c>
      <c r="Q41" s="246"/>
    </row>
    <row r="42" spans="1:22">
      <c r="A42" s="270" t="s">
        <v>73</v>
      </c>
      <c r="B42" s="378" t="s">
        <v>23</v>
      </c>
      <c r="C42" s="325"/>
      <c r="D42" s="325"/>
      <c r="E42" s="309" t="s">
        <v>24</v>
      </c>
      <c r="F42" s="280">
        <v>45670</v>
      </c>
      <c r="G42" s="381">
        <v>0.66666666666666663</v>
      </c>
      <c r="H42" s="280">
        <v>45691</v>
      </c>
      <c r="I42" s="381">
        <v>0.66666666666666663</v>
      </c>
      <c r="J42" s="280">
        <v>45747</v>
      </c>
      <c r="K42" s="381">
        <v>0.66666666666666663</v>
      </c>
      <c r="L42" s="280">
        <v>45769</v>
      </c>
      <c r="M42" s="381">
        <v>0.66666666666666663</v>
      </c>
      <c r="N42" s="246"/>
      <c r="O42" s="261">
        <f t="shared" si="0"/>
        <v>21</v>
      </c>
      <c r="P42" s="332">
        <f t="shared" si="1"/>
        <v>22</v>
      </c>
      <c r="Q42" s="246"/>
    </row>
    <row r="43" spans="1:22">
      <c r="A43" s="270" t="s">
        <v>74</v>
      </c>
      <c r="B43" s="378" t="s">
        <v>23</v>
      </c>
      <c r="C43" s="325"/>
      <c r="D43" s="325"/>
      <c r="E43" s="309" t="s">
        <v>75</v>
      </c>
      <c r="F43" s="280">
        <v>45673</v>
      </c>
      <c r="G43" s="381">
        <v>0.41666666666666669</v>
      </c>
      <c r="H43" s="280">
        <v>45694</v>
      </c>
      <c r="I43" s="381">
        <v>0.41666666666666669</v>
      </c>
      <c r="J43" s="280">
        <v>45750</v>
      </c>
      <c r="K43" s="281">
        <v>0.64583333333333337</v>
      </c>
      <c r="L43" s="280">
        <v>45777</v>
      </c>
      <c r="M43" s="281">
        <v>0.375</v>
      </c>
      <c r="N43" s="246"/>
      <c r="O43" s="261">
        <f t="shared" si="0"/>
        <v>21</v>
      </c>
      <c r="P43" s="332">
        <f t="shared" si="1"/>
        <v>27</v>
      </c>
      <c r="Q43" s="246"/>
    </row>
    <row r="44" spans="1:22">
      <c r="A44" s="270" t="s">
        <v>74</v>
      </c>
      <c r="B44" s="378" t="s">
        <v>23</v>
      </c>
      <c r="C44" s="325"/>
      <c r="D44" s="325"/>
      <c r="E44" s="309" t="s">
        <v>76</v>
      </c>
      <c r="F44" s="280">
        <v>45673</v>
      </c>
      <c r="G44" s="381">
        <v>0.625</v>
      </c>
      <c r="H44" s="280">
        <v>45694</v>
      </c>
      <c r="I44" s="381">
        <v>0.41666666666666669</v>
      </c>
      <c r="J44" s="280">
        <v>45750</v>
      </c>
      <c r="K44" s="281">
        <v>0.64583333333333337</v>
      </c>
      <c r="L44" s="280">
        <v>45776</v>
      </c>
      <c r="M44" s="281">
        <v>0.375</v>
      </c>
      <c r="N44" s="246"/>
      <c r="O44" s="261">
        <f t="shared" si="0"/>
        <v>21</v>
      </c>
      <c r="P44" s="332">
        <f t="shared" si="1"/>
        <v>26</v>
      </c>
      <c r="Q44" s="246"/>
    </row>
    <row r="45" spans="1:22">
      <c r="A45" s="270" t="s">
        <v>77</v>
      </c>
      <c r="B45" s="378" t="s">
        <v>23</v>
      </c>
      <c r="C45" s="325"/>
      <c r="D45" s="325"/>
      <c r="E45" s="309" t="s">
        <v>24</v>
      </c>
      <c r="F45" s="280">
        <v>45670</v>
      </c>
      <c r="G45" s="380" t="s">
        <v>58</v>
      </c>
      <c r="H45" s="280">
        <v>45691</v>
      </c>
      <c r="I45" s="380" t="s">
        <v>58</v>
      </c>
      <c r="J45" s="280">
        <v>45749</v>
      </c>
      <c r="K45" s="380" t="s">
        <v>58</v>
      </c>
      <c r="L45" s="280">
        <v>45776</v>
      </c>
      <c r="M45" s="380" t="s">
        <v>58</v>
      </c>
      <c r="N45" s="246"/>
      <c r="O45" s="261">
        <f t="shared" si="0"/>
        <v>21</v>
      </c>
      <c r="P45" s="332">
        <f t="shared" si="1"/>
        <v>27</v>
      </c>
      <c r="Q45" s="246"/>
    </row>
    <row r="46" spans="1:22">
      <c r="A46" s="270" t="s">
        <v>78</v>
      </c>
      <c r="B46" s="378" t="s">
        <v>23</v>
      </c>
      <c r="C46" s="325"/>
      <c r="D46" s="325"/>
      <c r="E46" s="309" t="s">
        <v>24</v>
      </c>
      <c r="F46" s="280">
        <v>45671</v>
      </c>
      <c r="G46" s="380">
        <v>0.375</v>
      </c>
      <c r="H46" s="280">
        <v>45695</v>
      </c>
      <c r="I46" s="380">
        <v>0.375</v>
      </c>
      <c r="J46" s="280">
        <v>45751</v>
      </c>
      <c r="K46" s="351">
        <v>0.375</v>
      </c>
      <c r="L46" s="280">
        <v>45776</v>
      </c>
      <c r="M46" s="351">
        <v>0.375</v>
      </c>
      <c r="N46" s="246"/>
      <c r="O46" s="261">
        <f t="shared" si="0"/>
        <v>24</v>
      </c>
      <c r="P46" s="332">
        <f t="shared" si="1"/>
        <v>25</v>
      </c>
      <c r="Q46" s="246"/>
    </row>
    <row r="47" spans="1:22">
      <c r="A47" s="270" t="s">
        <v>79</v>
      </c>
      <c r="B47" s="378"/>
      <c r="C47" s="325"/>
      <c r="D47" s="325"/>
      <c r="E47" s="309" t="s">
        <v>24</v>
      </c>
      <c r="F47" s="280">
        <v>45667</v>
      </c>
      <c r="G47" s="380" t="s">
        <v>58</v>
      </c>
      <c r="H47" s="280">
        <v>45688</v>
      </c>
      <c r="I47" s="380" t="s">
        <v>58</v>
      </c>
      <c r="J47" s="280">
        <v>45747</v>
      </c>
      <c r="K47" s="351">
        <v>0.375</v>
      </c>
      <c r="L47" s="280">
        <v>45769</v>
      </c>
      <c r="M47" s="380">
        <v>0.625</v>
      </c>
      <c r="N47" s="246"/>
      <c r="O47" s="261">
        <f t="shared" si="0"/>
        <v>21</v>
      </c>
      <c r="P47" s="332">
        <f t="shared" si="1"/>
        <v>22</v>
      </c>
      <c r="Q47" s="246"/>
    </row>
    <row r="48" spans="1:22">
      <c r="A48" s="270" t="s">
        <v>80</v>
      </c>
      <c r="B48" s="378" t="s">
        <v>23</v>
      </c>
      <c r="C48" s="325"/>
      <c r="D48" s="325"/>
      <c r="E48" s="309" t="s">
        <v>24</v>
      </c>
      <c r="F48" s="280">
        <v>45667</v>
      </c>
      <c r="G48" s="380">
        <v>0.375</v>
      </c>
      <c r="H48" s="280">
        <v>45688</v>
      </c>
      <c r="I48" s="380">
        <v>0.375</v>
      </c>
      <c r="J48" s="280">
        <v>45747</v>
      </c>
      <c r="K48" s="380">
        <v>0.375</v>
      </c>
      <c r="L48" s="280">
        <v>45776</v>
      </c>
      <c r="M48" s="380">
        <v>0.375</v>
      </c>
      <c r="N48" s="246"/>
      <c r="O48" s="261">
        <f t="shared" si="0"/>
        <v>21</v>
      </c>
      <c r="P48" s="332">
        <f t="shared" si="1"/>
        <v>29</v>
      </c>
      <c r="Q48" s="246"/>
    </row>
    <row r="49" spans="1:17">
      <c r="A49" s="270" t="s">
        <v>81</v>
      </c>
      <c r="B49" s="378"/>
      <c r="C49" s="325"/>
      <c r="D49" s="325"/>
      <c r="E49" s="309" t="s">
        <v>24</v>
      </c>
      <c r="F49" s="280">
        <v>45305</v>
      </c>
      <c r="G49" s="380">
        <v>0.375</v>
      </c>
      <c r="H49" s="280">
        <v>45326</v>
      </c>
      <c r="I49" s="380">
        <v>0.375</v>
      </c>
      <c r="J49" s="280">
        <v>45748</v>
      </c>
      <c r="K49" s="351">
        <v>0.41666666666666669</v>
      </c>
      <c r="L49" s="280">
        <v>45771</v>
      </c>
      <c r="M49" s="351">
        <v>0.625</v>
      </c>
      <c r="N49" s="246"/>
      <c r="O49" s="261">
        <f t="shared" si="0"/>
        <v>21</v>
      </c>
      <c r="P49" s="332">
        <f t="shared" si="1"/>
        <v>23</v>
      </c>
      <c r="Q49" s="246"/>
    </row>
    <row r="50" spans="1:17">
      <c r="A50" s="270" t="s">
        <v>84</v>
      </c>
      <c r="B50" s="325"/>
      <c r="C50" s="325"/>
      <c r="D50" s="325"/>
      <c r="E50" s="379" t="s">
        <v>85</v>
      </c>
      <c r="F50" s="280">
        <v>45673</v>
      </c>
      <c r="G50" s="380">
        <v>0.375</v>
      </c>
      <c r="H50" s="280">
        <v>45694</v>
      </c>
      <c r="I50" s="380">
        <v>0.375</v>
      </c>
      <c r="J50" s="280">
        <v>45747</v>
      </c>
      <c r="K50" s="381">
        <v>0.41666666666666669</v>
      </c>
      <c r="L50" s="280">
        <v>45769</v>
      </c>
      <c r="M50" s="381">
        <v>0.41666666666666669</v>
      </c>
      <c r="N50" s="246"/>
      <c r="O50" s="261">
        <f t="shared" si="0"/>
        <v>21</v>
      </c>
      <c r="P50" s="332">
        <f t="shared" si="1"/>
        <v>22</v>
      </c>
      <c r="Q50" s="246"/>
    </row>
    <row r="51" spans="1:17">
      <c r="A51" s="270" t="s">
        <v>84</v>
      </c>
      <c r="B51" s="325"/>
      <c r="C51" s="325"/>
      <c r="D51" s="325"/>
      <c r="E51" s="379" t="s">
        <v>86</v>
      </c>
      <c r="F51" s="280">
        <v>45672</v>
      </c>
      <c r="G51" s="380" t="s">
        <v>25</v>
      </c>
      <c r="H51" s="280">
        <v>45692</v>
      </c>
      <c r="I51" s="380" t="s">
        <v>25</v>
      </c>
      <c r="J51" s="280">
        <v>45747</v>
      </c>
      <c r="K51" s="381">
        <v>0.41666666666666669</v>
      </c>
      <c r="L51" s="280">
        <v>45769</v>
      </c>
      <c r="M51" s="381">
        <v>0.41666666666666669</v>
      </c>
      <c r="N51" s="246"/>
      <c r="O51" s="261">
        <f t="shared" si="0"/>
        <v>20</v>
      </c>
      <c r="P51" s="332">
        <f t="shared" si="1"/>
        <v>22</v>
      </c>
      <c r="Q51" s="246"/>
    </row>
    <row r="52" spans="1:17">
      <c r="A52" s="270" t="s">
        <v>87</v>
      </c>
      <c r="B52" s="325"/>
      <c r="C52" s="325"/>
      <c r="D52" s="325"/>
      <c r="E52" s="309" t="s">
        <v>24</v>
      </c>
      <c r="F52" s="280">
        <v>45672</v>
      </c>
      <c r="G52" s="380" t="s">
        <v>25</v>
      </c>
      <c r="H52" s="280">
        <v>45692</v>
      </c>
      <c r="I52" s="380" t="s">
        <v>25</v>
      </c>
      <c r="J52" s="280">
        <v>45751</v>
      </c>
      <c r="K52" s="351">
        <v>0.625</v>
      </c>
      <c r="L52" s="280">
        <v>45776</v>
      </c>
      <c r="M52" s="351">
        <v>0.625</v>
      </c>
      <c r="N52" s="246"/>
      <c r="O52" s="261">
        <f t="shared" si="0"/>
        <v>20</v>
      </c>
      <c r="P52" s="332">
        <f t="shared" si="1"/>
        <v>25</v>
      </c>
      <c r="Q52" s="246"/>
    </row>
    <row r="53" spans="1:17">
      <c r="A53" s="270" t="s">
        <v>88</v>
      </c>
      <c r="B53" s="378"/>
      <c r="C53" s="325"/>
      <c r="D53" s="325"/>
      <c r="E53" s="309" t="s">
        <v>24</v>
      </c>
      <c r="F53" s="280">
        <v>45672</v>
      </c>
      <c r="G53" s="380">
        <v>0.625</v>
      </c>
      <c r="H53" s="280">
        <v>45695</v>
      </c>
      <c r="I53" s="380">
        <v>0.625</v>
      </c>
      <c r="J53" s="280">
        <v>45748</v>
      </c>
      <c r="K53" s="380">
        <v>0.625</v>
      </c>
      <c r="L53" s="280">
        <v>45770</v>
      </c>
      <c r="M53" s="380">
        <v>0.625</v>
      </c>
      <c r="N53" s="246"/>
      <c r="O53" s="261">
        <f t="shared" si="0"/>
        <v>23</v>
      </c>
      <c r="P53" s="332">
        <f t="shared" si="1"/>
        <v>22</v>
      </c>
      <c r="Q53" s="246"/>
    </row>
    <row r="54" spans="1:17">
      <c r="A54" s="270" t="s">
        <v>89</v>
      </c>
      <c r="B54" s="378"/>
      <c r="C54" s="325"/>
      <c r="D54" s="325"/>
      <c r="E54" s="309" t="s">
        <v>24</v>
      </c>
      <c r="F54" s="280">
        <v>45671</v>
      </c>
      <c r="G54" s="380">
        <v>0.70833333333333337</v>
      </c>
      <c r="H54" s="280">
        <v>45692</v>
      </c>
      <c r="I54" s="380">
        <v>0.70833333333333337</v>
      </c>
      <c r="J54" s="280">
        <v>45747</v>
      </c>
      <c r="K54" s="380">
        <v>0.70833333333333337</v>
      </c>
      <c r="L54" s="280">
        <v>45776</v>
      </c>
      <c r="M54" s="380">
        <v>0.70833333333333337</v>
      </c>
      <c r="N54" s="246"/>
      <c r="O54" s="261">
        <f t="shared" si="0"/>
        <v>21</v>
      </c>
      <c r="P54" s="332">
        <f t="shared" si="1"/>
        <v>29</v>
      </c>
      <c r="Q54" s="246"/>
    </row>
    <row r="55" spans="1:17">
      <c r="A55" s="270" t="s">
        <v>90</v>
      </c>
      <c r="B55" s="378"/>
      <c r="C55" s="325"/>
      <c r="D55" s="325"/>
      <c r="E55" s="309" t="s">
        <v>24</v>
      </c>
      <c r="F55" s="280">
        <v>45665</v>
      </c>
      <c r="G55" s="381">
        <v>0.35416666666666669</v>
      </c>
      <c r="H55" s="280">
        <v>45686</v>
      </c>
      <c r="I55" s="381">
        <v>0.35416666666666669</v>
      </c>
      <c r="J55" s="280">
        <v>45749</v>
      </c>
      <c r="K55" s="281">
        <v>0.35416666666666669</v>
      </c>
      <c r="L55" s="280">
        <v>45775</v>
      </c>
      <c r="M55" s="281">
        <v>0.35416666666666669</v>
      </c>
      <c r="N55" s="246"/>
      <c r="O55" s="261">
        <f t="shared" si="0"/>
        <v>21</v>
      </c>
      <c r="P55" s="332">
        <f t="shared" si="1"/>
        <v>26</v>
      </c>
      <c r="Q55" s="246"/>
    </row>
    <row r="56" spans="1:17">
      <c r="A56" s="270" t="s">
        <v>91</v>
      </c>
      <c r="B56" s="378"/>
      <c r="C56" s="325"/>
      <c r="D56" s="325"/>
      <c r="E56" s="309" t="s">
        <v>24</v>
      </c>
      <c r="F56" s="280">
        <v>45670</v>
      </c>
      <c r="G56" s="380" t="s">
        <v>25</v>
      </c>
      <c r="H56" s="280">
        <v>45691</v>
      </c>
      <c r="I56" s="380" t="s">
        <v>25</v>
      </c>
      <c r="J56" s="280">
        <v>45747</v>
      </c>
      <c r="K56" s="351">
        <v>0.375</v>
      </c>
      <c r="L56" s="280">
        <v>45775</v>
      </c>
      <c r="M56" s="351">
        <v>0.375</v>
      </c>
      <c r="N56" s="246"/>
      <c r="O56" s="261">
        <f t="shared" si="0"/>
        <v>21</v>
      </c>
      <c r="P56" s="332">
        <f t="shared" si="1"/>
        <v>28</v>
      </c>
      <c r="Q56" s="246"/>
    </row>
    <row r="57" spans="1:17">
      <c r="A57" s="270" t="s">
        <v>92</v>
      </c>
      <c r="B57" s="378" t="s">
        <v>23</v>
      </c>
      <c r="C57" s="325"/>
      <c r="D57" s="325"/>
      <c r="E57" s="309" t="s">
        <v>24</v>
      </c>
      <c r="F57" s="264">
        <v>45673</v>
      </c>
      <c r="G57" s="380" t="s">
        <v>33</v>
      </c>
      <c r="H57" s="280">
        <v>45692</v>
      </c>
      <c r="I57" s="380" t="s">
        <v>33</v>
      </c>
      <c r="J57" s="280">
        <v>45750</v>
      </c>
      <c r="K57" s="380" t="s">
        <v>33</v>
      </c>
      <c r="L57" s="280">
        <v>45771</v>
      </c>
      <c r="M57" s="380" t="s">
        <v>33</v>
      </c>
      <c r="N57" s="246"/>
      <c r="O57" s="261">
        <f t="shared" si="0"/>
        <v>19</v>
      </c>
      <c r="P57" s="332">
        <f t="shared" si="1"/>
        <v>21</v>
      </c>
      <c r="Q57" s="246"/>
    </row>
    <row r="58" spans="1:17">
      <c r="A58" s="270" t="s">
        <v>93</v>
      </c>
      <c r="B58" s="378" t="s">
        <v>23</v>
      </c>
      <c r="C58" s="325"/>
      <c r="D58" s="325"/>
      <c r="E58" s="309" t="s">
        <v>24</v>
      </c>
      <c r="F58" s="280">
        <v>45664</v>
      </c>
      <c r="G58" s="380">
        <v>0.70833333333333337</v>
      </c>
      <c r="H58" s="280">
        <v>45685</v>
      </c>
      <c r="I58" s="380">
        <v>0.70833333333333337</v>
      </c>
      <c r="J58" s="280">
        <v>45747</v>
      </c>
      <c r="K58" s="380">
        <v>0.70833333333333337</v>
      </c>
      <c r="L58" s="280">
        <v>45776</v>
      </c>
      <c r="M58" s="380">
        <v>0.70833333333333337</v>
      </c>
      <c r="N58" s="246"/>
      <c r="O58" s="261">
        <f t="shared" si="0"/>
        <v>21</v>
      </c>
      <c r="P58" s="332">
        <f t="shared" si="1"/>
        <v>29</v>
      </c>
      <c r="Q58" s="246"/>
    </row>
    <row r="59" spans="1:17">
      <c r="A59" s="270" t="s">
        <v>94</v>
      </c>
      <c r="B59" s="378" t="s">
        <v>23</v>
      </c>
      <c r="C59" s="325"/>
      <c r="D59" s="325"/>
      <c r="E59" s="309" t="s">
        <v>24</v>
      </c>
      <c r="F59" s="280">
        <v>45678</v>
      </c>
      <c r="G59" s="380">
        <v>0.41666666666666669</v>
      </c>
      <c r="H59" s="280">
        <v>45698</v>
      </c>
      <c r="I59" s="380">
        <v>0.41666666666666669</v>
      </c>
      <c r="J59" s="280">
        <v>45748</v>
      </c>
      <c r="K59" s="380">
        <v>0.41666666666666669</v>
      </c>
      <c r="L59" s="280">
        <v>45770</v>
      </c>
      <c r="M59" s="380">
        <v>0.625</v>
      </c>
      <c r="N59" s="246"/>
      <c r="O59" s="261">
        <f t="shared" si="0"/>
        <v>20</v>
      </c>
      <c r="P59" s="332">
        <f t="shared" si="1"/>
        <v>22</v>
      </c>
      <c r="Q59" s="246"/>
    </row>
    <row r="60" spans="1:17">
      <c r="A60" s="270" t="s">
        <v>95</v>
      </c>
      <c r="B60" s="325"/>
      <c r="C60" s="325"/>
      <c r="D60" s="325"/>
      <c r="E60" s="309" t="s">
        <v>24</v>
      </c>
      <c r="F60" s="280">
        <v>45665</v>
      </c>
      <c r="G60" s="383" t="s">
        <v>96</v>
      </c>
      <c r="H60" s="280">
        <v>45686</v>
      </c>
      <c r="I60" s="383" t="s">
        <v>96</v>
      </c>
      <c r="J60" s="280">
        <v>45748</v>
      </c>
      <c r="K60" s="384">
        <v>0.58333333333333337</v>
      </c>
      <c r="L60" s="264">
        <v>45776</v>
      </c>
      <c r="M60" s="384">
        <v>0.35416666666666669</v>
      </c>
      <c r="N60" s="246"/>
      <c r="O60" s="261">
        <f t="shared" si="0"/>
        <v>21</v>
      </c>
      <c r="P60" s="332">
        <f t="shared" si="1"/>
        <v>28</v>
      </c>
      <c r="Q60" s="246"/>
    </row>
    <row r="61" spans="1:17">
      <c r="A61" s="270" t="s">
        <v>97</v>
      </c>
      <c r="B61" s="325"/>
      <c r="C61" s="325"/>
      <c r="D61" s="325"/>
      <c r="E61" s="309" t="s">
        <v>24</v>
      </c>
      <c r="F61" s="280">
        <v>45667</v>
      </c>
      <c r="G61" s="380" t="s">
        <v>25</v>
      </c>
      <c r="H61" s="280">
        <v>45688</v>
      </c>
      <c r="I61" s="380" t="s">
        <v>25</v>
      </c>
      <c r="J61" s="280">
        <v>45747</v>
      </c>
      <c r="K61" s="384">
        <v>0.375</v>
      </c>
      <c r="L61" s="280">
        <v>45769</v>
      </c>
      <c r="M61" s="384">
        <v>0.375</v>
      </c>
      <c r="N61" s="246"/>
      <c r="O61" s="261">
        <f t="shared" si="0"/>
        <v>21</v>
      </c>
      <c r="P61" s="332">
        <f t="shared" si="1"/>
        <v>22</v>
      </c>
      <c r="Q61" s="246"/>
    </row>
    <row r="62" spans="1:17" hidden="1">
      <c r="A62" s="270" t="s">
        <v>98</v>
      </c>
      <c r="B62" s="378" t="s">
        <v>23</v>
      </c>
      <c r="C62" s="325"/>
      <c r="D62" s="325"/>
      <c r="E62" s="396"/>
      <c r="F62" s="397"/>
      <c r="G62" s="402"/>
      <c r="H62" s="397"/>
      <c r="I62" s="402"/>
      <c r="J62" s="397"/>
      <c r="K62" s="402"/>
      <c r="L62" s="397"/>
      <c r="M62" s="402"/>
      <c r="N62" s="246"/>
      <c r="O62" s="261">
        <f t="shared" si="0"/>
        <v>0</v>
      </c>
      <c r="P62" s="332">
        <f t="shared" si="1"/>
        <v>0</v>
      </c>
      <c r="Q62" s="246"/>
    </row>
    <row r="63" spans="1:17">
      <c r="A63" s="270" t="s">
        <v>99</v>
      </c>
      <c r="B63" s="43"/>
      <c r="C63" s="43"/>
      <c r="D63" s="43"/>
      <c r="E63" s="40" t="s">
        <v>24</v>
      </c>
      <c r="F63" s="38">
        <v>45672</v>
      </c>
      <c r="G63" s="32">
        <v>0.625</v>
      </c>
      <c r="H63" s="38">
        <v>45692</v>
      </c>
      <c r="I63" s="32">
        <v>0.625</v>
      </c>
      <c r="J63" s="280">
        <v>45747</v>
      </c>
      <c r="K63" s="281">
        <v>0.375</v>
      </c>
      <c r="L63" s="38">
        <v>45775</v>
      </c>
      <c r="M63" s="41">
        <v>0.35416666666666669</v>
      </c>
      <c r="N63" s="246"/>
      <c r="O63" s="261">
        <f>H63-F63</f>
        <v>20</v>
      </c>
      <c r="P63" s="332">
        <f>L63-J63</f>
        <v>28</v>
      </c>
      <c r="Q63" s="246"/>
    </row>
    <row r="64" spans="1:17">
      <c r="A64" s="270" t="s">
        <v>100</v>
      </c>
      <c r="B64" s="325"/>
      <c r="C64" s="325"/>
      <c r="D64" s="325"/>
      <c r="E64" s="309" t="s">
        <v>28</v>
      </c>
      <c r="F64" s="280">
        <v>45672</v>
      </c>
      <c r="G64" s="380">
        <v>0.625</v>
      </c>
      <c r="H64" s="280">
        <v>45695</v>
      </c>
      <c r="I64" s="380">
        <v>0.625</v>
      </c>
      <c r="J64" s="280">
        <v>45748</v>
      </c>
      <c r="K64" s="380">
        <v>0.625</v>
      </c>
      <c r="L64" s="280">
        <v>45770</v>
      </c>
      <c r="M64" s="380">
        <v>0.625</v>
      </c>
      <c r="N64" s="246"/>
      <c r="O64" s="261">
        <f t="shared" si="0"/>
        <v>23</v>
      </c>
      <c r="P64" s="332">
        <f t="shared" si="1"/>
        <v>22</v>
      </c>
      <c r="Q64" s="246"/>
    </row>
    <row r="65" spans="1:17">
      <c r="A65" s="270" t="s">
        <v>100</v>
      </c>
      <c r="B65" s="325"/>
      <c r="C65" s="325"/>
      <c r="D65" s="325"/>
      <c r="E65" s="309" t="s">
        <v>101</v>
      </c>
      <c r="F65" s="280">
        <v>45674</v>
      </c>
      <c r="G65" s="380">
        <v>0.375</v>
      </c>
      <c r="H65" s="280">
        <v>45695</v>
      </c>
      <c r="I65" s="380">
        <v>0.625</v>
      </c>
      <c r="J65" s="280">
        <v>45748</v>
      </c>
      <c r="K65" s="380">
        <v>0.625</v>
      </c>
      <c r="L65" s="280">
        <v>45770</v>
      </c>
      <c r="M65" s="380">
        <v>0.625</v>
      </c>
      <c r="N65" s="246"/>
      <c r="O65" s="261">
        <f t="shared" si="0"/>
        <v>21</v>
      </c>
      <c r="P65" s="332">
        <f t="shared" si="1"/>
        <v>22</v>
      </c>
      <c r="Q65" s="246"/>
    </row>
    <row r="66" spans="1:17">
      <c r="A66" s="270" t="s">
        <v>102</v>
      </c>
      <c r="B66" s="378" t="s">
        <v>23</v>
      </c>
      <c r="C66" s="325"/>
      <c r="D66" s="325"/>
      <c r="E66" s="309" t="s">
        <v>24</v>
      </c>
      <c r="F66" s="280">
        <v>45666</v>
      </c>
      <c r="G66" s="380">
        <v>0.625</v>
      </c>
      <c r="H66" s="280">
        <v>45684</v>
      </c>
      <c r="I66" s="380" t="s">
        <v>35</v>
      </c>
      <c r="J66" s="280">
        <v>45749</v>
      </c>
      <c r="K66" s="380">
        <v>0.625</v>
      </c>
      <c r="L66" s="280">
        <v>45769</v>
      </c>
      <c r="M66" s="351">
        <v>0.41666666666666669</v>
      </c>
      <c r="N66" s="246"/>
      <c r="O66" s="261">
        <f t="shared" si="0"/>
        <v>18</v>
      </c>
      <c r="P66" s="332">
        <f t="shared" si="1"/>
        <v>20</v>
      </c>
      <c r="Q66" s="246"/>
    </row>
    <row r="67" spans="1:17">
      <c r="A67" s="270" t="s">
        <v>103</v>
      </c>
      <c r="B67" s="378" t="s">
        <v>23</v>
      </c>
      <c r="C67" s="325"/>
      <c r="D67" s="325"/>
      <c r="E67" s="309" t="s">
        <v>24</v>
      </c>
      <c r="F67" s="280">
        <v>45664</v>
      </c>
      <c r="G67" s="380" t="s">
        <v>33</v>
      </c>
      <c r="H67" s="280">
        <v>45685</v>
      </c>
      <c r="I67" s="380" t="s">
        <v>33</v>
      </c>
      <c r="J67" s="280">
        <v>45749</v>
      </c>
      <c r="K67" s="351">
        <v>0.35416666666666669</v>
      </c>
      <c r="L67" s="280">
        <v>45770</v>
      </c>
      <c r="M67" s="351">
        <v>0.39583333333333331</v>
      </c>
      <c r="N67" s="246"/>
      <c r="O67" s="261">
        <f t="shared" si="0"/>
        <v>21</v>
      </c>
      <c r="P67" s="332">
        <f t="shared" si="1"/>
        <v>21</v>
      </c>
      <c r="Q67" s="246"/>
    </row>
    <row r="68" spans="1:17">
      <c r="A68" s="270" t="s">
        <v>104</v>
      </c>
      <c r="B68" s="378" t="s">
        <v>23</v>
      </c>
      <c r="C68" s="325"/>
      <c r="D68" s="325"/>
      <c r="E68" s="309" t="s">
        <v>105</v>
      </c>
      <c r="F68" s="280">
        <v>45678</v>
      </c>
      <c r="G68" s="380">
        <v>0.41666666666666669</v>
      </c>
      <c r="H68" s="280">
        <v>45698</v>
      </c>
      <c r="I68" s="380">
        <v>0.41666666666666669</v>
      </c>
      <c r="J68" s="280">
        <v>45750</v>
      </c>
      <c r="K68" s="380">
        <v>0.41666666666666669</v>
      </c>
      <c r="L68" s="280">
        <v>45775</v>
      </c>
      <c r="M68" s="380">
        <v>0.625</v>
      </c>
      <c r="N68" s="246"/>
      <c r="O68" s="261">
        <f t="shared" si="0"/>
        <v>20</v>
      </c>
      <c r="P68" s="332">
        <f t="shared" si="1"/>
        <v>25</v>
      </c>
      <c r="Q68" s="246"/>
    </row>
    <row r="69" spans="1:17">
      <c r="A69" s="270" t="s">
        <v>104</v>
      </c>
      <c r="B69" s="378" t="s">
        <v>23</v>
      </c>
      <c r="C69" s="325"/>
      <c r="D69" s="325"/>
      <c r="E69" s="309" t="s">
        <v>75</v>
      </c>
      <c r="F69" s="280">
        <v>45677</v>
      </c>
      <c r="G69" s="380">
        <v>0.41666666666666669</v>
      </c>
      <c r="H69" s="280">
        <v>45698</v>
      </c>
      <c r="I69" s="380">
        <v>0.625</v>
      </c>
      <c r="J69" s="280">
        <v>45750</v>
      </c>
      <c r="K69" s="380">
        <v>0.41666666666666669</v>
      </c>
      <c r="L69" s="280">
        <v>45771</v>
      </c>
      <c r="M69" s="380">
        <v>0.625</v>
      </c>
      <c r="N69" s="246"/>
      <c r="O69" s="261">
        <f t="shared" si="0"/>
        <v>21</v>
      </c>
      <c r="P69" s="332">
        <f t="shared" si="1"/>
        <v>21</v>
      </c>
      <c r="Q69" s="246"/>
    </row>
    <row r="70" spans="1:17">
      <c r="A70" s="329" t="s">
        <v>106</v>
      </c>
      <c r="B70" s="378" t="s">
        <v>23</v>
      </c>
      <c r="C70" s="325"/>
      <c r="D70" s="325"/>
      <c r="E70" s="385" t="s">
        <v>24</v>
      </c>
      <c r="F70" s="386">
        <v>45674</v>
      </c>
      <c r="G70" s="387">
        <v>0.625</v>
      </c>
      <c r="H70" s="386">
        <v>45695</v>
      </c>
      <c r="I70" s="387">
        <v>0.625</v>
      </c>
      <c r="J70" s="280">
        <v>45751</v>
      </c>
      <c r="K70" s="387">
        <v>0.625</v>
      </c>
      <c r="L70" s="386">
        <v>45775</v>
      </c>
      <c r="M70" s="387">
        <v>0.375</v>
      </c>
      <c r="N70" s="246"/>
      <c r="O70" s="261">
        <f t="shared" si="0"/>
        <v>21</v>
      </c>
      <c r="P70" s="332">
        <f t="shared" si="1"/>
        <v>24</v>
      </c>
      <c r="Q70" s="246"/>
    </row>
    <row r="71" spans="1:17">
      <c r="A71" s="270" t="s">
        <v>107</v>
      </c>
      <c r="B71" s="378"/>
      <c r="C71" s="325"/>
      <c r="D71" s="325"/>
      <c r="E71" s="309" t="s">
        <v>24</v>
      </c>
      <c r="F71" s="280">
        <v>45677</v>
      </c>
      <c r="G71" s="381">
        <v>0.625</v>
      </c>
      <c r="H71" s="280">
        <v>45698</v>
      </c>
      <c r="I71" s="387">
        <v>0.625</v>
      </c>
      <c r="J71" s="280">
        <v>45750</v>
      </c>
      <c r="K71" s="387">
        <v>0.625</v>
      </c>
      <c r="L71" s="280">
        <v>45771</v>
      </c>
      <c r="M71" s="387">
        <v>0.625</v>
      </c>
      <c r="N71" s="246"/>
      <c r="O71" s="261">
        <f t="shared" ref="O71:O124" si="2">H71-F71</f>
        <v>21</v>
      </c>
      <c r="P71" s="332">
        <f t="shared" si="1"/>
        <v>21</v>
      </c>
      <c r="Q71" s="246"/>
    </row>
    <row r="72" spans="1:17">
      <c r="A72" s="270" t="s">
        <v>108</v>
      </c>
      <c r="B72" s="325"/>
      <c r="C72" s="325"/>
      <c r="D72" s="325"/>
      <c r="E72" s="309" t="s">
        <v>24</v>
      </c>
      <c r="F72" s="280">
        <v>45665</v>
      </c>
      <c r="G72" s="380">
        <v>0.625</v>
      </c>
      <c r="H72" s="280">
        <v>45686</v>
      </c>
      <c r="I72" s="380">
        <v>0.35416666666666669</v>
      </c>
      <c r="J72" s="280">
        <v>45747</v>
      </c>
      <c r="K72" s="351">
        <v>0.625</v>
      </c>
      <c r="L72" s="280">
        <v>45775</v>
      </c>
      <c r="M72" s="351">
        <v>0.625</v>
      </c>
      <c r="N72" s="246"/>
      <c r="O72" s="261">
        <f t="shared" si="2"/>
        <v>21</v>
      </c>
      <c r="P72" s="332">
        <f t="shared" ref="P72:P124" si="3">L72-J72</f>
        <v>28</v>
      </c>
      <c r="Q72" s="246"/>
    </row>
    <row r="73" spans="1:17">
      <c r="A73" s="270" t="s">
        <v>109</v>
      </c>
      <c r="B73" s="378" t="s">
        <v>23</v>
      </c>
      <c r="C73" s="325"/>
      <c r="D73" s="325"/>
      <c r="E73" s="309" t="s">
        <v>24</v>
      </c>
      <c r="F73" s="280">
        <v>45667</v>
      </c>
      <c r="G73" s="380">
        <v>0.35416666666666669</v>
      </c>
      <c r="H73" s="280">
        <v>45688</v>
      </c>
      <c r="I73" s="380">
        <v>0.35416666666666669</v>
      </c>
      <c r="J73" s="280">
        <v>45747</v>
      </c>
      <c r="K73" s="380">
        <v>0.35416666666666669</v>
      </c>
      <c r="L73" s="280">
        <v>45769</v>
      </c>
      <c r="M73" s="380">
        <v>0.625</v>
      </c>
      <c r="N73" s="246"/>
      <c r="O73" s="261">
        <f t="shared" si="2"/>
        <v>21</v>
      </c>
      <c r="P73" s="332">
        <f t="shared" si="3"/>
        <v>22</v>
      </c>
      <c r="Q73" s="246"/>
    </row>
    <row r="74" spans="1:17">
      <c r="A74" s="270" t="s">
        <v>110</v>
      </c>
      <c r="B74" s="378"/>
      <c r="C74" s="325"/>
      <c r="D74" s="325"/>
      <c r="E74" s="309" t="s">
        <v>24</v>
      </c>
      <c r="F74" s="280">
        <v>45671</v>
      </c>
      <c r="G74" s="380">
        <v>0.41666666666666669</v>
      </c>
      <c r="H74" s="280">
        <v>45692</v>
      </c>
      <c r="I74" s="380">
        <v>0.41666666666666669</v>
      </c>
      <c r="J74" s="280">
        <v>45751</v>
      </c>
      <c r="K74" s="281">
        <v>0.375</v>
      </c>
      <c r="L74" s="280">
        <v>45776</v>
      </c>
      <c r="M74" s="380">
        <v>0.625</v>
      </c>
      <c r="N74" s="246"/>
      <c r="O74" s="261">
        <f t="shared" si="2"/>
        <v>21</v>
      </c>
      <c r="P74" s="332">
        <f t="shared" si="3"/>
        <v>25</v>
      </c>
      <c r="Q74" s="246"/>
    </row>
    <row r="75" spans="1:17" hidden="1">
      <c r="A75" s="270" t="s">
        <v>111</v>
      </c>
      <c r="B75" s="325"/>
      <c r="C75" s="325"/>
      <c r="D75" s="325"/>
      <c r="E75" s="396"/>
      <c r="F75" s="397"/>
      <c r="G75" s="402"/>
      <c r="H75" s="397"/>
      <c r="I75" s="402"/>
      <c r="J75" s="397"/>
      <c r="K75" s="402"/>
      <c r="L75" s="397"/>
      <c r="M75" s="402"/>
      <c r="N75" s="246"/>
      <c r="O75" s="261">
        <f t="shared" si="2"/>
        <v>0</v>
      </c>
      <c r="P75" s="332">
        <f t="shared" si="3"/>
        <v>0</v>
      </c>
      <c r="Q75" s="246"/>
    </row>
    <row r="76" spans="1:17">
      <c r="A76" s="270" t="s">
        <v>112</v>
      </c>
      <c r="B76" s="378" t="s">
        <v>23</v>
      </c>
      <c r="C76" s="325"/>
      <c r="D76" s="325"/>
      <c r="E76" s="309" t="s">
        <v>24</v>
      </c>
      <c r="F76" s="280">
        <v>45678</v>
      </c>
      <c r="G76" s="380">
        <v>0.41666666666666669</v>
      </c>
      <c r="H76" s="280">
        <v>45698</v>
      </c>
      <c r="I76" s="380">
        <v>0.41666666666666669</v>
      </c>
      <c r="J76" s="280">
        <v>45748</v>
      </c>
      <c r="K76" s="380">
        <v>0.41666666666666669</v>
      </c>
      <c r="L76" s="280">
        <v>45775</v>
      </c>
      <c r="M76" s="380">
        <v>0.625</v>
      </c>
      <c r="N76" s="246"/>
      <c r="O76" s="261">
        <f t="shared" si="2"/>
        <v>20</v>
      </c>
      <c r="P76" s="332">
        <f t="shared" si="3"/>
        <v>27</v>
      </c>
      <c r="Q76" s="246"/>
    </row>
    <row r="77" spans="1:17">
      <c r="A77" s="270" t="s">
        <v>113</v>
      </c>
      <c r="B77" s="325"/>
      <c r="C77" s="325"/>
      <c r="D77" s="325"/>
      <c r="E77" s="309" t="s">
        <v>24</v>
      </c>
      <c r="F77" s="280">
        <v>45670</v>
      </c>
      <c r="G77" s="381">
        <v>0.375</v>
      </c>
      <c r="H77" s="280">
        <v>45691</v>
      </c>
      <c r="I77" s="381">
        <v>0.375</v>
      </c>
      <c r="J77" s="280">
        <v>45750</v>
      </c>
      <c r="K77" s="281">
        <v>0.375</v>
      </c>
      <c r="L77" s="280">
        <v>45777</v>
      </c>
      <c r="M77" s="281">
        <v>0.375</v>
      </c>
      <c r="N77" s="246"/>
      <c r="O77" s="261">
        <f t="shared" si="2"/>
        <v>21</v>
      </c>
      <c r="P77" s="332">
        <f t="shared" si="3"/>
        <v>27</v>
      </c>
      <c r="Q77" s="246"/>
    </row>
    <row r="78" spans="1:17">
      <c r="A78" s="270" t="s">
        <v>114</v>
      </c>
      <c r="B78" s="378" t="s">
        <v>23</v>
      </c>
      <c r="C78" s="325"/>
      <c r="D78" s="325"/>
      <c r="E78" s="309" t="s">
        <v>24</v>
      </c>
      <c r="F78" s="280">
        <v>45666</v>
      </c>
      <c r="G78" s="381">
        <v>0.35416666666666669</v>
      </c>
      <c r="H78" s="280">
        <v>45687</v>
      </c>
      <c r="I78" s="381">
        <v>0.35416666666666669</v>
      </c>
      <c r="J78" s="280">
        <v>45751</v>
      </c>
      <c r="K78" s="381">
        <v>0.35416666666666669</v>
      </c>
      <c r="L78" s="280">
        <v>45777</v>
      </c>
      <c r="M78" s="381">
        <v>0.64583333333333337</v>
      </c>
      <c r="N78" s="246"/>
      <c r="O78" s="261">
        <f t="shared" si="2"/>
        <v>21</v>
      </c>
      <c r="P78" s="332">
        <f t="shared" si="3"/>
        <v>26</v>
      </c>
      <c r="Q78" s="246"/>
    </row>
    <row r="79" spans="1:17">
      <c r="A79" s="270" t="s">
        <v>115</v>
      </c>
      <c r="B79" s="378" t="s">
        <v>23</v>
      </c>
      <c r="C79" s="325"/>
      <c r="D79" s="325"/>
      <c r="E79" s="309" t="s">
        <v>24</v>
      </c>
      <c r="F79" s="280">
        <v>45673</v>
      </c>
      <c r="G79" s="380" t="s">
        <v>25</v>
      </c>
      <c r="H79" s="280">
        <v>45694</v>
      </c>
      <c r="I79" s="380" t="s">
        <v>25</v>
      </c>
      <c r="J79" s="280">
        <v>45750</v>
      </c>
      <c r="K79" s="281">
        <v>0.375</v>
      </c>
      <c r="L79" s="280">
        <v>45777</v>
      </c>
      <c r="M79" s="281">
        <v>0.375</v>
      </c>
      <c r="N79" s="246"/>
      <c r="O79" s="261">
        <f t="shared" si="2"/>
        <v>21</v>
      </c>
      <c r="P79" s="332">
        <f t="shared" si="3"/>
        <v>27</v>
      </c>
      <c r="Q79" s="246"/>
    </row>
    <row r="80" spans="1:17">
      <c r="A80" s="270" t="s">
        <v>116</v>
      </c>
      <c r="B80" s="378" t="s">
        <v>23</v>
      </c>
      <c r="C80" s="325"/>
      <c r="D80" s="325"/>
      <c r="E80" s="309" t="s">
        <v>24</v>
      </c>
      <c r="F80" s="280">
        <v>45667</v>
      </c>
      <c r="G80" s="380">
        <v>0.375</v>
      </c>
      <c r="H80" s="280">
        <v>45688</v>
      </c>
      <c r="I80" s="380">
        <v>0.375</v>
      </c>
      <c r="J80" s="280">
        <v>45747</v>
      </c>
      <c r="K80" s="380">
        <v>0.375</v>
      </c>
      <c r="L80" s="280">
        <v>45776</v>
      </c>
      <c r="M80" s="380">
        <v>0.375</v>
      </c>
      <c r="N80" s="246"/>
      <c r="O80" s="261">
        <f t="shared" si="2"/>
        <v>21</v>
      </c>
      <c r="P80" s="332">
        <f t="shared" si="3"/>
        <v>29</v>
      </c>
      <c r="Q80" s="246"/>
    </row>
    <row r="81" spans="1:17">
      <c r="A81" s="270" t="s">
        <v>117</v>
      </c>
      <c r="B81" s="325"/>
      <c r="C81" s="325"/>
      <c r="D81" s="325"/>
      <c r="E81" s="309" t="s">
        <v>24</v>
      </c>
      <c r="F81" s="280">
        <v>45666</v>
      </c>
      <c r="G81" s="380">
        <v>0.35416666666666669</v>
      </c>
      <c r="H81" s="280">
        <v>45687</v>
      </c>
      <c r="I81" s="380">
        <v>0.35416666666666669</v>
      </c>
      <c r="J81" s="280">
        <v>45749</v>
      </c>
      <c r="K81" s="380">
        <v>0.35416666666666669</v>
      </c>
      <c r="L81" s="280">
        <v>45770</v>
      </c>
      <c r="M81" s="380">
        <v>0.375</v>
      </c>
      <c r="N81" s="246"/>
      <c r="O81" s="261">
        <f t="shared" si="2"/>
        <v>21</v>
      </c>
      <c r="P81" s="332">
        <f t="shared" si="3"/>
        <v>21</v>
      </c>
      <c r="Q81" s="246"/>
    </row>
    <row r="82" spans="1:17">
      <c r="A82" s="270" t="s">
        <v>118</v>
      </c>
      <c r="B82" s="325"/>
      <c r="C82" s="325"/>
      <c r="D82" s="325"/>
      <c r="E82" s="309" t="s">
        <v>24</v>
      </c>
      <c r="F82" s="280">
        <v>45674</v>
      </c>
      <c r="G82" s="380">
        <v>0.35416666666666669</v>
      </c>
      <c r="H82" s="280">
        <v>45695</v>
      </c>
      <c r="I82" s="380">
        <v>0.35416666666666669</v>
      </c>
      <c r="J82" s="280">
        <v>45749</v>
      </c>
      <c r="K82" s="380">
        <v>0.35416666666666669</v>
      </c>
      <c r="L82" s="280">
        <v>45771</v>
      </c>
      <c r="M82" s="380">
        <v>0.35416666666666669</v>
      </c>
      <c r="N82" s="246"/>
      <c r="O82" s="261">
        <f t="shared" si="2"/>
        <v>21</v>
      </c>
      <c r="P82" s="332">
        <f t="shared" si="3"/>
        <v>22</v>
      </c>
      <c r="Q82" s="246"/>
    </row>
    <row r="83" spans="1:17">
      <c r="A83" s="270" t="s">
        <v>119</v>
      </c>
      <c r="B83" s="325"/>
      <c r="C83" s="325"/>
      <c r="D83" s="325"/>
      <c r="E83" s="309" t="s">
        <v>24</v>
      </c>
      <c r="F83" s="280">
        <v>45672</v>
      </c>
      <c r="G83" s="380" t="s">
        <v>35</v>
      </c>
      <c r="H83" s="280">
        <v>45695</v>
      </c>
      <c r="I83" s="380" t="s">
        <v>35</v>
      </c>
      <c r="J83" s="280">
        <v>45750</v>
      </c>
      <c r="K83" s="351">
        <v>0.41666666666666669</v>
      </c>
      <c r="L83" s="280">
        <v>45777</v>
      </c>
      <c r="M83" s="351">
        <v>0.41666666666666669</v>
      </c>
      <c r="N83" s="246"/>
      <c r="O83" s="261">
        <f t="shared" si="2"/>
        <v>23</v>
      </c>
      <c r="P83" s="332">
        <f t="shared" si="3"/>
        <v>27</v>
      </c>
      <c r="Q83" s="246"/>
    </row>
    <row r="84" spans="1:17">
      <c r="A84" s="270" t="s">
        <v>120</v>
      </c>
      <c r="B84" s="325"/>
      <c r="C84" s="325"/>
      <c r="D84" s="325"/>
      <c r="E84" s="309" t="s">
        <v>24</v>
      </c>
      <c r="F84" s="280">
        <v>45670</v>
      </c>
      <c r="G84" s="380" t="s">
        <v>25</v>
      </c>
      <c r="H84" s="280">
        <v>45691</v>
      </c>
      <c r="I84" s="380" t="s">
        <v>25</v>
      </c>
      <c r="J84" s="280">
        <v>45750</v>
      </c>
      <c r="K84" s="351">
        <v>0.6875</v>
      </c>
      <c r="L84" s="280">
        <v>45777</v>
      </c>
      <c r="M84" s="351">
        <v>0.6875</v>
      </c>
      <c r="N84" s="246"/>
      <c r="O84" s="261">
        <f t="shared" si="2"/>
        <v>21</v>
      </c>
      <c r="P84" s="332">
        <f t="shared" si="3"/>
        <v>27</v>
      </c>
      <c r="Q84" s="246"/>
    </row>
    <row r="85" spans="1:17">
      <c r="A85" s="270" t="s">
        <v>121</v>
      </c>
      <c r="B85" s="325"/>
      <c r="C85" s="325"/>
      <c r="D85" s="325"/>
      <c r="E85" s="309" t="s">
        <v>24</v>
      </c>
      <c r="F85" s="280">
        <v>45677</v>
      </c>
      <c r="G85" s="380" t="s">
        <v>122</v>
      </c>
      <c r="H85" s="280">
        <v>45698</v>
      </c>
      <c r="I85" s="380" t="s">
        <v>122</v>
      </c>
      <c r="J85" s="280">
        <v>45748</v>
      </c>
      <c r="K85" s="351">
        <v>0.66666666666666663</v>
      </c>
      <c r="L85" s="280">
        <v>45775</v>
      </c>
      <c r="M85" s="351">
        <v>0.66666666666666663</v>
      </c>
      <c r="N85" s="246"/>
      <c r="O85" s="261">
        <f t="shared" si="2"/>
        <v>21</v>
      </c>
      <c r="P85" s="332">
        <f t="shared" si="3"/>
        <v>27</v>
      </c>
      <c r="Q85" s="246"/>
    </row>
    <row r="86" spans="1:17">
      <c r="A86" s="270" t="s">
        <v>123</v>
      </c>
      <c r="B86" s="378" t="s">
        <v>23</v>
      </c>
      <c r="C86" s="325"/>
      <c r="D86" s="325"/>
      <c r="E86" s="309" t="s">
        <v>24</v>
      </c>
      <c r="F86" s="280">
        <v>45671</v>
      </c>
      <c r="G86" s="380">
        <v>0.41666666666666669</v>
      </c>
      <c r="H86" s="280">
        <v>45692</v>
      </c>
      <c r="I86" s="380">
        <v>0.375</v>
      </c>
      <c r="J86" s="280">
        <v>45748</v>
      </c>
      <c r="K86" s="351">
        <v>0.41666666666666669</v>
      </c>
      <c r="L86" s="280">
        <v>45771</v>
      </c>
      <c r="M86" s="351">
        <v>0.625</v>
      </c>
      <c r="N86" s="246"/>
      <c r="O86" s="261">
        <f t="shared" si="2"/>
        <v>21</v>
      </c>
      <c r="P86" s="332">
        <f t="shared" si="3"/>
        <v>23</v>
      </c>
      <c r="Q86" s="246"/>
    </row>
    <row r="87" spans="1:17">
      <c r="A87" s="270" t="s">
        <v>126</v>
      </c>
      <c r="B87" s="325"/>
      <c r="C87" s="325"/>
      <c r="D87" s="325"/>
      <c r="E87" s="309" t="s">
        <v>24</v>
      </c>
      <c r="F87" s="280">
        <v>45674</v>
      </c>
      <c r="G87" s="380" t="s">
        <v>25</v>
      </c>
      <c r="H87" s="280">
        <v>45695</v>
      </c>
      <c r="I87" s="380" t="s">
        <v>25</v>
      </c>
      <c r="J87" s="280">
        <v>45751</v>
      </c>
      <c r="K87" s="380">
        <v>0.625</v>
      </c>
      <c r="L87" s="280">
        <v>45775</v>
      </c>
      <c r="M87" s="380">
        <v>0.625</v>
      </c>
      <c r="N87" s="246"/>
      <c r="O87" s="261">
        <f t="shared" si="2"/>
        <v>21</v>
      </c>
      <c r="P87" s="332">
        <f t="shared" si="3"/>
        <v>24</v>
      </c>
      <c r="Q87" s="246"/>
    </row>
    <row r="88" spans="1:17" hidden="1">
      <c r="A88" s="263" t="s">
        <v>736</v>
      </c>
      <c r="B88" s="276"/>
      <c r="C88" s="276"/>
      <c r="D88" s="276"/>
      <c r="E88" s="266"/>
      <c r="F88" s="264">
        <v>45665</v>
      </c>
      <c r="G88" s="265" t="s">
        <v>25</v>
      </c>
      <c r="H88" s="264">
        <v>45686</v>
      </c>
      <c r="I88" s="265" t="s">
        <v>25</v>
      </c>
      <c r="J88" s="264">
        <v>45751</v>
      </c>
      <c r="K88" s="265">
        <v>0.375</v>
      </c>
      <c r="L88" s="264">
        <v>45777</v>
      </c>
      <c r="M88" s="265">
        <v>0.625</v>
      </c>
      <c r="N88" s="246"/>
      <c r="O88" s="261">
        <f t="shared" si="2"/>
        <v>21</v>
      </c>
      <c r="P88" s="332">
        <f t="shared" si="3"/>
        <v>26</v>
      </c>
      <c r="Q88" s="246"/>
    </row>
    <row r="89" spans="1:17">
      <c r="A89" s="29" t="s">
        <v>127</v>
      </c>
      <c r="B89" s="43"/>
      <c r="C89" s="43"/>
      <c r="D89" s="43"/>
      <c r="E89" s="40" t="s">
        <v>24</v>
      </c>
      <c r="F89" s="38">
        <v>45666</v>
      </c>
      <c r="G89" s="32">
        <v>0.5</v>
      </c>
      <c r="H89" s="38">
        <v>45687</v>
      </c>
      <c r="I89" s="32">
        <v>0.5</v>
      </c>
      <c r="J89" s="280">
        <v>45750</v>
      </c>
      <c r="K89" s="380">
        <v>0.5</v>
      </c>
      <c r="L89" s="38">
        <v>45771</v>
      </c>
      <c r="M89" s="32">
        <v>0.41666666666666669</v>
      </c>
      <c r="N89" s="246"/>
      <c r="O89" s="261">
        <f t="shared" si="2"/>
        <v>21</v>
      </c>
      <c r="P89" s="332">
        <f t="shared" si="3"/>
        <v>21</v>
      </c>
      <c r="Q89" s="246"/>
    </row>
    <row r="90" spans="1:17">
      <c r="A90" s="29" t="s">
        <v>128</v>
      </c>
      <c r="B90" s="253" t="s">
        <v>23</v>
      </c>
      <c r="C90" s="43"/>
      <c r="D90" s="43"/>
      <c r="E90" s="40" t="s">
        <v>24</v>
      </c>
      <c r="F90" s="38">
        <v>45667</v>
      </c>
      <c r="G90" s="44">
        <v>0.60416666666666663</v>
      </c>
      <c r="H90" s="38">
        <v>45688</v>
      </c>
      <c r="I90" s="44">
        <v>0.60416666666666663</v>
      </c>
      <c r="J90" s="280">
        <v>45751</v>
      </c>
      <c r="K90" s="281">
        <v>0.60416666666666663</v>
      </c>
      <c r="L90" s="38">
        <v>45775</v>
      </c>
      <c r="M90" s="44">
        <v>0.60416666666666663</v>
      </c>
      <c r="N90" s="246"/>
      <c r="O90" s="261">
        <f t="shared" si="2"/>
        <v>21</v>
      </c>
      <c r="P90" s="332">
        <f t="shared" si="3"/>
        <v>24</v>
      </c>
      <c r="Q90" s="246"/>
    </row>
    <row r="91" spans="1:17">
      <c r="A91" s="29" t="s">
        <v>129</v>
      </c>
      <c r="B91" s="37"/>
      <c r="C91" s="43"/>
      <c r="D91" s="43"/>
      <c r="E91" s="40" t="s">
        <v>24</v>
      </c>
      <c r="F91" s="38">
        <v>45666</v>
      </c>
      <c r="G91" s="32">
        <v>0.5</v>
      </c>
      <c r="H91" s="38">
        <v>45687</v>
      </c>
      <c r="I91" s="32">
        <v>0.5</v>
      </c>
      <c r="J91" s="280">
        <v>45750</v>
      </c>
      <c r="K91" s="380">
        <v>0.5</v>
      </c>
      <c r="L91" s="38">
        <v>45771</v>
      </c>
      <c r="M91" s="32">
        <v>0.41666666666666669</v>
      </c>
      <c r="N91" s="246"/>
      <c r="O91" s="261">
        <f t="shared" si="2"/>
        <v>21</v>
      </c>
      <c r="P91" s="332">
        <f t="shared" si="3"/>
        <v>21</v>
      </c>
      <c r="Q91" s="246"/>
    </row>
    <row r="92" spans="1:17">
      <c r="A92" s="29" t="s">
        <v>130</v>
      </c>
      <c r="B92" s="37"/>
      <c r="C92" s="43"/>
      <c r="D92" s="43"/>
      <c r="E92" s="40" t="s">
        <v>24</v>
      </c>
      <c r="F92" s="38">
        <v>45674</v>
      </c>
      <c r="G92" s="32" t="s">
        <v>25</v>
      </c>
      <c r="H92" s="38">
        <v>45695</v>
      </c>
      <c r="I92" s="32" t="s">
        <v>25</v>
      </c>
      <c r="J92" s="280">
        <v>45748</v>
      </c>
      <c r="K92" s="380">
        <v>0.625</v>
      </c>
      <c r="L92" s="38">
        <v>45771</v>
      </c>
      <c r="M92" s="32">
        <v>0.41666666666666669</v>
      </c>
      <c r="N92" s="246"/>
      <c r="O92" s="261">
        <f t="shared" si="2"/>
        <v>21</v>
      </c>
      <c r="P92" s="332">
        <f t="shared" si="3"/>
        <v>23</v>
      </c>
      <c r="Q92" s="246"/>
    </row>
    <row r="93" spans="1:17">
      <c r="A93" s="29" t="s">
        <v>131</v>
      </c>
      <c r="B93" s="43"/>
      <c r="C93" s="43"/>
      <c r="D93" s="43"/>
      <c r="E93" s="40" t="s">
        <v>24</v>
      </c>
      <c r="F93" s="38">
        <v>45666</v>
      </c>
      <c r="G93" s="32" t="s">
        <v>35</v>
      </c>
      <c r="H93" s="38">
        <v>45687</v>
      </c>
      <c r="I93" s="32">
        <v>0.41666666666666669</v>
      </c>
      <c r="J93" s="280">
        <v>45749</v>
      </c>
      <c r="K93" s="351">
        <v>0.625</v>
      </c>
      <c r="L93" s="38">
        <v>45771</v>
      </c>
      <c r="M93" s="39">
        <v>0.41666666666666669</v>
      </c>
      <c r="N93" s="246"/>
      <c r="O93" s="261">
        <f t="shared" si="2"/>
        <v>21</v>
      </c>
      <c r="P93" s="332">
        <f t="shared" si="3"/>
        <v>22</v>
      </c>
      <c r="Q93" s="246"/>
    </row>
    <row r="94" spans="1:17">
      <c r="A94" s="29" t="s">
        <v>132</v>
      </c>
      <c r="B94" s="43"/>
      <c r="C94" s="43"/>
      <c r="D94" s="43"/>
      <c r="E94" s="40" t="s">
        <v>133</v>
      </c>
      <c r="F94" s="38">
        <v>45665</v>
      </c>
      <c r="G94" s="32" t="s">
        <v>58</v>
      </c>
      <c r="H94" s="38">
        <v>45686</v>
      </c>
      <c r="I94" s="32" t="s">
        <v>58</v>
      </c>
      <c r="J94" s="280">
        <v>45750</v>
      </c>
      <c r="K94" s="380" t="s">
        <v>58</v>
      </c>
      <c r="L94" s="38">
        <v>45777</v>
      </c>
      <c r="M94" s="32" t="s">
        <v>58</v>
      </c>
      <c r="N94" s="246"/>
      <c r="O94" s="261">
        <f t="shared" si="2"/>
        <v>21</v>
      </c>
      <c r="P94" s="332">
        <f t="shared" si="3"/>
        <v>27</v>
      </c>
      <c r="Q94" s="246"/>
    </row>
    <row r="95" spans="1:17">
      <c r="A95" s="29" t="s">
        <v>135</v>
      </c>
      <c r="B95" s="43"/>
      <c r="C95" s="43"/>
      <c r="D95" s="43"/>
      <c r="E95" s="40" t="s">
        <v>24</v>
      </c>
      <c r="F95" s="38">
        <v>45670</v>
      </c>
      <c r="G95" s="32" t="s">
        <v>25</v>
      </c>
      <c r="H95" s="38">
        <v>45698</v>
      </c>
      <c r="I95" s="32" t="s">
        <v>25</v>
      </c>
      <c r="J95" s="280">
        <v>45749</v>
      </c>
      <c r="K95" s="380">
        <v>0.375</v>
      </c>
      <c r="L95" s="38">
        <v>45776</v>
      </c>
      <c r="M95" s="32" t="s">
        <v>58</v>
      </c>
      <c r="N95" s="246"/>
      <c r="O95" s="261">
        <f t="shared" si="2"/>
        <v>28</v>
      </c>
      <c r="P95" s="332">
        <f t="shared" si="3"/>
        <v>27</v>
      </c>
      <c r="Q95" s="246"/>
    </row>
    <row r="96" spans="1:17">
      <c r="A96" s="29" t="s">
        <v>136</v>
      </c>
      <c r="B96" s="43"/>
      <c r="C96" s="43"/>
      <c r="D96" s="43"/>
      <c r="E96" s="40" t="s">
        <v>137</v>
      </c>
      <c r="F96" s="38">
        <v>45666</v>
      </c>
      <c r="G96" s="32" t="s">
        <v>67</v>
      </c>
      <c r="H96" s="38">
        <v>45687</v>
      </c>
      <c r="I96" s="32" t="s">
        <v>67</v>
      </c>
      <c r="J96" s="280">
        <v>45749</v>
      </c>
      <c r="K96" s="380" t="s">
        <v>67</v>
      </c>
      <c r="L96" s="38">
        <v>45776</v>
      </c>
      <c r="M96" s="32">
        <v>0.66666666666666663</v>
      </c>
      <c r="N96" s="246"/>
      <c r="O96" s="261">
        <f t="shared" si="2"/>
        <v>21</v>
      </c>
      <c r="P96" s="332">
        <f t="shared" si="3"/>
        <v>27</v>
      </c>
      <c r="Q96" s="246"/>
    </row>
    <row r="97" spans="1:17">
      <c r="A97" s="29" t="s">
        <v>138</v>
      </c>
      <c r="B97" s="43"/>
      <c r="C97" s="43"/>
      <c r="D97" s="43"/>
      <c r="E97" s="40" t="s">
        <v>24</v>
      </c>
      <c r="F97" s="280">
        <v>45301</v>
      </c>
      <c r="G97" s="380" t="s">
        <v>58</v>
      </c>
      <c r="H97" s="38">
        <v>45322</v>
      </c>
      <c r="I97" s="32" t="s">
        <v>58</v>
      </c>
      <c r="J97" s="280">
        <v>45748</v>
      </c>
      <c r="K97" s="351">
        <v>0.41666666666666669</v>
      </c>
      <c r="L97" s="38">
        <v>45771</v>
      </c>
      <c r="M97" s="39">
        <v>0.625</v>
      </c>
      <c r="N97" s="246"/>
      <c r="O97" s="261">
        <f t="shared" si="2"/>
        <v>21</v>
      </c>
      <c r="P97" s="332">
        <f t="shared" si="3"/>
        <v>23</v>
      </c>
      <c r="Q97" s="246"/>
    </row>
    <row r="98" spans="1:17">
      <c r="A98" s="29" t="s">
        <v>139</v>
      </c>
      <c r="B98" s="43"/>
      <c r="C98" s="43"/>
      <c r="D98" s="43"/>
      <c r="E98" s="31" t="s">
        <v>45</v>
      </c>
      <c r="F98" s="280">
        <v>45670</v>
      </c>
      <c r="G98" s="380" t="s">
        <v>33</v>
      </c>
      <c r="H98" s="38">
        <v>45691</v>
      </c>
      <c r="I98" s="32" t="s">
        <v>33</v>
      </c>
      <c r="J98" s="280">
        <v>45747</v>
      </c>
      <c r="K98" s="351">
        <v>0.35416666666666669</v>
      </c>
      <c r="L98" s="38">
        <v>45770</v>
      </c>
      <c r="M98" s="39">
        <v>0.35416666666666669</v>
      </c>
      <c r="N98" s="246"/>
      <c r="O98" s="261">
        <f t="shared" si="2"/>
        <v>21</v>
      </c>
      <c r="P98" s="332">
        <f t="shared" si="3"/>
        <v>23</v>
      </c>
      <c r="Q98" s="246"/>
    </row>
    <row r="99" spans="1:17">
      <c r="A99" s="29" t="s">
        <v>139</v>
      </c>
      <c r="B99" s="43"/>
      <c r="C99" s="43"/>
      <c r="D99" s="43"/>
      <c r="E99" s="31" t="s">
        <v>140</v>
      </c>
      <c r="F99" s="280">
        <v>45665</v>
      </c>
      <c r="G99" s="380" t="s">
        <v>33</v>
      </c>
      <c r="H99" s="38">
        <v>45686</v>
      </c>
      <c r="I99" s="32" t="s">
        <v>33</v>
      </c>
      <c r="J99" s="280">
        <v>45748</v>
      </c>
      <c r="K99" s="351">
        <v>0.35416666666666669</v>
      </c>
      <c r="L99" s="38">
        <v>45777</v>
      </c>
      <c r="M99" s="39">
        <v>0.35416666666666669</v>
      </c>
      <c r="N99" s="246"/>
      <c r="O99" s="261">
        <f t="shared" si="2"/>
        <v>21</v>
      </c>
      <c r="P99" s="332">
        <f t="shared" si="3"/>
        <v>29</v>
      </c>
      <c r="Q99" s="246"/>
    </row>
    <row r="100" spans="1:17">
      <c r="A100" s="29" t="s">
        <v>141</v>
      </c>
      <c r="B100" s="253" t="s">
        <v>47</v>
      </c>
      <c r="C100" s="43"/>
      <c r="D100" s="43"/>
      <c r="E100" s="40" t="s">
        <v>24</v>
      </c>
      <c r="F100" s="280">
        <v>45677</v>
      </c>
      <c r="G100" s="381">
        <v>0.375</v>
      </c>
      <c r="H100" s="38">
        <v>45698</v>
      </c>
      <c r="I100" s="41">
        <v>0.66666666666666663</v>
      </c>
      <c r="J100" s="280">
        <v>45749</v>
      </c>
      <c r="K100" s="351">
        <v>0.375</v>
      </c>
      <c r="L100" s="38">
        <v>45771</v>
      </c>
      <c r="M100" s="44">
        <v>0.375</v>
      </c>
      <c r="N100" s="246"/>
      <c r="O100" s="261">
        <f t="shared" si="2"/>
        <v>21</v>
      </c>
      <c r="P100" s="332">
        <f t="shared" si="3"/>
        <v>22</v>
      </c>
      <c r="Q100" s="246"/>
    </row>
    <row r="101" spans="1:17">
      <c r="A101" s="29" t="s">
        <v>142</v>
      </c>
      <c r="B101" s="43"/>
      <c r="C101" s="43"/>
      <c r="D101" s="43"/>
      <c r="E101" s="40" t="s">
        <v>54</v>
      </c>
      <c r="F101" s="280">
        <v>45674</v>
      </c>
      <c r="G101" s="380" t="s">
        <v>33</v>
      </c>
      <c r="H101" s="38">
        <v>45698</v>
      </c>
      <c r="I101" s="32" t="s">
        <v>33</v>
      </c>
      <c r="J101" s="280">
        <v>45749</v>
      </c>
      <c r="K101" s="351">
        <v>0.35416666666666669</v>
      </c>
      <c r="L101" s="38">
        <v>45776</v>
      </c>
      <c r="M101" s="39">
        <v>0.35416666666666669</v>
      </c>
      <c r="N101" s="246"/>
      <c r="O101" s="261">
        <f t="shared" si="2"/>
        <v>24</v>
      </c>
      <c r="P101" s="332">
        <f t="shared" si="3"/>
        <v>27</v>
      </c>
      <c r="Q101" s="246"/>
    </row>
    <row r="102" spans="1:17">
      <c r="A102" s="29" t="s">
        <v>142</v>
      </c>
      <c r="B102" s="43"/>
      <c r="C102" s="43"/>
      <c r="D102" s="43"/>
      <c r="E102" s="40" t="s">
        <v>143</v>
      </c>
      <c r="F102" s="280">
        <v>45666</v>
      </c>
      <c r="G102" s="380" t="s">
        <v>33</v>
      </c>
      <c r="H102" s="38">
        <v>45687</v>
      </c>
      <c r="I102" s="32" t="s">
        <v>33</v>
      </c>
      <c r="J102" s="280">
        <v>45749</v>
      </c>
      <c r="K102" s="351">
        <v>0.35416666666666669</v>
      </c>
      <c r="L102" s="38">
        <v>45776</v>
      </c>
      <c r="M102" s="39">
        <v>0.35416666666666669</v>
      </c>
      <c r="N102" s="246"/>
      <c r="O102" s="261">
        <f t="shared" si="2"/>
        <v>21</v>
      </c>
      <c r="P102" s="332">
        <f t="shared" si="3"/>
        <v>27</v>
      </c>
      <c r="Q102" s="246"/>
    </row>
    <row r="103" spans="1:17">
      <c r="A103" s="29" t="s">
        <v>144</v>
      </c>
      <c r="B103" s="253" t="s">
        <v>23</v>
      </c>
      <c r="C103" s="43"/>
      <c r="D103" s="43"/>
      <c r="E103" s="40" t="s">
        <v>24</v>
      </c>
      <c r="F103" s="280">
        <v>45667</v>
      </c>
      <c r="G103" s="380">
        <v>0.35416666666666669</v>
      </c>
      <c r="H103" s="38">
        <v>45688</v>
      </c>
      <c r="I103" s="32">
        <v>0.35416666666666669</v>
      </c>
      <c r="J103" s="280">
        <v>45751</v>
      </c>
      <c r="K103" s="380">
        <v>0.35416666666666669</v>
      </c>
      <c r="L103" s="38">
        <v>45776</v>
      </c>
      <c r="M103" s="32">
        <v>0.35416666666666669</v>
      </c>
      <c r="N103" s="246"/>
      <c r="O103" s="261">
        <f t="shared" si="2"/>
        <v>21</v>
      </c>
      <c r="P103" s="332">
        <f t="shared" si="3"/>
        <v>25</v>
      </c>
      <c r="Q103" s="246"/>
    </row>
    <row r="104" spans="1:17">
      <c r="A104" s="29" t="s">
        <v>145</v>
      </c>
      <c r="B104" s="253" t="s">
        <v>23</v>
      </c>
      <c r="C104" s="43"/>
      <c r="D104" s="43"/>
      <c r="E104" s="40" t="s">
        <v>24</v>
      </c>
      <c r="F104" s="280">
        <v>45674</v>
      </c>
      <c r="G104" s="380">
        <v>0.45833333333333331</v>
      </c>
      <c r="H104" s="38">
        <v>45695</v>
      </c>
      <c r="I104" s="32">
        <v>0.45833333333333331</v>
      </c>
      <c r="J104" s="280">
        <v>45751</v>
      </c>
      <c r="K104" s="380">
        <v>0.45833333333333331</v>
      </c>
      <c r="L104" s="38">
        <v>45777</v>
      </c>
      <c r="M104" s="32">
        <v>0.58333333333333337</v>
      </c>
      <c r="N104" s="246"/>
      <c r="O104" s="261">
        <f t="shared" si="2"/>
        <v>21</v>
      </c>
      <c r="P104" s="332">
        <f t="shared" si="3"/>
        <v>26</v>
      </c>
      <c r="Q104" s="246"/>
    </row>
    <row r="105" spans="1:17">
      <c r="A105" s="29" t="s">
        <v>146</v>
      </c>
      <c r="B105" s="253" t="s">
        <v>23</v>
      </c>
      <c r="C105" s="43"/>
      <c r="D105" s="43"/>
      <c r="E105" s="40" t="s">
        <v>24</v>
      </c>
      <c r="F105" s="280">
        <v>45671</v>
      </c>
      <c r="G105" s="380">
        <v>0.41666666666666669</v>
      </c>
      <c r="H105" s="38">
        <v>45692</v>
      </c>
      <c r="I105" s="32">
        <v>0.41666666666666669</v>
      </c>
      <c r="J105" s="280">
        <v>45748</v>
      </c>
      <c r="K105" s="351">
        <v>0.41666666666666669</v>
      </c>
      <c r="L105" s="38">
        <v>45771</v>
      </c>
      <c r="M105" s="39">
        <v>0.625</v>
      </c>
      <c r="N105" s="246"/>
      <c r="O105" s="261">
        <f t="shared" si="2"/>
        <v>21</v>
      </c>
      <c r="P105" s="332">
        <f t="shared" si="3"/>
        <v>23</v>
      </c>
      <c r="Q105" s="246"/>
    </row>
    <row r="106" spans="1:17">
      <c r="A106" s="29" t="s">
        <v>148</v>
      </c>
      <c r="B106" s="253" t="s">
        <v>23</v>
      </c>
      <c r="C106" s="43"/>
      <c r="D106" s="43"/>
      <c r="E106" s="31" t="s">
        <v>149</v>
      </c>
      <c r="F106" s="38">
        <v>45674</v>
      </c>
      <c r="G106" s="32">
        <v>0.625</v>
      </c>
      <c r="H106" s="38">
        <v>45695</v>
      </c>
      <c r="I106" s="32">
        <v>0.625</v>
      </c>
      <c r="J106" s="280">
        <v>45748</v>
      </c>
      <c r="K106" s="380">
        <v>0.625</v>
      </c>
      <c r="L106" s="38">
        <v>45770</v>
      </c>
      <c r="M106" s="32">
        <v>0.375</v>
      </c>
      <c r="N106" s="246"/>
      <c r="O106" s="261">
        <f t="shared" si="2"/>
        <v>21</v>
      </c>
      <c r="P106" s="332">
        <f t="shared" si="3"/>
        <v>22</v>
      </c>
      <c r="Q106" s="246"/>
    </row>
    <row r="107" spans="1:17">
      <c r="A107" s="29" t="s">
        <v>148</v>
      </c>
      <c r="B107" s="253" t="s">
        <v>23</v>
      </c>
      <c r="C107" s="43"/>
      <c r="D107" s="43"/>
      <c r="E107" s="31" t="s">
        <v>28</v>
      </c>
      <c r="F107" s="38">
        <v>45677</v>
      </c>
      <c r="G107" s="41">
        <v>0.41666666666666669</v>
      </c>
      <c r="H107" s="38">
        <v>45698</v>
      </c>
      <c r="I107" s="41">
        <v>0.41666666666666669</v>
      </c>
      <c r="J107" s="280">
        <v>45751</v>
      </c>
      <c r="K107" s="380">
        <v>0.625</v>
      </c>
      <c r="L107" s="38">
        <v>45775</v>
      </c>
      <c r="M107" s="32">
        <v>0.375</v>
      </c>
      <c r="N107" s="246"/>
      <c r="O107" s="261">
        <f t="shared" si="2"/>
        <v>21</v>
      </c>
      <c r="P107" s="332">
        <f t="shared" si="3"/>
        <v>24</v>
      </c>
      <c r="Q107" s="246"/>
    </row>
    <row r="108" spans="1:17">
      <c r="A108" s="29" t="s">
        <v>148</v>
      </c>
      <c r="B108" s="253" t="s">
        <v>23</v>
      </c>
      <c r="C108" s="43"/>
      <c r="D108" s="43"/>
      <c r="E108" s="31" t="s">
        <v>150</v>
      </c>
      <c r="F108" s="38">
        <v>45673</v>
      </c>
      <c r="G108" s="32" t="s">
        <v>58</v>
      </c>
      <c r="H108" s="38">
        <v>45694</v>
      </c>
      <c r="I108" s="32" t="s">
        <v>58</v>
      </c>
      <c r="J108" s="280">
        <v>45748</v>
      </c>
      <c r="K108" s="351">
        <v>0.375</v>
      </c>
      <c r="L108" s="38">
        <v>45769</v>
      </c>
      <c r="M108" s="41">
        <v>0.5</v>
      </c>
      <c r="N108" s="246"/>
      <c r="O108" s="261">
        <f t="shared" si="2"/>
        <v>21</v>
      </c>
      <c r="P108" s="332">
        <f t="shared" si="3"/>
        <v>21</v>
      </c>
      <c r="Q108" s="246"/>
    </row>
    <row r="109" spans="1:17">
      <c r="A109" s="29" t="s">
        <v>151</v>
      </c>
      <c r="B109" s="253" t="s">
        <v>23</v>
      </c>
      <c r="C109" s="43"/>
      <c r="D109" s="43"/>
      <c r="E109" s="31" t="s">
        <v>152</v>
      </c>
      <c r="F109" s="38">
        <v>45674</v>
      </c>
      <c r="G109" s="32" t="s">
        <v>33</v>
      </c>
      <c r="H109" s="38">
        <v>45695</v>
      </c>
      <c r="I109" s="32" t="s">
        <v>33</v>
      </c>
      <c r="J109" s="280">
        <v>45749</v>
      </c>
      <c r="K109" s="351">
        <v>0.35416666666666669</v>
      </c>
      <c r="L109" s="38">
        <v>45770</v>
      </c>
      <c r="M109" s="39">
        <v>0.35416666666666669</v>
      </c>
      <c r="N109" s="246"/>
      <c r="O109" s="261">
        <f t="shared" si="2"/>
        <v>21</v>
      </c>
      <c r="P109" s="332">
        <f t="shared" si="3"/>
        <v>21</v>
      </c>
      <c r="Q109" s="246"/>
    </row>
    <row r="110" spans="1:17">
      <c r="A110" s="29" t="s">
        <v>151</v>
      </c>
      <c r="B110" s="253" t="s">
        <v>23</v>
      </c>
      <c r="C110" s="43"/>
      <c r="D110" s="43"/>
      <c r="E110" s="31" t="s">
        <v>153</v>
      </c>
      <c r="F110" s="38">
        <v>45678</v>
      </c>
      <c r="G110" s="32" t="s">
        <v>33</v>
      </c>
      <c r="H110" s="38">
        <v>45698</v>
      </c>
      <c r="I110" s="32" t="s">
        <v>33</v>
      </c>
      <c r="J110" s="280">
        <v>45749</v>
      </c>
      <c r="K110" s="351">
        <v>0.35416666666666669</v>
      </c>
      <c r="L110" s="38">
        <v>45770</v>
      </c>
      <c r="M110" s="39">
        <v>0.35416666666666669</v>
      </c>
      <c r="N110" s="246"/>
      <c r="O110" s="261">
        <f t="shared" si="2"/>
        <v>20</v>
      </c>
      <c r="P110" s="332">
        <f t="shared" si="3"/>
        <v>21</v>
      </c>
      <c r="Q110" s="246"/>
    </row>
    <row r="111" spans="1:17">
      <c r="A111" s="29" t="s">
        <v>154</v>
      </c>
      <c r="B111" s="43"/>
      <c r="C111" s="43"/>
      <c r="D111" s="43"/>
      <c r="E111" s="40" t="s">
        <v>24</v>
      </c>
      <c r="F111" s="38">
        <v>45665</v>
      </c>
      <c r="G111" s="244" t="s">
        <v>96</v>
      </c>
      <c r="H111" s="38">
        <v>45320</v>
      </c>
      <c r="I111" s="244" t="s">
        <v>96</v>
      </c>
      <c r="J111" s="280">
        <v>45748</v>
      </c>
      <c r="K111" s="384">
        <v>0.58333333333333337</v>
      </c>
      <c r="L111" s="264">
        <v>45776</v>
      </c>
      <c r="M111" s="45">
        <v>0.35416666666666669</v>
      </c>
      <c r="N111" s="246"/>
      <c r="O111" s="261">
        <f t="shared" si="2"/>
        <v>-345</v>
      </c>
      <c r="P111" s="332">
        <f t="shared" si="3"/>
        <v>28</v>
      </c>
      <c r="Q111" s="246"/>
    </row>
    <row r="112" spans="1:17">
      <c r="A112" s="29" t="s">
        <v>155</v>
      </c>
      <c r="B112" s="43"/>
      <c r="C112" s="43"/>
      <c r="D112" s="43"/>
      <c r="E112" s="40" t="s">
        <v>24</v>
      </c>
      <c r="F112" s="280">
        <v>45674</v>
      </c>
      <c r="G112" s="380">
        <v>0.625</v>
      </c>
      <c r="H112" s="280">
        <v>45695</v>
      </c>
      <c r="I112" s="380" t="s">
        <v>25</v>
      </c>
      <c r="J112" s="280">
        <v>45747</v>
      </c>
      <c r="K112" s="351">
        <v>0.625</v>
      </c>
      <c r="L112" s="280">
        <v>45775</v>
      </c>
      <c r="M112" s="351">
        <v>0.625</v>
      </c>
      <c r="N112" s="246"/>
      <c r="O112" s="261">
        <f t="shared" si="2"/>
        <v>21</v>
      </c>
      <c r="P112" s="332">
        <f t="shared" si="3"/>
        <v>28</v>
      </c>
      <c r="Q112" s="246"/>
    </row>
    <row r="113" spans="1:17">
      <c r="A113" s="29" t="s">
        <v>156</v>
      </c>
      <c r="B113" s="43"/>
      <c r="C113" s="43"/>
      <c r="D113" s="43"/>
      <c r="E113" s="40" t="s">
        <v>24</v>
      </c>
      <c r="F113" s="38">
        <v>45665</v>
      </c>
      <c r="G113" s="41">
        <v>0.41666666666666669</v>
      </c>
      <c r="H113" s="38">
        <v>45686</v>
      </c>
      <c r="I113" s="41">
        <v>0.41666666666666669</v>
      </c>
      <c r="J113" s="280">
        <v>45750</v>
      </c>
      <c r="K113" s="351">
        <v>0.41666666666666669</v>
      </c>
      <c r="L113" s="38">
        <v>45775</v>
      </c>
      <c r="M113" s="32">
        <v>0.625</v>
      </c>
      <c r="N113" s="246"/>
      <c r="O113" s="261">
        <f t="shared" si="2"/>
        <v>21</v>
      </c>
      <c r="P113" s="332">
        <f t="shared" si="3"/>
        <v>25</v>
      </c>
      <c r="Q113" s="246"/>
    </row>
    <row r="114" spans="1:17">
      <c r="A114" s="29" t="s">
        <v>157</v>
      </c>
      <c r="B114" s="43"/>
      <c r="C114" s="43"/>
      <c r="D114" s="43"/>
      <c r="E114" s="40" t="s">
        <v>24</v>
      </c>
      <c r="F114" s="38">
        <v>45672</v>
      </c>
      <c r="G114" s="32" t="s">
        <v>25</v>
      </c>
      <c r="H114" s="38">
        <v>45695</v>
      </c>
      <c r="I114" s="32" t="s">
        <v>58</v>
      </c>
      <c r="J114" s="280">
        <v>45750</v>
      </c>
      <c r="K114" s="351">
        <v>0.375</v>
      </c>
      <c r="L114" s="38">
        <v>45771</v>
      </c>
      <c r="M114" s="39">
        <v>0.625</v>
      </c>
      <c r="N114" s="246"/>
      <c r="O114" s="261">
        <f t="shared" si="2"/>
        <v>23</v>
      </c>
      <c r="P114" s="332">
        <f t="shared" si="3"/>
        <v>21</v>
      </c>
      <c r="Q114" s="246"/>
    </row>
    <row r="115" spans="1:17">
      <c r="A115" s="29" t="s">
        <v>158</v>
      </c>
      <c r="B115" s="253" t="s">
        <v>23</v>
      </c>
      <c r="C115" s="43"/>
      <c r="D115" s="43"/>
      <c r="E115" s="40" t="s">
        <v>24</v>
      </c>
      <c r="F115" s="38">
        <v>45674</v>
      </c>
      <c r="G115" s="41">
        <v>0.41666666666666669</v>
      </c>
      <c r="H115" s="38">
        <v>45695</v>
      </c>
      <c r="I115" s="41">
        <v>0.41666666666666669</v>
      </c>
      <c r="J115" s="280">
        <v>45750</v>
      </c>
      <c r="K115" s="281">
        <v>0.64583333333333337</v>
      </c>
      <c r="L115" s="38">
        <v>45775</v>
      </c>
      <c r="M115" s="44">
        <v>0.375</v>
      </c>
      <c r="N115" s="246"/>
      <c r="O115" s="261">
        <f t="shared" si="2"/>
        <v>21</v>
      </c>
      <c r="P115" s="332">
        <f t="shared" si="3"/>
        <v>25</v>
      </c>
      <c r="Q115" s="246"/>
    </row>
    <row r="116" spans="1:17">
      <c r="A116" s="29" t="s">
        <v>159</v>
      </c>
      <c r="B116" s="253" t="s">
        <v>23</v>
      </c>
      <c r="C116" s="43"/>
      <c r="D116" s="43"/>
      <c r="E116" s="40" t="s">
        <v>24</v>
      </c>
      <c r="F116" s="38">
        <v>45670</v>
      </c>
      <c r="G116" s="41">
        <v>0.375</v>
      </c>
      <c r="H116" s="38">
        <v>45691</v>
      </c>
      <c r="I116" s="41">
        <v>0.375</v>
      </c>
      <c r="J116" s="280">
        <v>45747</v>
      </c>
      <c r="K116" s="281">
        <v>0.375</v>
      </c>
      <c r="L116" s="38">
        <v>45775</v>
      </c>
      <c r="M116" s="44">
        <v>0.375</v>
      </c>
      <c r="N116" s="246"/>
      <c r="O116" s="261">
        <f t="shared" si="2"/>
        <v>21</v>
      </c>
      <c r="P116" s="332">
        <f t="shared" si="3"/>
        <v>28</v>
      </c>
      <c r="Q116" s="246"/>
    </row>
    <row r="117" spans="1:17">
      <c r="A117" s="29" t="s">
        <v>160</v>
      </c>
      <c r="B117" s="43"/>
      <c r="C117" s="43"/>
      <c r="D117" s="43"/>
      <c r="E117" s="40" t="s">
        <v>24</v>
      </c>
      <c r="F117" s="38">
        <v>45671</v>
      </c>
      <c r="G117" s="41">
        <v>0.64583333333333337</v>
      </c>
      <c r="H117" s="38">
        <v>45694</v>
      </c>
      <c r="I117" s="41">
        <v>0.64583333333333337</v>
      </c>
      <c r="J117" s="280">
        <v>45751</v>
      </c>
      <c r="K117" s="381">
        <v>0.64583333333333337</v>
      </c>
      <c r="L117" s="38">
        <v>45776</v>
      </c>
      <c r="M117" s="41">
        <v>0.64583333333333337</v>
      </c>
      <c r="N117" s="246"/>
      <c r="O117" s="261">
        <f t="shared" si="2"/>
        <v>23</v>
      </c>
      <c r="P117" s="332">
        <f t="shared" si="3"/>
        <v>25</v>
      </c>
      <c r="Q117" s="246"/>
    </row>
    <row r="118" spans="1:17">
      <c r="A118" s="29" t="s">
        <v>161</v>
      </c>
      <c r="B118" s="253" t="s">
        <v>23</v>
      </c>
      <c r="C118" s="43"/>
      <c r="D118" s="43"/>
      <c r="E118" s="40" t="s">
        <v>24</v>
      </c>
      <c r="F118" s="38">
        <v>45671</v>
      </c>
      <c r="G118" s="32">
        <v>0.41666666666666669</v>
      </c>
      <c r="H118" s="38">
        <v>45692</v>
      </c>
      <c r="I118" s="32">
        <v>0.41666666666666669</v>
      </c>
      <c r="J118" s="280">
        <v>45749</v>
      </c>
      <c r="K118" s="380">
        <v>0.41666666666666669</v>
      </c>
      <c r="L118" s="38">
        <v>45776</v>
      </c>
      <c r="M118" s="32">
        <v>0.41666666666666669</v>
      </c>
      <c r="N118" s="246"/>
      <c r="O118" s="261">
        <f t="shared" si="2"/>
        <v>21</v>
      </c>
      <c r="P118" s="332">
        <f t="shared" si="3"/>
        <v>27</v>
      </c>
      <c r="Q118" s="246"/>
    </row>
    <row r="119" spans="1:17">
      <c r="A119" s="29" t="s">
        <v>164</v>
      </c>
      <c r="B119" s="253"/>
      <c r="C119" s="43"/>
      <c r="D119" s="43"/>
      <c r="E119" s="40" t="s">
        <v>24</v>
      </c>
      <c r="F119" s="38">
        <v>45677</v>
      </c>
      <c r="G119" s="32">
        <v>0.625</v>
      </c>
      <c r="H119" s="38">
        <v>45698</v>
      </c>
      <c r="I119" s="32">
        <v>0.625</v>
      </c>
      <c r="J119" s="280">
        <v>45748</v>
      </c>
      <c r="K119" s="281">
        <v>0.41666666666666669</v>
      </c>
      <c r="L119" s="38">
        <v>45769</v>
      </c>
      <c r="M119" s="32">
        <v>0.41666666666666669</v>
      </c>
      <c r="N119" s="246"/>
      <c r="O119" s="261">
        <f t="shared" si="2"/>
        <v>21</v>
      </c>
      <c r="P119" s="332">
        <f t="shared" si="3"/>
        <v>21</v>
      </c>
      <c r="Q119" s="246"/>
    </row>
    <row r="120" spans="1:17">
      <c r="A120" s="29" t="s">
        <v>165</v>
      </c>
      <c r="B120" s="253" t="s">
        <v>166</v>
      </c>
      <c r="C120" s="43"/>
      <c r="D120" s="43"/>
      <c r="E120" s="40" t="s">
        <v>71</v>
      </c>
      <c r="F120" s="38">
        <v>45665</v>
      </c>
      <c r="G120" s="41">
        <v>0.35416666666666669</v>
      </c>
      <c r="H120" s="38">
        <v>45688</v>
      </c>
      <c r="I120" s="41">
        <v>0.35416666666666669</v>
      </c>
      <c r="J120" s="280">
        <v>45751</v>
      </c>
      <c r="K120" s="281">
        <v>0.375</v>
      </c>
      <c r="L120" s="38">
        <v>45775</v>
      </c>
      <c r="M120" s="44">
        <v>0.35416666666666669</v>
      </c>
      <c r="N120" s="246"/>
      <c r="O120" s="261">
        <f t="shared" si="2"/>
        <v>23</v>
      </c>
      <c r="P120" s="332">
        <f t="shared" si="3"/>
        <v>24</v>
      </c>
      <c r="Q120" s="246"/>
    </row>
    <row r="121" spans="1:17">
      <c r="A121" s="29" t="s">
        <v>165</v>
      </c>
      <c r="B121" s="253"/>
      <c r="C121" s="43"/>
      <c r="D121" s="43"/>
      <c r="E121" s="40" t="s">
        <v>167</v>
      </c>
      <c r="F121" s="38">
        <v>45667</v>
      </c>
      <c r="G121" s="244" t="s">
        <v>96</v>
      </c>
      <c r="H121" s="38">
        <v>45688</v>
      </c>
      <c r="I121" s="244" t="s">
        <v>96</v>
      </c>
      <c r="J121" s="280">
        <v>45751</v>
      </c>
      <c r="K121" s="281">
        <v>0.375</v>
      </c>
      <c r="L121" s="38">
        <v>45775</v>
      </c>
      <c r="M121" s="44">
        <v>0.35416666666666669</v>
      </c>
      <c r="N121" s="246"/>
      <c r="O121" s="261">
        <f t="shared" si="2"/>
        <v>21</v>
      </c>
      <c r="P121" s="332">
        <f t="shared" si="3"/>
        <v>24</v>
      </c>
      <c r="Q121" s="246"/>
    </row>
    <row r="122" spans="1:17">
      <c r="A122" s="29" t="s">
        <v>168</v>
      </c>
      <c r="B122" s="43"/>
      <c r="C122" s="43"/>
      <c r="D122" s="43"/>
      <c r="E122" s="40" t="s">
        <v>24</v>
      </c>
      <c r="F122" s="38">
        <v>45678</v>
      </c>
      <c r="G122" s="32" t="s">
        <v>67</v>
      </c>
      <c r="H122" s="38">
        <v>45698</v>
      </c>
      <c r="I122" s="32" t="s">
        <v>67</v>
      </c>
      <c r="J122" s="280">
        <v>45750</v>
      </c>
      <c r="K122" s="351">
        <v>0.41666666666666669</v>
      </c>
      <c r="L122" s="38">
        <v>45777</v>
      </c>
      <c r="M122" s="39">
        <v>0.41666666666666669</v>
      </c>
      <c r="N122" s="246"/>
      <c r="O122" s="261">
        <f t="shared" si="2"/>
        <v>20</v>
      </c>
      <c r="P122" s="332">
        <f t="shared" si="3"/>
        <v>27</v>
      </c>
      <c r="Q122" s="246"/>
    </row>
    <row r="123" spans="1:17">
      <c r="A123" s="270" t="s">
        <v>169</v>
      </c>
      <c r="B123" s="43"/>
      <c r="C123" s="43"/>
      <c r="D123" s="43"/>
      <c r="E123" s="40" t="s">
        <v>24</v>
      </c>
      <c r="F123" s="38">
        <v>45666</v>
      </c>
      <c r="G123" s="41">
        <v>0.625</v>
      </c>
      <c r="H123" s="38">
        <v>45691</v>
      </c>
      <c r="I123" s="41">
        <v>0.625</v>
      </c>
      <c r="J123" s="280">
        <v>45749</v>
      </c>
      <c r="K123" s="351">
        <v>0.625</v>
      </c>
      <c r="L123" s="38">
        <v>45776</v>
      </c>
      <c r="M123" s="44">
        <v>0.625</v>
      </c>
      <c r="N123" s="246"/>
      <c r="O123" s="261">
        <f t="shared" si="2"/>
        <v>25</v>
      </c>
      <c r="P123" s="332">
        <f t="shared" si="3"/>
        <v>27</v>
      </c>
      <c r="Q123" s="246"/>
    </row>
    <row r="124" spans="1:17">
      <c r="A124" s="29" t="s">
        <v>170</v>
      </c>
      <c r="B124" s="43"/>
      <c r="C124" s="43"/>
      <c r="D124" s="43"/>
      <c r="E124" s="40" t="s">
        <v>24</v>
      </c>
      <c r="F124" s="38">
        <v>45670</v>
      </c>
      <c r="G124" s="41">
        <v>0.375</v>
      </c>
      <c r="H124" s="38">
        <v>45691</v>
      </c>
      <c r="I124" s="41">
        <v>0.375</v>
      </c>
      <c r="J124" s="280">
        <v>45750</v>
      </c>
      <c r="K124" s="281">
        <v>0.375</v>
      </c>
      <c r="L124" s="38">
        <v>45777</v>
      </c>
      <c r="M124" s="44">
        <v>0.375</v>
      </c>
      <c r="N124" s="246"/>
      <c r="O124" s="261">
        <f t="shared" si="2"/>
        <v>21</v>
      </c>
      <c r="P124" s="332">
        <f t="shared" si="3"/>
        <v>27</v>
      </c>
      <c r="Q124" s="246"/>
    </row>
    <row r="125" spans="1:17" ht="12.75" customHeight="1">
      <c r="A125" s="46"/>
      <c r="B125" s="48"/>
      <c r="C125" s="48"/>
      <c r="D125" s="48"/>
      <c r="E125" s="49"/>
      <c r="F125" s="50"/>
      <c r="G125" s="51"/>
    </row>
    <row r="126" spans="1:17" ht="39" customHeight="1">
      <c r="A126" s="674" t="s">
        <v>171</v>
      </c>
      <c r="B126" s="674"/>
      <c r="C126" s="674"/>
      <c r="D126" s="674"/>
      <c r="E126" s="674"/>
      <c r="F126" s="674"/>
      <c r="G126" s="674"/>
      <c r="H126" s="674"/>
      <c r="I126" s="674"/>
      <c r="J126" s="674"/>
      <c r="K126" s="674"/>
      <c r="L126" s="674"/>
      <c r="M126" s="674"/>
    </row>
    <row r="127" spans="1:17" ht="39" customHeight="1">
      <c r="A127" s="674" t="s">
        <v>172</v>
      </c>
      <c r="B127" s="674"/>
      <c r="C127" s="674"/>
      <c r="D127" s="674"/>
      <c r="E127" s="674"/>
      <c r="F127" s="674"/>
      <c r="G127" s="674"/>
      <c r="H127" s="674"/>
      <c r="I127" s="674"/>
      <c r="J127" s="674"/>
      <c r="K127" s="674"/>
      <c r="L127" s="674"/>
      <c r="M127" s="674"/>
    </row>
    <row r="128" spans="1:17" ht="10.5" customHeight="1">
      <c r="A128" s="46"/>
      <c r="B128" s="48"/>
      <c r="C128" s="48"/>
      <c r="D128" s="48"/>
      <c r="E128" s="46"/>
      <c r="F128" s="46"/>
      <c r="G128" s="46"/>
      <c r="H128" s="46"/>
      <c r="I128" s="46"/>
      <c r="J128" s="46"/>
      <c r="K128" s="46"/>
      <c r="L128" s="46"/>
      <c r="M128" s="46"/>
    </row>
    <row r="129" spans="1:13" ht="26.45" customHeight="1">
      <c r="A129" s="675" t="s">
        <v>173</v>
      </c>
      <c r="B129" s="675"/>
      <c r="C129" s="675"/>
      <c r="D129" s="675"/>
      <c r="E129" s="675"/>
      <c r="F129" s="675"/>
      <c r="G129" s="675"/>
      <c r="H129" s="675"/>
      <c r="I129" s="675"/>
      <c r="J129" s="675"/>
      <c r="K129" s="675"/>
      <c r="L129" s="46"/>
      <c r="M129" s="46"/>
    </row>
    <row r="130" spans="1:13">
      <c r="A130" s="247" t="s">
        <v>174</v>
      </c>
      <c r="B130" s="249"/>
      <c r="C130" s="249"/>
      <c r="D130" s="249"/>
      <c r="E130" s="136"/>
      <c r="F130" s="250"/>
      <c r="G130" s="251"/>
      <c r="H130" s="248"/>
      <c r="I130" s="248"/>
      <c r="J130" s="248"/>
      <c r="K130" s="248"/>
      <c r="L130" s="47"/>
      <c r="M130" s="47"/>
    </row>
    <row r="131" spans="1:13">
      <c r="A131" s="247" t="s">
        <v>175</v>
      </c>
      <c r="B131" s="249"/>
      <c r="C131" s="249"/>
      <c r="D131" s="249"/>
      <c r="E131" s="136"/>
      <c r="F131" s="250"/>
      <c r="G131" s="251"/>
      <c r="H131" s="248"/>
      <c r="I131" s="248"/>
      <c r="J131" s="248"/>
      <c r="K131" s="248"/>
      <c r="L131" s="47"/>
      <c r="M131" s="47"/>
    </row>
    <row r="132" spans="1:13">
      <c r="A132" s="247" t="s">
        <v>176</v>
      </c>
      <c r="B132" s="249"/>
      <c r="C132" s="249"/>
      <c r="D132" s="249"/>
      <c r="E132" s="136"/>
      <c r="F132" s="250"/>
      <c r="G132" s="251"/>
      <c r="H132" s="248"/>
      <c r="I132" s="248"/>
      <c r="J132" s="248"/>
      <c r="K132" s="248"/>
      <c r="L132" s="47"/>
      <c r="M132" s="47"/>
    </row>
    <row r="133" spans="1:13">
      <c r="A133" s="252" t="s">
        <v>177</v>
      </c>
      <c r="B133" s="249"/>
      <c r="C133" s="249"/>
      <c r="D133" s="249"/>
      <c r="E133" s="136"/>
      <c r="F133" s="250"/>
      <c r="G133" s="251"/>
      <c r="H133" s="248"/>
      <c r="I133" s="248"/>
      <c r="J133" s="248"/>
      <c r="K133" s="248"/>
      <c r="L133" s="47"/>
      <c r="M133" s="47"/>
    </row>
    <row r="134" spans="1:13">
      <c r="A134" s="252" t="s">
        <v>178</v>
      </c>
      <c r="B134" s="249"/>
      <c r="C134" s="249"/>
      <c r="D134" s="249"/>
      <c r="E134" s="136"/>
      <c r="F134" s="250"/>
      <c r="G134" s="251"/>
      <c r="H134" s="248"/>
      <c r="I134" s="248"/>
      <c r="J134" s="248"/>
      <c r="K134" s="248"/>
      <c r="L134" s="47"/>
      <c r="M134" s="47"/>
    </row>
    <row r="135" spans="1:13">
      <c r="A135" s="35"/>
      <c r="B135" s="48"/>
      <c r="C135" s="48"/>
      <c r="D135" s="48"/>
      <c r="E135" s="49"/>
      <c r="F135" s="50"/>
      <c r="G135" s="51"/>
    </row>
    <row r="136" spans="1:13" ht="25.5">
      <c r="A136" s="35"/>
      <c r="B136" s="53"/>
      <c r="C136" s="53"/>
      <c r="D136" s="53"/>
      <c r="E136" s="665" t="s">
        <v>0</v>
      </c>
      <c r="F136" s="665"/>
      <c r="G136" s="665"/>
      <c r="H136" s="665"/>
      <c r="I136" s="665"/>
      <c r="J136" s="665"/>
      <c r="K136" s="665"/>
      <c r="L136" s="665"/>
      <c r="M136" s="665"/>
    </row>
    <row r="137" spans="1:13" ht="25.5">
      <c r="A137" s="35"/>
      <c r="B137" s="53"/>
      <c r="C137" s="53"/>
      <c r="D137" s="53"/>
      <c r="E137" s="665" t="s">
        <v>179</v>
      </c>
      <c r="F137" s="665"/>
      <c r="G137" s="665"/>
      <c r="H137" s="665"/>
      <c r="I137" s="665"/>
      <c r="J137" s="665"/>
      <c r="K137" s="665"/>
      <c r="L137" s="665"/>
      <c r="M137" s="665"/>
    </row>
    <row r="138" spans="1:13" ht="30">
      <c r="A138" s="35"/>
      <c r="E138" s="676" t="s">
        <v>180</v>
      </c>
      <c r="F138" s="676"/>
      <c r="G138" s="676"/>
      <c r="H138" s="676"/>
      <c r="I138" s="676"/>
      <c r="J138" s="676"/>
      <c r="K138" s="676"/>
      <c r="L138" s="676"/>
      <c r="M138" s="676"/>
    </row>
    <row r="139" spans="1:13" ht="25.5">
      <c r="A139" s="35"/>
      <c r="E139" s="665" t="s">
        <v>181</v>
      </c>
      <c r="F139" s="665"/>
      <c r="G139" s="665"/>
      <c r="H139" s="665"/>
      <c r="I139" s="665"/>
      <c r="J139" s="665"/>
      <c r="K139" s="665"/>
      <c r="L139" s="665"/>
      <c r="M139" s="665"/>
    </row>
    <row r="140" spans="1:13" ht="26.25" thickBot="1">
      <c r="A140" s="52"/>
      <c r="E140" s="56"/>
      <c r="F140" s="54"/>
      <c r="G140" s="57"/>
    </row>
    <row r="141" spans="1:13" ht="21.75" customHeight="1" thickBot="1">
      <c r="A141" s="52"/>
      <c r="E141" s="666" t="s">
        <v>182</v>
      </c>
      <c r="F141" s="669" t="s">
        <v>7</v>
      </c>
      <c r="G141" s="670"/>
      <c r="H141" s="670"/>
      <c r="I141" s="670"/>
      <c r="J141" s="670"/>
      <c r="K141" s="670"/>
      <c r="L141" s="670"/>
      <c r="M141" s="671"/>
    </row>
    <row r="142" spans="1:13" ht="21.75" customHeight="1" thickBot="1">
      <c r="A142" s="52"/>
      <c r="E142" s="667"/>
      <c r="F142" s="669" t="s">
        <v>12</v>
      </c>
      <c r="G142" s="671"/>
      <c r="H142" s="669" t="s">
        <v>13</v>
      </c>
      <c r="I142" s="671"/>
      <c r="J142" s="672" t="s">
        <v>183</v>
      </c>
      <c r="K142" s="673"/>
      <c r="L142" s="672" t="s">
        <v>184</v>
      </c>
      <c r="M142" s="673"/>
    </row>
    <row r="143" spans="1:13" ht="21" thickBot="1">
      <c r="A143" s="52"/>
      <c r="E143" s="668"/>
      <c r="F143" s="58" t="s">
        <v>185</v>
      </c>
      <c r="G143" s="59" t="s">
        <v>186</v>
      </c>
      <c r="H143" s="58" t="s">
        <v>185</v>
      </c>
      <c r="I143" s="59" t="s">
        <v>186</v>
      </c>
      <c r="J143" s="344" t="s">
        <v>185</v>
      </c>
      <c r="K143" s="345" t="s">
        <v>186</v>
      </c>
      <c r="L143" s="344" t="s">
        <v>185</v>
      </c>
      <c r="M143" s="345" t="s">
        <v>186</v>
      </c>
    </row>
    <row r="144" spans="1:13" ht="21.75" thickTop="1" thickBot="1">
      <c r="A144" s="52"/>
      <c r="E144" s="60" t="s">
        <v>187</v>
      </c>
      <c r="F144" s="49"/>
      <c r="G144" s="61"/>
      <c r="J144" s="303"/>
      <c r="K144" s="303"/>
      <c r="L144" s="303"/>
      <c r="M144" s="303"/>
    </row>
    <row r="145" spans="1:13" ht="21" thickTop="1">
      <c r="A145" s="29" t="s">
        <v>43</v>
      </c>
      <c r="B145" s="63" t="s">
        <v>188</v>
      </c>
      <c r="C145" s="63" t="s">
        <v>189</v>
      </c>
      <c r="D145" s="63" t="s">
        <v>189</v>
      </c>
      <c r="E145" s="64" t="s">
        <v>190</v>
      </c>
      <c r="F145" s="38">
        <f t="shared" ref="F145:M145" si="4">F20</f>
        <v>45670</v>
      </c>
      <c r="G145" s="44" t="str">
        <f t="shared" si="4"/>
        <v>9:00</v>
      </c>
      <c r="H145" s="38">
        <f t="shared" si="4"/>
        <v>45691</v>
      </c>
      <c r="I145" s="44">
        <f t="shared" si="4"/>
        <v>0.45833333333333331</v>
      </c>
      <c r="J145" s="280">
        <f t="shared" si="4"/>
        <v>45747</v>
      </c>
      <c r="K145" s="281">
        <f t="shared" si="4"/>
        <v>0.375</v>
      </c>
      <c r="L145" s="280">
        <f t="shared" si="4"/>
        <v>45775</v>
      </c>
      <c r="M145" s="281">
        <f t="shared" si="4"/>
        <v>0.375</v>
      </c>
    </row>
    <row r="146" spans="1:13">
      <c r="A146" s="29" t="s">
        <v>59</v>
      </c>
      <c r="B146" s="63" t="s">
        <v>188</v>
      </c>
      <c r="C146" s="63" t="s">
        <v>189</v>
      </c>
      <c r="D146" s="63" t="s">
        <v>189</v>
      </c>
      <c r="E146" s="80" t="s">
        <v>191</v>
      </c>
      <c r="F146" s="38">
        <f t="shared" ref="F146:M146" si="5">F30</f>
        <v>45677</v>
      </c>
      <c r="G146" s="44">
        <f t="shared" si="5"/>
        <v>0.41666666666666669</v>
      </c>
      <c r="H146" s="38">
        <f t="shared" si="5"/>
        <v>45698</v>
      </c>
      <c r="I146" s="44">
        <f t="shared" si="5"/>
        <v>0.41666666666666669</v>
      </c>
      <c r="J146" s="280">
        <f t="shared" si="5"/>
        <v>45749</v>
      </c>
      <c r="K146" s="281">
        <f t="shared" si="5"/>
        <v>0.41666666666666669</v>
      </c>
      <c r="L146" s="280">
        <f t="shared" si="5"/>
        <v>45777</v>
      </c>
      <c r="M146" s="281">
        <f t="shared" si="5"/>
        <v>0.375</v>
      </c>
    </row>
    <row r="147" spans="1:13">
      <c r="A147" s="76"/>
      <c r="B147" s="63"/>
      <c r="C147" s="63"/>
      <c r="D147" s="63"/>
      <c r="E147" s="254"/>
      <c r="F147" s="114"/>
      <c r="G147" s="68"/>
      <c r="H147" s="114"/>
      <c r="I147" s="68"/>
      <c r="J147" s="305"/>
      <c r="K147" s="343"/>
      <c r="L147" s="305"/>
      <c r="M147" s="343"/>
    </row>
    <row r="148" spans="1:13">
      <c r="A148" s="29" t="s">
        <v>91</v>
      </c>
      <c r="B148" s="63" t="s">
        <v>188</v>
      </c>
      <c r="C148" s="63" t="s">
        <v>189</v>
      </c>
      <c r="D148" s="63" t="s">
        <v>189</v>
      </c>
      <c r="E148" s="64" t="s">
        <v>192</v>
      </c>
      <c r="F148" s="38">
        <f t="shared" ref="F148:M148" si="6">F56</f>
        <v>45670</v>
      </c>
      <c r="G148" s="44" t="str">
        <f t="shared" si="6"/>
        <v>9:00</v>
      </c>
      <c r="H148" s="38">
        <f t="shared" si="6"/>
        <v>45691</v>
      </c>
      <c r="I148" s="44" t="str">
        <f t="shared" si="6"/>
        <v>9:00</v>
      </c>
      <c r="J148" s="280">
        <f t="shared" si="6"/>
        <v>45747</v>
      </c>
      <c r="K148" s="281">
        <f t="shared" si="6"/>
        <v>0.375</v>
      </c>
      <c r="L148" s="280">
        <f t="shared" si="6"/>
        <v>45775</v>
      </c>
      <c r="M148" s="281">
        <f t="shared" si="6"/>
        <v>0.375</v>
      </c>
    </row>
    <row r="149" spans="1:13">
      <c r="A149" s="29" t="s">
        <v>148</v>
      </c>
      <c r="B149" s="63" t="s">
        <v>188</v>
      </c>
      <c r="C149" s="63" t="s">
        <v>189</v>
      </c>
      <c r="D149" s="63" t="s">
        <v>189</v>
      </c>
      <c r="E149" s="80" t="s">
        <v>193</v>
      </c>
      <c r="F149" s="38">
        <f t="shared" ref="F149:M149" si="7">F107</f>
        <v>45677</v>
      </c>
      <c r="G149" s="44">
        <f t="shared" si="7"/>
        <v>0.41666666666666669</v>
      </c>
      <c r="H149" s="38">
        <f t="shared" si="7"/>
        <v>45698</v>
      </c>
      <c r="I149" s="44">
        <f t="shared" si="7"/>
        <v>0.41666666666666669</v>
      </c>
      <c r="J149" s="280">
        <f t="shared" si="7"/>
        <v>45751</v>
      </c>
      <c r="K149" s="281">
        <f t="shared" si="7"/>
        <v>0.625</v>
      </c>
      <c r="L149" s="280">
        <f t="shared" si="7"/>
        <v>45775</v>
      </c>
      <c r="M149" s="281">
        <f t="shared" si="7"/>
        <v>0.375</v>
      </c>
    </row>
    <row r="150" spans="1:13" ht="21" thickBot="1">
      <c r="A150" s="46"/>
      <c r="B150" s="63"/>
      <c r="C150" s="63"/>
      <c r="D150" s="63"/>
      <c r="E150" s="72"/>
      <c r="F150" s="86"/>
      <c r="G150" s="61"/>
      <c r="H150" s="86"/>
      <c r="I150" s="61"/>
      <c r="J150" s="346"/>
      <c r="K150" s="347"/>
      <c r="L150" s="346"/>
      <c r="M150" s="347"/>
    </row>
    <row r="151" spans="1:13">
      <c r="A151" s="52"/>
      <c r="E151" s="66" t="s">
        <v>194</v>
      </c>
      <c r="F151" s="245"/>
      <c r="G151" s="78"/>
      <c r="H151" s="245"/>
      <c r="I151" s="78"/>
      <c r="J151" s="348"/>
      <c r="K151" s="349"/>
      <c r="L151" s="348"/>
      <c r="M151" s="349"/>
    </row>
    <row r="152" spans="1:13">
      <c r="A152" s="29" t="s">
        <v>127</v>
      </c>
      <c r="B152" s="63" t="s">
        <v>188</v>
      </c>
      <c r="C152" s="63" t="s">
        <v>189</v>
      </c>
      <c r="D152" s="63" t="s">
        <v>189</v>
      </c>
      <c r="E152" s="83" t="s">
        <v>195</v>
      </c>
      <c r="F152" s="257">
        <f t="shared" ref="F152:M152" si="8">F89</f>
        <v>45666</v>
      </c>
      <c r="G152" s="39">
        <f t="shared" si="8"/>
        <v>0.5</v>
      </c>
      <c r="H152" s="71">
        <f t="shared" si="8"/>
        <v>45687</v>
      </c>
      <c r="I152" s="39">
        <f t="shared" si="8"/>
        <v>0.5</v>
      </c>
      <c r="J152" s="350">
        <f t="shared" si="8"/>
        <v>45750</v>
      </c>
      <c r="K152" s="351">
        <f t="shared" si="8"/>
        <v>0.5</v>
      </c>
      <c r="L152" s="350">
        <f t="shared" si="8"/>
        <v>45771</v>
      </c>
      <c r="M152" s="351">
        <f t="shared" si="8"/>
        <v>0.41666666666666669</v>
      </c>
    </row>
    <row r="153" spans="1:13" ht="21" thickBot="1">
      <c r="A153" s="29" t="s">
        <v>129</v>
      </c>
      <c r="B153" s="63" t="s">
        <v>188</v>
      </c>
      <c r="C153" s="63" t="s">
        <v>189</v>
      </c>
      <c r="D153" s="63" t="s">
        <v>189</v>
      </c>
      <c r="E153" s="70" t="s">
        <v>196</v>
      </c>
      <c r="F153" s="84">
        <f t="shared" ref="F153:M153" si="9">F91</f>
        <v>45666</v>
      </c>
      <c r="G153" s="44">
        <f t="shared" si="9"/>
        <v>0.5</v>
      </c>
      <c r="H153" s="38">
        <f t="shared" si="9"/>
        <v>45687</v>
      </c>
      <c r="I153" s="44">
        <f t="shared" si="9"/>
        <v>0.5</v>
      </c>
      <c r="J153" s="280">
        <f t="shared" si="9"/>
        <v>45750</v>
      </c>
      <c r="K153" s="281">
        <f t="shared" si="9"/>
        <v>0.5</v>
      </c>
      <c r="L153" s="280">
        <f t="shared" si="9"/>
        <v>45771</v>
      </c>
      <c r="M153" s="281">
        <f t="shared" si="9"/>
        <v>0.41666666666666669</v>
      </c>
    </row>
    <row r="154" spans="1:13" ht="21" thickBot="1">
      <c r="A154" s="73"/>
      <c r="B154" s="63"/>
      <c r="C154" s="63"/>
      <c r="D154" s="63"/>
      <c r="E154" s="72"/>
      <c r="F154" s="74"/>
      <c r="G154" s="75"/>
      <c r="H154" s="74"/>
      <c r="I154" s="75"/>
      <c r="J154" s="352"/>
      <c r="K154" s="353"/>
      <c r="L154" s="352"/>
      <c r="M154" s="353"/>
    </row>
    <row r="155" spans="1:13" ht="21.75" thickTop="1" thickBot="1">
      <c r="A155" s="76"/>
      <c r="B155" s="63"/>
      <c r="C155" s="63"/>
      <c r="D155" s="63"/>
      <c r="E155" s="60" t="s">
        <v>197</v>
      </c>
      <c r="F155" s="77"/>
      <c r="G155" s="78"/>
      <c r="H155" s="79"/>
      <c r="I155" s="78"/>
      <c r="J155" s="354"/>
      <c r="K155" s="349"/>
      <c r="L155" s="354"/>
      <c r="M155" s="349"/>
    </row>
    <row r="156" spans="1:13" ht="41.25" thickTop="1">
      <c r="A156" s="29" t="s">
        <v>64</v>
      </c>
      <c r="B156" s="63" t="s">
        <v>188</v>
      </c>
      <c r="C156" s="63" t="s">
        <v>189</v>
      </c>
      <c r="D156" s="63" t="s">
        <v>198</v>
      </c>
      <c r="E156" s="65" t="s">
        <v>199</v>
      </c>
      <c r="F156" s="38">
        <f t="shared" ref="F156:M156" si="10">F34</f>
        <v>45672</v>
      </c>
      <c r="G156" s="44">
        <f t="shared" si="10"/>
        <v>0.41666666666666669</v>
      </c>
      <c r="H156" s="38">
        <f t="shared" si="10"/>
        <v>45694</v>
      </c>
      <c r="I156" s="44">
        <f t="shared" si="10"/>
        <v>0.41666666666666669</v>
      </c>
      <c r="J156" s="280">
        <f t="shared" si="10"/>
        <v>45749</v>
      </c>
      <c r="K156" s="281">
        <f t="shared" si="10"/>
        <v>0.625</v>
      </c>
      <c r="L156" s="280">
        <f t="shared" si="10"/>
        <v>45777</v>
      </c>
      <c r="M156" s="281">
        <f t="shared" si="10"/>
        <v>0.58333333333333337</v>
      </c>
    </row>
    <row r="157" spans="1:13">
      <c r="A157" s="29" t="s">
        <v>52</v>
      </c>
      <c r="B157" s="63" t="s">
        <v>188</v>
      </c>
      <c r="C157" s="63" t="s">
        <v>189</v>
      </c>
      <c r="D157" s="63" t="s">
        <v>198</v>
      </c>
      <c r="E157" s="80" t="s">
        <v>200</v>
      </c>
      <c r="F157" s="38">
        <f t="shared" ref="F157:M157" si="11">F26</f>
        <v>45665</v>
      </c>
      <c r="G157" s="44" t="str">
        <f t="shared" si="11"/>
        <v>9:00</v>
      </c>
      <c r="H157" s="38">
        <f t="shared" si="11"/>
        <v>45686</v>
      </c>
      <c r="I157" s="44">
        <f t="shared" si="11"/>
        <v>0.625</v>
      </c>
      <c r="J157" s="280">
        <f t="shared" si="11"/>
        <v>45748</v>
      </c>
      <c r="K157" s="281">
        <f t="shared" si="11"/>
        <v>0.375</v>
      </c>
      <c r="L157" s="280">
        <f t="shared" si="11"/>
        <v>45771</v>
      </c>
      <c r="M157" s="281">
        <f t="shared" si="11"/>
        <v>0.375</v>
      </c>
    </row>
    <row r="158" spans="1:13">
      <c r="A158" s="270" t="s">
        <v>73</v>
      </c>
      <c r="B158" s="277" t="s">
        <v>188</v>
      </c>
      <c r="C158" s="277" t="s">
        <v>189</v>
      </c>
      <c r="D158" s="277" t="s">
        <v>198</v>
      </c>
      <c r="E158" s="278" t="s">
        <v>201</v>
      </c>
      <c r="F158" s="38">
        <f t="shared" ref="F158:M158" si="12">F42</f>
        <v>45670</v>
      </c>
      <c r="G158" s="44">
        <f t="shared" si="12"/>
        <v>0.66666666666666663</v>
      </c>
      <c r="H158" s="38">
        <f t="shared" si="12"/>
        <v>45691</v>
      </c>
      <c r="I158" s="44">
        <f t="shared" si="12"/>
        <v>0.66666666666666663</v>
      </c>
      <c r="J158" s="280">
        <f t="shared" si="12"/>
        <v>45747</v>
      </c>
      <c r="K158" s="281">
        <f t="shared" si="12"/>
        <v>0.66666666666666663</v>
      </c>
      <c r="L158" s="280">
        <f t="shared" si="12"/>
        <v>45769</v>
      </c>
      <c r="M158" s="281">
        <f t="shared" si="12"/>
        <v>0.66666666666666663</v>
      </c>
    </row>
    <row r="159" spans="1:13">
      <c r="A159" s="46"/>
      <c r="B159" s="63"/>
      <c r="C159" s="63"/>
      <c r="D159" s="63"/>
      <c r="E159" s="72"/>
      <c r="F159" s="86"/>
      <c r="G159" s="61"/>
      <c r="H159" s="86"/>
      <c r="I159" s="61"/>
      <c r="J159" s="346"/>
      <c r="K159" s="347"/>
      <c r="L159" s="346"/>
      <c r="M159" s="347"/>
    </row>
    <row r="160" spans="1:13" ht="40.5">
      <c r="A160" s="270" t="s">
        <v>118</v>
      </c>
      <c r="B160" s="277" t="s">
        <v>188</v>
      </c>
      <c r="C160" s="277" t="s">
        <v>189</v>
      </c>
      <c r="D160" s="277" t="s">
        <v>198</v>
      </c>
      <c r="E160" s="285" t="s">
        <v>202</v>
      </c>
      <c r="F160" s="280">
        <f t="shared" ref="F160:M160" si="13">F82</f>
        <v>45674</v>
      </c>
      <c r="G160" s="281">
        <f t="shared" si="13"/>
        <v>0.35416666666666669</v>
      </c>
      <c r="H160" s="280">
        <f t="shared" si="13"/>
        <v>45695</v>
      </c>
      <c r="I160" s="281">
        <f t="shared" si="13"/>
        <v>0.35416666666666669</v>
      </c>
      <c r="J160" s="280">
        <f t="shared" si="13"/>
        <v>45749</v>
      </c>
      <c r="K160" s="281">
        <f t="shared" si="13"/>
        <v>0.35416666666666669</v>
      </c>
      <c r="L160" s="280">
        <f t="shared" si="13"/>
        <v>45771</v>
      </c>
      <c r="M160" s="281">
        <f t="shared" si="13"/>
        <v>0.35416666666666669</v>
      </c>
    </row>
    <row r="161" spans="1:13">
      <c r="A161" s="270" t="s">
        <v>22</v>
      </c>
      <c r="B161" s="277" t="s">
        <v>188</v>
      </c>
      <c r="C161" s="277" t="s">
        <v>189</v>
      </c>
      <c r="D161" s="277" t="s">
        <v>198</v>
      </c>
      <c r="E161" s="278" t="s">
        <v>203</v>
      </c>
      <c r="F161" s="280">
        <f t="shared" ref="F161:M161" si="14">F7</f>
        <v>45665</v>
      </c>
      <c r="G161" s="281" t="str">
        <f t="shared" si="14"/>
        <v>9:00</v>
      </c>
      <c r="H161" s="280">
        <f t="shared" si="14"/>
        <v>45686</v>
      </c>
      <c r="I161" s="281" t="str">
        <f t="shared" si="14"/>
        <v>9:00</v>
      </c>
      <c r="J161" s="280">
        <f t="shared" si="14"/>
        <v>45748</v>
      </c>
      <c r="K161" s="281">
        <f t="shared" si="14"/>
        <v>0.375</v>
      </c>
      <c r="L161" s="280">
        <f t="shared" si="14"/>
        <v>45769</v>
      </c>
      <c r="M161" s="281">
        <f t="shared" si="14"/>
        <v>0.375</v>
      </c>
    </row>
    <row r="162" spans="1:13">
      <c r="A162" s="270" t="s">
        <v>41</v>
      </c>
      <c r="B162" s="277" t="s">
        <v>188</v>
      </c>
      <c r="C162" s="277" t="s">
        <v>189</v>
      </c>
      <c r="D162" s="277" t="s">
        <v>198</v>
      </c>
      <c r="E162" s="278" t="s">
        <v>204</v>
      </c>
      <c r="F162" s="280">
        <f t="shared" ref="F162:M162" si="15">F18</f>
        <v>45666</v>
      </c>
      <c r="G162" s="281">
        <f t="shared" si="15"/>
        <v>0.625</v>
      </c>
      <c r="H162" s="280">
        <f t="shared" si="15"/>
        <v>45687</v>
      </c>
      <c r="I162" s="281">
        <f t="shared" si="15"/>
        <v>0.625</v>
      </c>
      <c r="J162" s="280">
        <f t="shared" si="15"/>
        <v>45747</v>
      </c>
      <c r="K162" s="281">
        <f t="shared" si="15"/>
        <v>0.625</v>
      </c>
      <c r="L162" s="280">
        <f t="shared" si="15"/>
        <v>45770</v>
      </c>
      <c r="M162" s="281">
        <f t="shared" si="15"/>
        <v>0.625</v>
      </c>
    </row>
    <row r="163" spans="1:13" ht="21" thickBot="1">
      <c r="A163" s="46"/>
      <c r="B163" s="63"/>
      <c r="C163" s="63"/>
      <c r="D163" s="63"/>
      <c r="E163" s="72"/>
      <c r="F163" s="86"/>
      <c r="G163" s="61"/>
      <c r="H163" s="86"/>
      <c r="I163" s="61"/>
      <c r="J163" s="346"/>
      <c r="K163" s="347"/>
      <c r="L163" s="346"/>
      <c r="M163" s="347"/>
    </row>
    <row r="164" spans="1:13">
      <c r="A164" s="52"/>
      <c r="B164" s="63"/>
      <c r="C164" s="63"/>
      <c r="D164" s="63"/>
      <c r="E164" s="82" t="s">
        <v>205</v>
      </c>
      <c r="F164" s="67"/>
      <c r="G164" s="68"/>
      <c r="H164" s="69"/>
      <c r="I164" s="68"/>
      <c r="J164" s="355"/>
      <c r="K164" s="343"/>
      <c r="L164" s="355"/>
      <c r="M164" s="343"/>
    </row>
    <row r="165" spans="1:13">
      <c r="A165" s="29" t="s">
        <v>37</v>
      </c>
      <c r="B165" s="63" t="s">
        <v>188</v>
      </c>
      <c r="C165" s="63" t="s">
        <v>189</v>
      </c>
      <c r="D165" s="63" t="s">
        <v>198</v>
      </c>
      <c r="E165" s="83" t="s">
        <v>206</v>
      </c>
      <c r="F165" s="84">
        <f t="shared" ref="F165:M165" si="16">F14</f>
        <v>45667</v>
      </c>
      <c r="G165" s="44" t="str">
        <f t="shared" si="16"/>
        <v>9:00</v>
      </c>
      <c r="H165" s="84">
        <f t="shared" si="16"/>
        <v>45688</v>
      </c>
      <c r="I165" s="44" t="str">
        <f t="shared" si="16"/>
        <v>9:00</v>
      </c>
      <c r="J165" s="283">
        <f t="shared" si="16"/>
        <v>45751</v>
      </c>
      <c r="K165" s="281">
        <f t="shared" si="16"/>
        <v>0.375</v>
      </c>
      <c r="L165" s="283">
        <f t="shared" si="16"/>
        <v>45775</v>
      </c>
      <c r="M165" s="281">
        <f t="shared" si="16"/>
        <v>0.375</v>
      </c>
    </row>
    <row r="166" spans="1:13" ht="21" thickBot="1">
      <c r="A166" s="29" t="s">
        <v>144</v>
      </c>
      <c r="B166" s="63" t="s">
        <v>188</v>
      </c>
      <c r="C166" s="63" t="s">
        <v>189</v>
      </c>
      <c r="D166" s="63" t="s">
        <v>198</v>
      </c>
      <c r="E166" s="85" t="s">
        <v>207</v>
      </c>
      <c r="F166" s="84">
        <f t="shared" ref="F166:M166" si="17">F103</f>
        <v>45667</v>
      </c>
      <c r="G166" s="44">
        <f t="shared" si="17"/>
        <v>0.35416666666666669</v>
      </c>
      <c r="H166" s="84">
        <f t="shared" si="17"/>
        <v>45688</v>
      </c>
      <c r="I166" s="44">
        <f t="shared" si="17"/>
        <v>0.35416666666666669</v>
      </c>
      <c r="J166" s="283">
        <f t="shared" si="17"/>
        <v>45751</v>
      </c>
      <c r="K166" s="281">
        <f t="shared" si="17"/>
        <v>0.35416666666666669</v>
      </c>
      <c r="L166" s="283">
        <f t="shared" si="17"/>
        <v>45776</v>
      </c>
      <c r="M166" s="281">
        <f t="shared" si="17"/>
        <v>0.35416666666666669</v>
      </c>
    </row>
    <row r="167" spans="1:13">
      <c r="A167" s="52"/>
      <c r="B167" s="63"/>
      <c r="C167" s="63"/>
      <c r="D167" s="63"/>
      <c r="E167" s="72"/>
      <c r="F167" s="86"/>
      <c r="G167" s="61"/>
      <c r="H167" s="86"/>
      <c r="I167" s="61"/>
      <c r="J167" s="346"/>
      <c r="K167" s="347"/>
      <c r="L167" s="346"/>
      <c r="M167" s="347"/>
    </row>
    <row r="168" spans="1:13" ht="21" thickBot="1">
      <c r="A168" s="52"/>
      <c r="E168" s="62"/>
      <c r="F168" s="49"/>
      <c r="G168" s="61"/>
      <c r="H168" s="49"/>
      <c r="I168" s="61"/>
      <c r="J168" s="296"/>
      <c r="K168" s="347"/>
      <c r="L168" s="296"/>
      <c r="M168" s="347"/>
    </row>
    <row r="169" spans="1:13" ht="21.75" thickTop="1" thickBot="1">
      <c r="A169" s="52"/>
      <c r="E169" s="60" t="s">
        <v>208</v>
      </c>
      <c r="F169" s="49"/>
      <c r="G169" s="61"/>
      <c r="H169" s="49"/>
      <c r="I169" s="61"/>
      <c r="J169" s="296"/>
      <c r="K169" s="347"/>
      <c r="L169" s="296"/>
      <c r="M169" s="347"/>
    </row>
    <row r="170" spans="1:13" ht="21" thickTop="1">
      <c r="A170" s="29" t="s">
        <v>36</v>
      </c>
      <c r="B170" s="63" t="s">
        <v>188</v>
      </c>
      <c r="C170" s="63" t="s">
        <v>198</v>
      </c>
      <c r="D170" s="63" t="s">
        <v>189</v>
      </c>
      <c r="E170" s="65" t="s">
        <v>209</v>
      </c>
      <c r="F170" s="38">
        <f t="shared" ref="F170:M170" si="18">F13</f>
        <v>45670</v>
      </c>
      <c r="G170" s="44" t="str">
        <f t="shared" si="18"/>
        <v>9:00</v>
      </c>
      <c r="H170" s="38">
        <f t="shared" si="18"/>
        <v>45691</v>
      </c>
      <c r="I170" s="44" t="str">
        <f t="shared" si="18"/>
        <v>9:00</v>
      </c>
      <c r="J170" s="280">
        <f t="shared" si="18"/>
        <v>45750</v>
      </c>
      <c r="K170" s="281">
        <f t="shared" si="18"/>
        <v>0.6875</v>
      </c>
      <c r="L170" s="280">
        <f t="shared" si="18"/>
        <v>45777</v>
      </c>
      <c r="M170" s="281">
        <f t="shared" si="18"/>
        <v>0.6875</v>
      </c>
    </row>
    <row r="171" spans="1:13">
      <c r="A171" s="270" t="s">
        <v>55</v>
      </c>
      <c r="B171" s="277" t="s">
        <v>188</v>
      </c>
      <c r="C171" s="277" t="s">
        <v>198</v>
      </c>
      <c r="D171" s="277" t="s">
        <v>189</v>
      </c>
      <c r="E171" s="278" t="s">
        <v>210</v>
      </c>
      <c r="F171" s="280">
        <f t="shared" ref="F171:M171" si="19">F28</f>
        <v>45666</v>
      </c>
      <c r="G171" s="280" t="str">
        <f t="shared" si="19"/>
        <v>10:00</v>
      </c>
      <c r="H171" s="280">
        <f t="shared" si="19"/>
        <v>45687</v>
      </c>
      <c r="I171" s="280" t="str">
        <f t="shared" si="19"/>
        <v>10:00</v>
      </c>
      <c r="J171" s="280">
        <f t="shared" si="19"/>
        <v>45747</v>
      </c>
      <c r="K171" s="281">
        <f t="shared" si="19"/>
        <v>0.625</v>
      </c>
      <c r="L171" s="280">
        <f t="shared" si="19"/>
        <v>45776</v>
      </c>
      <c r="M171" s="281">
        <f t="shared" si="19"/>
        <v>0.41666666666666669</v>
      </c>
    </row>
    <row r="172" spans="1:13" ht="21" thickBot="1">
      <c r="A172" s="29" t="s">
        <v>66</v>
      </c>
      <c r="B172" s="63" t="s">
        <v>188</v>
      </c>
      <c r="C172" s="63" t="s">
        <v>198</v>
      </c>
      <c r="D172" s="63" t="s">
        <v>189</v>
      </c>
      <c r="E172" s="80" t="s">
        <v>211</v>
      </c>
      <c r="F172" s="38">
        <f t="shared" ref="F172:M172" si="20">F36</f>
        <v>45677</v>
      </c>
      <c r="G172" s="38" t="str">
        <f t="shared" si="20"/>
        <v>15:30</v>
      </c>
      <c r="H172" s="38">
        <f t="shared" si="20"/>
        <v>45698</v>
      </c>
      <c r="I172" s="38" t="str">
        <f t="shared" si="20"/>
        <v>15:30</v>
      </c>
      <c r="J172" s="38">
        <f t="shared" si="20"/>
        <v>45748</v>
      </c>
      <c r="K172" s="281">
        <f t="shared" si="20"/>
        <v>0.375</v>
      </c>
      <c r="L172" s="280">
        <f t="shared" si="20"/>
        <v>45770</v>
      </c>
      <c r="M172" s="281">
        <f t="shared" si="20"/>
        <v>0.375</v>
      </c>
    </row>
    <row r="173" spans="1:13">
      <c r="A173" s="46"/>
      <c r="B173" s="63"/>
      <c r="C173" s="63"/>
      <c r="D173" s="63"/>
      <c r="E173" s="66" t="s">
        <v>212</v>
      </c>
      <c r="F173" s="67"/>
      <c r="G173" s="68"/>
      <c r="H173" s="69"/>
      <c r="I173" s="68"/>
      <c r="J173" s="355"/>
      <c r="K173" s="343"/>
      <c r="L173" s="355"/>
      <c r="M173" s="343"/>
    </row>
    <row r="174" spans="1:13" ht="21" thickBot="1">
      <c r="A174" s="29" t="s">
        <v>90</v>
      </c>
      <c r="B174" s="63" t="s">
        <v>188</v>
      </c>
      <c r="C174" s="63" t="s">
        <v>189</v>
      </c>
      <c r="D174" s="63" t="s">
        <v>189</v>
      </c>
      <c r="E174" s="28" t="s">
        <v>213</v>
      </c>
      <c r="F174" s="84">
        <f t="shared" ref="F174:M174" si="21">F55</f>
        <v>45665</v>
      </c>
      <c r="G174" s="44">
        <f t="shared" si="21"/>
        <v>0.35416666666666669</v>
      </c>
      <c r="H174" s="84">
        <f t="shared" si="21"/>
        <v>45686</v>
      </c>
      <c r="I174" s="44">
        <f t="shared" si="21"/>
        <v>0.35416666666666669</v>
      </c>
      <c r="J174" s="283">
        <f t="shared" si="21"/>
        <v>45749</v>
      </c>
      <c r="K174" s="281">
        <f t="shared" si="21"/>
        <v>0.35416666666666669</v>
      </c>
      <c r="L174" s="283">
        <f t="shared" si="21"/>
        <v>45775</v>
      </c>
      <c r="M174" s="281">
        <f t="shared" si="21"/>
        <v>0.35416666666666669</v>
      </c>
    </row>
    <row r="175" spans="1:13" ht="21" thickBot="1">
      <c r="A175" s="73"/>
      <c r="B175" s="63"/>
      <c r="C175" s="63"/>
      <c r="D175" s="63"/>
      <c r="E175" s="72"/>
      <c r="F175" s="74"/>
      <c r="G175" s="75"/>
      <c r="H175" s="74"/>
      <c r="I175" s="75"/>
      <c r="J175" s="74"/>
      <c r="K175" s="75"/>
      <c r="L175" s="352"/>
      <c r="M175" s="353"/>
    </row>
    <row r="176" spans="1:13" ht="21.75" thickTop="1" thickBot="1">
      <c r="A176" s="76"/>
      <c r="B176" s="63"/>
      <c r="C176" s="63"/>
      <c r="D176" s="63"/>
      <c r="E176" s="60" t="s">
        <v>214</v>
      </c>
      <c r="F176" s="77"/>
      <c r="G176" s="78"/>
      <c r="H176" s="79"/>
      <c r="I176" s="78"/>
      <c r="J176" s="79"/>
      <c r="K176" s="78"/>
      <c r="L176" s="354"/>
      <c r="M176" s="349"/>
    </row>
    <row r="177" spans="1:13" ht="21" thickTop="1">
      <c r="A177" s="29" t="s">
        <v>159</v>
      </c>
      <c r="B177" s="63" t="s">
        <v>188</v>
      </c>
      <c r="C177" s="63" t="s">
        <v>198</v>
      </c>
      <c r="D177" s="63" t="s">
        <v>198</v>
      </c>
      <c r="E177" s="65" t="s">
        <v>215</v>
      </c>
      <c r="F177" s="38">
        <f t="shared" ref="F177:M177" si="22">F116</f>
        <v>45670</v>
      </c>
      <c r="G177" s="44">
        <f t="shared" si="22"/>
        <v>0.375</v>
      </c>
      <c r="H177" s="38">
        <f t="shared" si="22"/>
        <v>45691</v>
      </c>
      <c r="I177" s="44">
        <f t="shared" si="22"/>
        <v>0.375</v>
      </c>
      <c r="J177" s="280">
        <f t="shared" si="22"/>
        <v>45747</v>
      </c>
      <c r="K177" s="281">
        <f t="shared" si="22"/>
        <v>0.375</v>
      </c>
      <c r="L177" s="280">
        <f t="shared" si="22"/>
        <v>45775</v>
      </c>
      <c r="M177" s="281">
        <f t="shared" si="22"/>
        <v>0.375</v>
      </c>
    </row>
    <row r="178" spans="1:13" ht="21" thickBot="1">
      <c r="A178" s="29" t="s">
        <v>92</v>
      </c>
      <c r="B178" s="63" t="s">
        <v>188</v>
      </c>
      <c r="C178" s="63" t="s">
        <v>198</v>
      </c>
      <c r="D178" s="63" t="s">
        <v>198</v>
      </c>
      <c r="E178" s="80" t="s">
        <v>216</v>
      </c>
      <c r="F178" s="264">
        <f t="shared" ref="F178:M178" si="23">F57</f>
        <v>45673</v>
      </c>
      <c r="G178" s="44" t="str">
        <f t="shared" si="23"/>
        <v>8:30</v>
      </c>
      <c r="H178" s="38">
        <f t="shared" si="23"/>
        <v>45692</v>
      </c>
      <c r="I178" s="44" t="str">
        <f t="shared" si="23"/>
        <v>8:30</v>
      </c>
      <c r="J178" s="280">
        <f t="shared" si="23"/>
        <v>45750</v>
      </c>
      <c r="K178" s="281" t="str">
        <f t="shared" si="23"/>
        <v>8:30</v>
      </c>
      <c r="L178" s="280">
        <f t="shared" si="23"/>
        <v>45771</v>
      </c>
      <c r="M178" s="281" t="str">
        <f t="shared" si="23"/>
        <v>8:30</v>
      </c>
    </row>
    <row r="179" spans="1:13">
      <c r="A179" s="52"/>
      <c r="E179" s="87" t="s">
        <v>194</v>
      </c>
      <c r="F179" s="67"/>
      <c r="G179" s="68"/>
      <c r="H179" s="69"/>
      <c r="I179" s="68"/>
      <c r="J179" s="355"/>
      <c r="K179" s="343"/>
      <c r="L179" s="355"/>
      <c r="M179" s="343"/>
    </row>
    <row r="180" spans="1:13">
      <c r="A180" s="270" t="s">
        <v>61</v>
      </c>
      <c r="B180" s="277" t="s">
        <v>188</v>
      </c>
      <c r="C180" s="277" t="s">
        <v>217</v>
      </c>
      <c r="D180" s="277" t="s">
        <v>198</v>
      </c>
      <c r="E180" s="279" t="s">
        <v>218</v>
      </c>
      <c r="F180" s="280">
        <f t="shared" ref="F180:M180" si="24">F32</f>
        <v>45674</v>
      </c>
      <c r="G180" s="280" t="str">
        <f t="shared" si="24"/>
        <v>9:00</v>
      </c>
      <c r="H180" s="280">
        <f t="shared" si="24"/>
        <v>45695</v>
      </c>
      <c r="I180" s="280" t="str">
        <f t="shared" si="24"/>
        <v>9:00</v>
      </c>
      <c r="J180" s="280">
        <f t="shared" si="24"/>
        <v>45748</v>
      </c>
      <c r="K180" s="280" t="str">
        <f t="shared" si="24"/>
        <v>9:00</v>
      </c>
      <c r="L180" s="280">
        <f t="shared" si="24"/>
        <v>45770</v>
      </c>
      <c r="M180" s="280" t="str">
        <f t="shared" si="24"/>
        <v>9:00</v>
      </c>
    </row>
    <row r="181" spans="1:13" ht="21" thickBot="1">
      <c r="A181" s="29" t="s">
        <v>38</v>
      </c>
      <c r="B181" s="63" t="s">
        <v>188</v>
      </c>
      <c r="C181" s="63" t="s">
        <v>217</v>
      </c>
      <c r="D181" s="63" t="s">
        <v>198</v>
      </c>
      <c r="E181" s="89" t="s">
        <v>219</v>
      </c>
      <c r="F181" s="38">
        <f t="shared" ref="F181:M181" si="25">F15</f>
        <v>45678</v>
      </c>
      <c r="G181" s="44">
        <f t="shared" si="25"/>
        <v>0.35416666666666669</v>
      </c>
      <c r="H181" s="38">
        <f t="shared" si="25"/>
        <v>45698</v>
      </c>
      <c r="I181" s="44">
        <f t="shared" si="25"/>
        <v>0.35416666666666669</v>
      </c>
      <c r="J181" s="280">
        <f t="shared" si="25"/>
        <v>45749</v>
      </c>
      <c r="K181" s="281">
        <f t="shared" si="25"/>
        <v>0.35416666666666669</v>
      </c>
      <c r="L181" s="280">
        <f t="shared" si="25"/>
        <v>45776</v>
      </c>
      <c r="M181" s="281">
        <f t="shared" si="25"/>
        <v>0.35416666666666669</v>
      </c>
    </row>
    <row r="182" spans="1:13">
      <c r="A182" s="46"/>
      <c r="B182" s="63"/>
      <c r="C182" s="63"/>
      <c r="D182" s="63"/>
      <c r="E182" s="47"/>
      <c r="F182" s="86"/>
      <c r="G182" s="61"/>
      <c r="H182" s="86"/>
      <c r="I182" s="61"/>
      <c r="J182" s="346"/>
      <c r="K182" s="347"/>
      <c r="L182" s="346"/>
      <c r="M182" s="347"/>
    </row>
    <row r="183" spans="1:13" ht="21" thickBot="1">
      <c r="A183" s="52"/>
      <c r="E183" s="62"/>
      <c r="F183" s="49"/>
      <c r="G183" s="61"/>
      <c r="H183" s="49"/>
      <c r="I183" s="61"/>
      <c r="J183" s="296"/>
      <c r="K183" s="347"/>
      <c r="L183" s="296"/>
      <c r="M183" s="347"/>
    </row>
    <row r="184" spans="1:13" ht="21.75" thickTop="1" thickBot="1">
      <c r="A184" s="52"/>
      <c r="E184" s="60" t="s">
        <v>220</v>
      </c>
      <c r="F184" s="49"/>
      <c r="G184" s="61"/>
      <c r="H184" s="49"/>
      <c r="I184" s="61"/>
      <c r="J184" s="296"/>
      <c r="K184" s="347"/>
      <c r="L184" s="296"/>
      <c r="M184" s="347"/>
    </row>
    <row r="185" spans="1:13" ht="21" thickTop="1">
      <c r="A185" s="29" t="s">
        <v>31</v>
      </c>
      <c r="B185" s="63" t="s">
        <v>188</v>
      </c>
      <c r="C185" s="63" t="s">
        <v>217</v>
      </c>
      <c r="D185" s="63" t="s">
        <v>189</v>
      </c>
      <c r="E185" s="90" t="s">
        <v>221</v>
      </c>
      <c r="F185" s="38">
        <f t="shared" ref="F185:M185" si="26">F10</f>
        <v>45674</v>
      </c>
      <c r="G185" s="44">
        <f t="shared" si="26"/>
        <v>0.625</v>
      </c>
      <c r="H185" s="38">
        <f t="shared" si="26"/>
        <v>45695</v>
      </c>
      <c r="I185" s="44" t="str">
        <f t="shared" si="26"/>
        <v>9:00</v>
      </c>
      <c r="J185" s="280">
        <f t="shared" si="26"/>
        <v>45751</v>
      </c>
      <c r="K185" s="281">
        <f t="shared" si="26"/>
        <v>0.625</v>
      </c>
      <c r="L185" s="280">
        <f t="shared" si="26"/>
        <v>45775</v>
      </c>
      <c r="M185" s="281">
        <f t="shared" si="26"/>
        <v>0.625</v>
      </c>
    </row>
    <row r="186" spans="1:13" ht="21" thickBot="1">
      <c r="A186" s="29" t="s">
        <v>165</v>
      </c>
      <c r="B186" s="63" t="s">
        <v>188</v>
      </c>
      <c r="C186" s="63" t="s">
        <v>217</v>
      </c>
      <c r="D186" s="63" t="s">
        <v>189</v>
      </c>
      <c r="E186" s="91" t="s">
        <v>222</v>
      </c>
      <c r="F186" s="84">
        <f t="shared" ref="F186:M186" si="27">F120</f>
        <v>45665</v>
      </c>
      <c r="G186" s="44">
        <f t="shared" si="27"/>
        <v>0.35416666666666669</v>
      </c>
      <c r="H186" s="84">
        <f t="shared" si="27"/>
        <v>45688</v>
      </c>
      <c r="I186" s="44">
        <f t="shared" si="27"/>
        <v>0.35416666666666669</v>
      </c>
      <c r="J186" s="283">
        <f t="shared" si="27"/>
        <v>45751</v>
      </c>
      <c r="K186" s="281">
        <f t="shared" si="27"/>
        <v>0.375</v>
      </c>
      <c r="L186" s="283">
        <f t="shared" si="27"/>
        <v>45775</v>
      </c>
      <c r="M186" s="281">
        <f t="shared" si="27"/>
        <v>0.35416666666666669</v>
      </c>
    </row>
    <row r="187" spans="1:13">
      <c r="A187" s="52"/>
      <c r="E187" s="87" t="s">
        <v>194</v>
      </c>
      <c r="F187" s="67"/>
      <c r="G187" s="68"/>
      <c r="H187" s="69"/>
      <c r="I187" s="68"/>
      <c r="J187" s="355"/>
      <c r="K187" s="343"/>
      <c r="L187" s="355"/>
      <c r="M187" s="343"/>
    </row>
    <row r="188" spans="1:13">
      <c r="A188" s="29" t="s">
        <v>39</v>
      </c>
      <c r="B188" s="63" t="s">
        <v>188</v>
      </c>
      <c r="C188" s="63" t="s">
        <v>217</v>
      </c>
      <c r="D188" s="63" t="s">
        <v>189</v>
      </c>
      <c r="E188" s="88" t="s">
        <v>223</v>
      </c>
      <c r="F188" s="38">
        <f t="shared" ref="F188:M188" si="28">F16</f>
        <v>45670</v>
      </c>
      <c r="G188" s="44" t="str">
        <f t="shared" si="28"/>
        <v>10:00</v>
      </c>
      <c r="H188" s="38">
        <f t="shared" si="28"/>
        <v>45691</v>
      </c>
      <c r="I188" s="44" t="str">
        <f t="shared" si="28"/>
        <v>10:00</v>
      </c>
      <c r="J188" s="280">
        <f t="shared" si="28"/>
        <v>45750</v>
      </c>
      <c r="K188" s="281">
        <f t="shared" si="28"/>
        <v>0.41666666666666669</v>
      </c>
      <c r="L188" s="280">
        <f t="shared" si="28"/>
        <v>45771</v>
      </c>
      <c r="M188" s="281">
        <f t="shared" si="28"/>
        <v>0.41666666666666669</v>
      </c>
    </row>
    <row r="189" spans="1:13">
      <c r="A189" s="29" t="s">
        <v>119</v>
      </c>
      <c r="B189" s="63" t="s">
        <v>188</v>
      </c>
      <c r="C189" s="63" t="s">
        <v>217</v>
      </c>
      <c r="D189" s="63" t="s">
        <v>189</v>
      </c>
      <c r="E189" s="88" t="s">
        <v>224</v>
      </c>
      <c r="F189" s="38">
        <f t="shared" ref="F189:M189" si="29">F83</f>
        <v>45672</v>
      </c>
      <c r="G189" s="38" t="str">
        <f t="shared" si="29"/>
        <v>10:00</v>
      </c>
      <c r="H189" s="38">
        <f t="shared" si="29"/>
        <v>45695</v>
      </c>
      <c r="I189" s="38" t="str">
        <f t="shared" si="29"/>
        <v>10:00</v>
      </c>
      <c r="J189" s="280">
        <f t="shared" si="29"/>
        <v>45750</v>
      </c>
      <c r="K189" s="281">
        <f t="shared" si="29"/>
        <v>0.41666666666666669</v>
      </c>
      <c r="L189" s="280">
        <f t="shared" si="29"/>
        <v>45777</v>
      </c>
      <c r="M189" s="281">
        <f t="shared" si="29"/>
        <v>0.41666666666666669</v>
      </c>
    </row>
    <row r="190" spans="1:13" ht="21" thickBot="1">
      <c r="A190" s="29" t="s">
        <v>168</v>
      </c>
      <c r="B190" s="63" t="s">
        <v>188</v>
      </c>
      <c r="C190" s="63" t="s">
        <v>217</v>
      </c>
      <c r="D190" s="63" t="s">
        <v>189</v>
      </c>
      <c r="E190" s="89" t="s">
        <v>225</v>
      </c>
      <c r="F190" s="38">
        <f t="shared" ref="F190:M190" si="30">F122</f>
        <v>45678</v>
      </c>
      <c r="G190" s="44" t="str">
        <f t="shared" si="30"/>
        <v>15:30</v>
      </c>
      <c r="H190" s="38">
        <f t="shared" si="30"/>
        <v>45698</v>
      </c>
      <c r="I190" s="44" t="str">
        <f t="shared" si="30"/>
        <v>15:30</v>
      </c>
      <c r="J190" s="280">
        <f t="shared" si="30"/>
        <v>45750</v>
      </c>
      <c r="K190" s="281">
        <f t="shared" si="30"/>
        <v>0.41666666666666669</v>
      </c>
      <c r="L190" s="280">
        <f t="shared" si="30"/>
        <v>45777</v>
      </c>
      <c r="M190" s="281">
        <f t="shared" si="30"/>
        <v>0.41666666666666669</v>
      </c>
    </row>
    <row r="191" spans="1:13" ht="21" thickBot="1">
      <c r="A191" s="73"/>
      <c r="B191" s="63"/>
      <c r="C191" s="63"/>
      <c r="D191" s="63"/>
      <c r="E191" s="72"/>
      <c r="F191" s="74"/>
      <c r="G191" s="75"/>
      <c r="H191" s="74"/>
      <c r="I191" s="75"/>
      <c r="J191" s="352"/>
      <c r="K191" s="353"/>
      <c r="L191" s="352"/>
      <c r="M191" s="353"/>
    </row>
    <row r="192" spans="1:13" ht="21.75" thickTop="1" thickBot="1">
      <c r="A192" s="76"/>
      <c r="B192" s="63"/>
      <c r="C192" s="63"/>
      <c r="D192" s="63"/>
      <c r="E192" s="60" t="s">
        <v>226</v>
      </c>
      <c r="F192" s="77"/>
      <c r="G192" s="78"/>
      <c r="H192" s="79"/>
      <c r="I192" s="78"/>
      <c r="J192" s="354"/>
      <c r="K192" s="349"/>
      <c r="L192" s="354"/>
      <c r="M192" s="349"/>
    </row>
    <row r="193" spans="1:13" ht="42" thickTop="1" thickBot="1">
      <c r="A193" s="29" t="s">
        <v>128</v>
      </c>
      <c r="B193" s="63" t="s">
        <v>188</v>
      </c>
      <c r="C193" s="63" t="s">
        <v>217</v>
      </c>
      <c r="D193" s="63" t="s">
        <v>198</v>
      </c>
      <c r="E193" s="80" t="s">
        <v>227</v>
      </c>
      <c r="F193" s="84">
        <f t="shared" ref="F193:M193" si="31">F90</f>
        <v>45667</v>
      </c>
      <c r="G193" s="44">
        <f t="shared" si="31"/>
        <v>0.60416666666666663</v>
      </c>
      <c r="H193" s="84">
        <f t="shared" si="31"/>
        <v>45688</v>
      </c>
      <c r="I193" s="44">
        <f t="shared" si="31"/>
        <v>0.60416666666666663</v>
      </c>
      <c r="J193" s="283">
        <f t="shared" si="31"/>
        <v>45751</v>
      </c>
      <c r="K193" s="281">
        <f t="shared" si="31"/>
        <v>0.60416666666666663</v>
      </c>
      <c r="L193" s="283">
        <f t="shared" si="31"/>
        <v>45775</v>
      </c>
      <c r="M193" s="281">
        <f t="shared" si="31"/>
        <v>0.60416666666666663</v>
      </c>
    </row>
    <row r="194" spans="1:13">
      <c r="A194" s="52"/>
      <c r="E194" s="87" t="s">
        <v>194</v>
      </c>
      <c r="F194" s="67"/>
      <c r="G194" s="68"/>
      <c r="H194" s="69"/>
      <c r="I194" s="68"/>
      <c r="J194" s="355"/>
      <c r="K194" s="343"/>
      <c r="L194" s="355"/>
      <c r="M194" s="343"/>
    </row>
    <row r="195" spans="1:13">
      <c r="A195" s="270" t="s">
        <v>115</v>
      </c>
      <c r="B195" s="277" t="s">
        <v>188</v>
      </c>
      <c r="C195" s="277" t="s">
        <v>217</v>
      </c>
      <c r="D195" s="277" t="s">
        <v>198</v>
      </c>
      <c r="E195" s="279" t="s">
        <v>228</v>
      </c>
      <c r="F195" s="283">
        <f t="shared" ref="F195:M195" si="32">F79</f>
        <v>45673</v>
      </c>
      <c r="G195" s="283" t="str">
        <f t="shared" si="32"/>
        <v>9:00</v>
      </c>
      <c r="H195" s="84">
        <f t="shared" si="32"/>
        <v>45694</v>
      </c>
      <c r="I195" s="106" t="str">
        <f t="shared" si="32"/>
        <v>9:00</v>
      </c>
      <c r="J195" s="283">
        <f t="shared" si="32"/>
        <v>45750</v>
      </c>
      <c r="K195" s="281">
        <f t="shared" si="32"/>
        <v>0.375</v>
      </c>
      <c r="L195" s="283">
        <f t="shared" si="32"/>
        <v>45777</v>
      </c>
      <c r="M195" s="281">
        <f t="shared" si="32"/>
        <v>0.375</v>
      </c>
    </row>
    <row r="196" spans="1:13" ht="21" thickBot="1">
      <c r="A196" s="29" t="s">
        <v>94</v>
      </c>
      <c r="B196" s="63" t="s">
        <v>188</v>
      </c>
      <c r="C196" s="63" t="s">
        <v>217</v>
      </c>
      <c r="D196" s="63" t="s">
        <v>198</v>
      </c>
      <c r="E196" s="88" t="s">
        <v>229</v>
      </c>
      <c r="F196" s="283">
        <f t="shared" ref="F196:M196" si="33">F59</f>
        <v>45678</v>
      </c>
      <c r="G196" s="356">
        <f t="shared" si="33"/>
        <v>0.41666666666666669</v>
      </c>
      <c r="H196" s="283">
        <f t="shared" si="33"/>
        <v>45698</v>
      </c>
      <c r="I196" s="356">
        <f t="shared" si="33"/>
        <v>0.41666666666666669</v>
      </c>
      <c r="J196" s="283">
        <f t="shared" si="33"/>
        <v>45748</v>
      </c>
      <c r="K196" s="356">
        <f t="shared" si="33"/>
        <v>0.41666666666666669</v>
      </c>
      <c r="L196" s="283">
        <f t="shared" si="33"/>
        <v>45770</v>
      </c>
      <c r="M196" s="356">
        <f t="shared" si="33"/>
        <v>0.625</v>
      </c>
    </row>
    <row r="197" spans="1:13">
      <c r="A197" s="52"/>
      <c r="E197" s="87" t="s">
        <v>194</v>
      </c>
      <c r="F197" s="401"/>
      <c r="G197" s="343"/>
      <c r="H197" s="355"/>
      <c r="I197" s="343"/>
      <c r="J197" s="355"/>
      <c r="K197" s="343"/>
      <c r="L197" s="355"/>
      <c r="M197" s="343"/>
    </row>
    <row r="198" spans="1:13">
      <c r="A198" s="270" t="s">
        <v>78</v>
      </c>
      <c r="B198" s="277" t="s">
        <v>188</v>
      </c>
      <c r="C198" s="277" t="s">
        <v>217</v>
      </c>
      <c r="D198" s="277" t="s">
        <v>198</v>
      </c>
      <c r="E198" s="282" t="s">
        <v>230</v>
      </c>
      <c r="F198" s="283">
        <f t="shared" ref="F198:M198" si="34">F46</f>
        <v>45671</v>
      </c>
      <c r="G198" s="281">
        <f t="shared" si="34"/>
        <v>0.375</v>
      </c>
      <c r="H198" s="283">
        <f t="shared" si="34"/>
        <v>45695</v>
      </c>
      <c r="I198" s="281">
        <f t="shared" si="34"/>
        <v>0.375</v>
      </c>
      <c r="J198" s="283">
        <f t="shared" si="34"/>
        <v>45751</v>
      </c>
      <c r="K198" s="281">
        <f t="shared" si="34"/>
        <v>0.375</v>
      </c>
      <c r="L198" s="283">
        <f t="shared" si="34"/>
        <v>45776</v>
      </c>
      <c r="M198" s="281">
        <f t="shared" si="34"/>
        <v>0.375</v>
      </c>
    </row>
    <row r="199" spans="1:13">
      <c r="A199" s="29" t="s">
        <v>141</v>
      </c>
      <c r="B199" s="63" t="s">
        <v>188</v>
      </c>
      <c r="C199" s="63" t="s">
        <v>217</v>
      </c>
      <c r="D199" s="63" t="s">
        <v>198</v>
      </c>
      <c r="E199" s="92" t="s">
        <v>231</v>
      </c>
      <c r="F199" s="84">
        <f t="shared" ref="F199:M199" si="35">F100</f>
        <v>45677</v>
      </c>
      <c r="G199" s="44">
        <f t="shared" si="35"/>
        <v>0.375</v>
      </c>
      <c r="H199" s="84">
        <f t="shared" si="35"/>
        <v>45698</v>
      </c>
      <c r="I199" s="44">
        <f t="shared" si="35"/>
        <v>0.66666666666666663</v>
      </c>
      <c r="J199" s="283">
        <f t="shared" si="35"/>
        <v>45749</v>
      </c>
      <c r="K199" s="281">
        <f t="shared" si="35"/>
        <v>0.375</v>
      </c>
      <c r="L199" s="283">
        <f t="shared" si="35"/>
        <v>45771</v>
      </c>
      <c r="M199" s="281">
        <f t="shared" si="35"/>
        <v>0.375</v>
      </c>
    </row>
    <row r="200" spans="1:13" ht="21" thickBot="1">
      <c r="A200" s="29" t="s">
        <v>77</v>
      </c>
      <c r="B200" s="63" t="s">
        <v>188</v>
      </c>
      <c r="C200" s="63" t="s">
        <v>217</v>
      </c>
      <c r="D200" s="63" t="s">
        <v>198</v>
      </c>
      <c r="E200" s="89" t="s">
        <v>232</v>
      </c>
      <c r="F200" s="84">
        <f t="shared" ref="F200:M200" si="36">F45</f>
        <v>45670</v>
      </c>
      <c r="G200" s="106" t="str">
        <f t="shared" si="36"/>
        <v>15:00</v>
      </c>
      <c r="H200" s="84">
        <f t="shared" si="36"/>
        <v>45691</v>
      </c>
      <c r="I200" s="106" t="str">
        <f t="shared" si="36"/>
        <v>15:00</v>
      </c>
      <c r="J200" s="84">
        <f t="shared" si="36"/>
        <v>45749</v>
      </c>
      <c r="K200" s="106" t="str">
        <f t="shared" si="36"/>
        <v>15:00</v>
      </c>
      <c r="L200" s="283">
        <f t="shared" si="36"/>
        <v>45776</v>
      </c>
      <c r="M200" s="356" t="str">
        <f t="shared" si="36"/>
        <v>15:00</v>
      </c>
    </row>
    <row r="201" spans="1:13">
      <c r="A201" s="46"/>
      <c r="B201" s="63"/>
      <c r="C201" s="63"/>
      <c r="D201" s="63"/>
      <c r="E201" s="47"/>
      <c r="F201" s="86"/>
      <c r="G201" s="61"/>
      <c r="H201" s="86"/>
      <c r="I201" s="61"/>
      <c r="J201" s="86"/>
      <c r="K201" s="61"/>
      <c r="L201" s="86"/>
      <c r="M201" s="61"/>
    </row>
    <row r="202" spans="1:13">
      <c r="A202" s="46"/>
      <c r="B202" s="63"/>
      <c r="C202" s="63"/>
      <c r="D202" s="63"/>
      <c r="E202" s="47"/>
      <c r="F202" s="86"/>
      <c r="G202" s="61"/>
      <c r="H202" s="86"/>
      <c r="I202" s="61"/>
      <c r="J202" s="86"/>
      <c r="K202" s="61"/>
      <c r="L202" s="86"/>
      <c r="M202" s="61"/>
    </row>
    <row r="203" spans="1:13">
      <c r="A203" s="52"/>
      <c r="E203" s="62"/>
      <c r="F203" s="49"/>
      <c r="G203" s="61"/>
    </row>
    <row r="204" spans="1:13">
      <c r="A204" s="52"/>
      <c r="E204" s="62" t="s">
        <v>233</v>
      </c>
      <c r="F204" s="49"/>
      <c r="G204" s="61"/>
      <c r="K204" s="49" t="s">
        <v>234</v>
      </c>
    </row>
    <row r="205" spans="1:13">
      <c r="A205" s="52"/>
      <c r="E205" s="62"/>
      <c r="F205" s="49"/>
      <c r="G205" s="61"/>
      <c r="K205" s="49" t="s">
        <v>235</v>
      </c>
    </row>
    <row r="206" spans="1:13">
      <c r="A206" s="52"/>
      <c r="E206" s="62"/>
      <c r="F206" s="49"/>
      <c r="G206" s="61"/>
    </row>
    <row r="207" spans="1:13">
      <c r="A207" s="52"/>
      <c r="E207" s="62"/>
      <c r="F207" s="93"/>
    </row>
    <row r="208" spans="1:13" ht="25.5">
      <c r="A208" s="52"/>
      <c r="E208" s="665" t="s">
        <v>0</v>
      </c>
      <c r="F208" s="665"/>
      <c r="G208" s="665"/>
      <c r="H208" s="665"/>
      <c r="I208" s="665"/>
      <c r="J208" s="665"/>
      <c r="K208" s="665"/>
      <c r="L208" s="665"/>
      <c r="M208" s="665"/>
    </row>
    <row r="209" spans="1:13" ht="25.5">
      <c r="A209" s="52"/>
      <c r="E209" s="665" t="s">
        <v>179</v>
      </c>
      <c r="F209" s="665"/>
      <c r="G209" s="665"/>
      <c r="H209" s="665"/>
      <c r="I209" s="665"/>
      <c r="J209" s="665"/>
      <c r="K209" s="665"/>
      <c r="L209" s="665"/>
      <c r="M209" s="665"/>
    </row>
    <row r="210" spans="1:13" ht="30">
      <c r="A210" s="52"/>
      <c r="E210" s="676" t="s">
        <v>236</v>
      </c>
      <c r="F210" s="676"/>
      <c r="G210" s="676"/>
      <c r="H210" s="676"/>
      <c r="I210" s="676"/>
      <c r="J210" s="676"/>
      <c r="K210" s="676"/>
      <c r="L210" s="676"/>
      <c r="M210" s="676"/>
    </row>
    <row r="211" spans="1:13" ht="25.5">
      <c r="A211" s="52"/>
      <c r="E211" s="665" t="s">
        <v>181</v>
      </c>
      <c r="F211" s="665"/>
      <c r="G211" s="665"/>
      <c r="H211" s="665"/>
      <c r="I211" s="665"/>
      <c r="J211" s="665"/>
      <c r="K211" s="665"/>
      <c r="L211" s="665"/>
      <c r="M211" s="665"/>
    </row>
    <row r="212" spans="1:13" ht="24" thickBot="1">
      <c r="A212" s="52"/>
      <c r="E212" s="94"/>
      <c r="F212" s="93"/>
    </row>
    <row r="213" spans="1:13" ht="21.75" customHeight="1" thickBot="1">
      <c r="A213" s="52"/>
      <c r="E213" s="666" t="s">
        <v>182</v>
      </c>
      <c r="F213" s="669" t="s">
        <v>7</v>
      </c>
      <c r="G213" s="670"/>
      <c r="H213" s="670"/>
      <c r="I213" s="670"/>
      <c r="J213" s="670"/>
      <c r="K213" s="670"/>
      <c r="L213" s="670"/>
      <c r="M213" s="671"/>
    </row>
    <row r="214" spans="1:13" ht="21.75" customHeight="1" thickBot="1">
      <c r="A214" s="52"/>
      <c r="E214" s="667"/>
      <c r="F214" s="669" t="s">
        <v>12</v>
      </c>
      <c r="G214" s="671"/>
      <c r="H214" s="669" t="s">
        <v>13</v>
      </c>
      <c r="I214" s="671"/>
      <c r="J214" s="672" t="s">
        <v>183</v>
      </c>
      <c r="K214" s="673"/>
      <c r="L214" s="672" t="s">
        <v>184</v>
      </c>
      <c r="M214" s="673"/>
    </row>
    <row r="215" spans="1:13" ht="21" thickBot="1">
      <c r="A215" s="52"/>
      <c r="E215" s="668"/>
      <c r="F215" s="58" t="s">
        <v>185</v>
      </c>
      <c r="G215" s="59" t="s">
        <v>186</v>
      </c>
      <c r="H215" s="58" t="s">
        <v>185</v>
      </c>
      <c r="I215" s="59" t="s">
        <v>186</v>
      </c>
      <c r="J215" s="344" t="s">
        <v>185</v>
      </c>
      <c r="K215" s="345" t="s">
        <v>186</v>
      </c>
      <c r="L215" s="344" t="s">
        <v>185</v>
      </c>
      <c r="M215" s="345" t="s">
        <v>186</v>
      </c>
    </row>
    <row r="216" spans="1:13" ht="21.75" thickTop="1" thickBot="1">
      <c r="A216" s="52"/>
      <c r="E216" s="60" t="s">
        <v>187</v>
      </c>
      <c r="F216" s="49"/>
      <c r="G216" s="61"/>
      <c r="J216" s="303"/>
      <c r="K216" s="303"/>
      <c r="L216" s="303"/>
      <c r="M216" s="303"/>
    </row>
    <row r="217" spans="1:13" ht="21" thickTop="1">
      <c r="A217" s="29" t="s">
        <v>142</v>
      </c>
      <c r="B217" s="63" t="s">
        <v>237</v>
      </c>
      <c r="C217" s="63" t="s">
        <v>189</v>
      </c>
      <c r="D217" s="63" t="s">
        <v>189</v>
      </c>
      <c r="E217" s="95" t="s">
        <v>238</v>
      </c>
      <c r="F217" s="38">
        <f t="shared" ref="F217:M217" si="37">F101</f>
        <v>45674</v>
      </c>
      <c r="G217" s="44" t="str">
        <f t="shared" si="37"/>
        <v>8:30</v>
      </c>
      <c r="H217" s="38">
        <f t="shared" si="37"/>
        <v>45698</v>
      </c>
      <c r="I217" s="44" t="str">
        <f t="shared" si="37"/>
        <v>8:30</v>
      </c>
      <c r="J217" s="280">
        <f t="shared" si="37"/>
        <v>45749</v>
      </c>
      <c r="K217" s="281">
        <f t="shared" si="37"/>
        <v>0.35416666666666669</v>
      </c>
      <c r="L217" s="280">
        <f t="shared" si="37"/>
        <v>45776</v>
      </c>
      <c r="M217" s="281">
        <f t="shared" si="37"/>
        <v>0.35416666666666669</v>
      </c>
    </row>
    <row r="218" spans="1:13">
      <c r="A218" s="29" t="s">
        <v>88</v>
      </c>
      <c r="B218" s="63" t="s">
        <v>237</v>
      </c>
      <c r="C218" s="63" t="s">
        <v>189</v>
      </c>
      <c r="D218" s="63" t="s">
        <v>189</v>
      </c>
      <c r="E218" s="95" t="s">
        <v>239</v>
      </c>
      <c r="F218" s="38">
        <f t="shared" ref="F218:M218" si="38">F53</f>
        <v>45672</v>
      </c>
      <c r="G218" s="44">
        <f t="shared" si="38"/>
        <v>0.625</v>
      </c>
      <c r="H218" s="38">
        <f t="shared" si="38"/>
        <v>45695</v>
      </c>
      <c r="I218" s="44">
        <f t="shared" si="38"/>
        <v>0.625</v>
      </c>
      <c r="J218" s="280">
        <f t="shared" si="38"/>
        <v>45748</v>
      </c>
      <c r="K218" s="281">
        <f t="shared" si="38"/>
        <v>0.625</v>
      </c>
      <c r="L218" s="280">
        <f t="shared" si="38"/>
        <v>45770</v>
      </c>
      <c r="M218" s="281">
        <f t="shared" si="38"/>
        <v>0.625</v>
      </c>
    </row>
    <row r="219" spans="1:13">
      <c r="A219" s="29" t="s">
        <v>129</v>
      </c>
      <c r="B219" s="63" t="s">
        <v>237</v>
      </c>
      <c r="C219" s="63" t="s">
        <v>189</v>
      </c>
      <c r="D219" s="63" t="s">
        <v>189</v>
      </c>
      <c r="E219" s="80" t="s">
        <v>240</v>
      </c>
      <c r="F219" s="38">
        <f t="shared" ref="F219:M219" si="39">F91</f>
        <v>45666</v>
      </c>
      <c r="G219" s="44">
        <f t="shared" si="39"/>
        <v>0.5</v>
      </c>
      <c r="H219" s="38">
        <f t="shared" si="39"/>
        <v>45687</v>
      </c>
      <c r="I219" s="44">
        <f t="shared" si="39"/>
        <v>0.5</v>
      </c>
      <c r="J219" s="280">
        <f t="shared" si="39"/>
        <v>45750</v>
      </c>
      <c r="K219" s="281">
        <f t="shared" si="39"/>
        <v>0.5</v>
      </c>
      <c r="L219" s="280">
        <f t="shared" si="39"/>
        <v>45771</v>
      </c>
      <c r="M219" s="281">
        <f t="shared" si="39"/>
        <v>0.41666666666666669</v>
      </c>
    </row>
    <row r="220" spans="1:13">
      <c r="A220" s="76"/>
      <c r="B220" s="63"/>
      <c r="C220" s="63"/>
      <c r="D220" s="63"/>
      <c r="E220" s="254"/>
      <c r="F220" s="114"/>
      <c r="G220" s="68"/>
      <c r="H220" s="114"/>
      <c r="I220" s="68"/>
      <c r="J220" s="305"/>
      <c r="K220" s="343"/>
      <c r="L220" s="305"/>
      <c r="M220" s="343"/>
    </row>
    <row r="221" spans="1:13">
      <c r="A221" s="29" t="s">
        <v>103</v>
      </c>
      <c r="B221" s="63" t="s">
        <v>237</v>
      </c>
      <c r="C221" s="63" t="s">
        <v>189</v>
      </c>
      <c r="D221" s="63" t="s">
        <v>189</v>
      </c>
      <c r="E221" s="95" t="s">
        <v>241</v>
      </c>
      <c r="F221" s="38">
        <f t="shared" ref="F221:M221" si="40">F67</f>
        <v>45664</v>
      </c>
      <c r="G221" s="44" t="str">
        <f t="shared" si="40"/>
        <v>8:30</v>
      </c>
      <c r="H221" s="38">
        <f t="shared" si="40"/>
        <v>45685</v>
      </c>
      <c r="I221" s="44" t="str">
        <f t="shared" si="40"/>
        <v>8:30</v>
      </c>
      <c r="J221" s="280">
        <f t="shared" si="40"/>
        <v>45749</v>
      </c>
      <c r="K221" s="281">
        <f t="shared" si="40"/>
        <v>0.35416666666666669</v>
      </c>
      <c r="L221" s="280">
        <f t="shared" si="40"/>
        <v>45770</v>
      </c>
      <c r="M221" s="281">
        <f t="shared" si="40"/>
        <v>0.39583333333333331</v>
      </c>
    </row>
    <row r="222" spans="1:13">
      <c r="A222" s="29" t="s">
        <v>27</v>
      </c>
      <c r="B222" s="63" t="s">
        <v>237</v>
      </c>
      <c r="C222" s="63" t="s">
        <v>189</v>
      </c>
      <c r="D222" s="63" t="s">
        <v>189</v>
      </c>
      <c r="E222" s="95" t="s">
        <v>242</v>
      </c>
      <c r="F222" s="38">
        <f t="shared" ref="F222:M222" si="41">F8</f>
        <v>45672</v>
      </c>
      <c r="G222" s="44">
        <f t="shared" si="41"/>
        <v>0.625</v>
      </c>
      <c r="H222" s="38">
        <f t="shared" si="41"/>
        <v>45695</v>
      </c>
      <c r="I222" s="44">
        <f t="shared" si="41"/>
        <v>0.625</v>
      </c>
      <c r="J222" s="280">
        <f t="shared" si="41"/>
        <v>45748</v>
      </c>
      <c r="K222" s="281">
        <f t="shared" si="41"/>
        <v>0.625</v>
      </c>
      <c r="L222" s="280">
        <f t="shared" si="41"/>
        <v>45770</v>
      </c>
      <c r="M222" s="281">
        <f t="shared" si="41"/>
        <v>0.625</v>
      </c>
    </row>
    <row r="223" spans="1:13">
      <c r="A223" s="29" t="s">
        <v>127</v>
      </c>
      <c r="B223" s="63" t="s">
        <v>237</v>
      </c>
      <c r="C223" s="63" t="s">
        <v>189</v>
      </c>
      <c r="D223" s="63" t="s">
        <v>189</v>
      </c>
      <c r="E223" s="80" t="s">
        <v>243</v>
      </c>
      <c r="F223" s="38">
        <f t="shared" ref="F223:M223" si="42">F89</f>
        <v>45666</v>
      </c>
      <c r="G223" s="39">
        <f t="shared" si="42"/>
        <v>0.5</v>
      </c>
      <c r="H223" s="38">
        <f t="shared" si="42"/>
        <v>45687</v>
      </c>
      <c r="I223" s="39">
        <f t="shared" si="42"/>
        <v>0.5</v>
      </c>
      <c r="J223" s="280">
        <f t="shared" si="42"/>
        <v>45750</v>
      </c>
      <c r="K223" s="351">
        <f t="shared" si="42"/>
        <v>0.5</v>
      </c>
      <c r="L223" s="280">
        <f t="shared" si="42"/>
        <v>45771</v>
      </c>
      <c r="M223" s="351">
        <f t="shared" si="42"/>
        <v>0.41666666666666669</v>
      </c>
    </row>
    <row r="224" spans="1:13">
      <c r="A224" s="76"/>
      <c r="B224" s="63"/>
      <c r="C224" s="63"/>
      <c r="D224" s="63"/>
      <c r="E224" s="254"/>
      <c r="F224" s="114"/>
      <c r="G224" s="68"/>
      <c r="H224" s="114"/>
      <c r="I224" s="68"/>
      <c r="J224" s="305"/>
      <c r="K224" s="343"/>
      <c r="L224" s="305"/>
      <c r="M224" s="343"/>
    </row>
    <row r="225" spans="1:13">
      <c r="A225" s="29" t="s">
        <v>151</v>
      </c>
      <c r="B225" s="63" t="s">
        <v>237</v>
      </c>
      <c r="C225" s="63" t="s">
        <v>189</v>
      </c>
      <c r="D225" s="63" t="s">
        <v>189</v>
      </c>
      <c r="E225" s="95" t="s">
        <v>244</v>
      </c>
      <c r="F225" s="38">
        <f t="shared" ref="F225:M225" si="43">F110</f>
        <v>45678</v>
      </c>
      <c r="G225" s="44" t="str">
        <f t="shared" si="43"/>
        <v>8:30</v>
      </c>
      <c r="H225" s="38">
        <f t="shared" si="43"/>
        <v>45698</v>
      </c>
      <c r="I225" s="44" t="str">
        <f t="shared" si="43"/>
        <v>8:30</v>
      </c>
      <c r="J225" s="280">
        <f t="shared" si="43"/>
        <v>45749</v>
      </c>
      <c r="K225" s="281">
        <f t="shared" si="43"/>
        <v>0.35416666666666669</v>
      </c>
      <c r="L225" s="280">
        <f t="shared" si="43"/>
        <v>45770</v>
      </c>
      <c r="M225" s="281">
        <f t="shared" si="43"/>
        <v>0.35416666666666669</v>
      </c>
    </row>
    <row r="226" spans="1:13">
      <c r="A226" s="29" t="s">
        <v>100</v>
      </c>
      <c r="B226" s="63" t="s">
        <v>237</v>
      </c>
      <c r="C226" s="63" t="s">
        <v>189</v>
      </c>
      <c r="D226" s="63" t="s">
        <v>189</v>
      </c>
      <c r="E226" s="95" t="s">
        <v>245</v>
      </c>
      <c r="F226" s="38">
        <f t="shared" ref="F226:M226" si="44">F64</f>
        <v>45672</v>
      </c>
      <c r="G226" s="44">
        <f t="shared" si="44"/>
        <v>0.625</v>
      </c>
      <c r="H226" s="38">
        <f t="shared" si="44"/>
        <v>45695</v>
      </c>
      <c r="I226" s="44">
        <f t="shared" si="44"/>
        <v>0.625</v>
      </c>
      <c r="J226" s="280">
        <f t="shared" si="44"/>
        <v>45748</v>
      </c>
      <c r="K226" s="281">
        <f t="shared" si="44"/>
        <v>0.625</v>
      </c>
      <c r="L226" s="280">
        <f t="shared" si="44"/>
        <v>45770</v>
      </c>
      <c r="M226" s="281">
        <f t="shared" si="44"/>
        <v>0.625</v>
      </c>
    </row>
    <row r="227" spans="1:13">
      <c r="A227" s="29" t="s">
        <v>69</v>
      </c>
      <c r="B227" s="63" t="s">
        <v>237</v>
      </c>
      <c r="C227" s="63" t="s">
        <v>189</v>
      </c>
      <c r="D227" s="63" t="s">
        <v>189</v>
      </c>
      <c r="E227" s="80" t="s">
        <v>246</v>
      </c>
      <c r="F227" s="38">
        <f t="shared" ref="F227:M227" si="45">F39</f>
        <v>45666</v>
      </c>
      <c r="G227" s="38" t="str">
        <f t="shared" si="45"/>
        <v>9:00</v>
      </c>
      <c r="H227" s="38">
        <f t="shared" si="45"/>
        <v>45687</v>
      </c>
      <c r="I227" s="38" t="str">
        <f t="shared" si="45"/>
        <v>9:00</v>
      </c>
      <c r="J227" s="280">
        <f t="shared" si="45"/>
        <v>45750</v>
      </c>
      <c r="K227" s="280" t="str">
        <f t="shared" si="45"/>
        <v>9:00</v>
      </c>
      <c r="L227" s="280">
        <f t="shared" si="45"/>
        <v>45771</v>
      </c>
      <c r="M227" s="281">
        <f t="shared" si="45"/>
        <v>0.625</v>
      </c>
    </row>
    <row r="228" spans="1:13" ht="21" thickBot="1">
      <c r="A228" s="52"/>
      <c r="E228" s="62"/>
      <c r="F228" s="49"/>
      <c r="G228" s="61"/>
      <c r="H228" s="49"/>
      <c r="I228" s="61"/>
      <c r="J228" s="296"/>
      <c r="K228" s="347"/>
      <c r="L228" s="296"/>
      <c r="M228" s="347"/>
    </row>
    <row r="229" spans="1:13" ht="21.75" thickTop="1" thickBot="1">
      <c r="A229" s="62"/>
      <c r="B229" s="63"/>
      <c r="C229" s="63"/>
      <c r="D229" s="63"/>
      <c r="E229" s="60" t="s">
        <v>197</v>
      </c>
      <c r="F229" s="77"/>
      <c r="G229" s="78"/>
      <c r="H229" s="79"/>
      <c r="I229" s="78"/>
      <c r="J229" s="354"/>
      <c r="K229" s="349"/>
      <c r="L229" s="354"/>
      <c r="M229" s="349"/>
    </row>
    <row r="230" spans="1:13" ht="21" thickTop="1">
      <c r="A230" s="29" t="s">
        <v>52</v>
      </c>
      <c r="B230" s="63" t="s">
        <v>237</v>
      </c>
      <c r="C230" s="63" t="s">
        <v>189</v>
      </c>
      <c r="D230" s="63" t="s">
        <v>198</v>
      </c>
      <c r="E230" s="95" t="s">
        <v>247</v>
      </c>
      <c r="F230" s="38">
        <f t="shared" ref="F230:M230" si="46">F27</f>
        <v>45664</v>
      </c>
      <c r="G230" s="38" t="str">
        <f t="shared" si="46"/>
        <v>9:00</v>
      </c>
      <c r="H230" s="38">
        <f t="shared" si="46"/>
        <v>45685</v>
      </c>
      <c r="I230" s="38" t="str">
        <f t="shared" si="46"/>
        <v>9:00</v>
      </c>
      <c r="J230" s="280">
        <f t="shared" si="46"/>
        <v>45748</v>
      </c>
      <c r="K230" s="281">
        <f t="shared" si="46"/>
        <v>0.375</v>
      </c>
      <c r="L230" s="280">
        <f t="shared" si="46"/>
        <v>45770</v>
      </c>
      <c r="M230" s="281">
        <f t="shared" si="46"/>
        <v>0.375</v>
      </c>
    </row>
    <row r="231" spans="1:13">
      <c r="A231" s="270" t="s">
        <v>49</v>
      </c>
      <c r="B231" s="277" t="s">
        <v>237</v>
      </c>
      <c r="C231" s="277" t="s">
        <v>189</v>
      </c>
      <c r="D231" s="277" t="s">
        <v>198</v>
      </c>
      <c r="E231" s="284" t="s">
        <v>248</v>
      </c>
      <c r="F231" s="38">
        <f t="shared" ref="F231:M231" si="47">F23</f>
        <v>45670</v>
      </c>
      <c r="G231" s="38" t="str">
        <f t="shared" si="47"/>
        <v>9:00</v>
      </c>
      <c r="H231" s="38">
        <f t="shared" si="47"/>
        <v>45691</v>
      </c>
      <c r="I231" s="38" t="str">
        <f t="shared" si="47"/>
        <v>9:00</v>
      </c>
      <c r="J231" s="280">
        <f t="shared" si="47"/>
        <v>45749</v>
      </c>
      <c r="K231" s="281">
        <f t="shared" si="47"/>
        <v>0.41666666666666669</v>
      </c>
      <c r="L231" s="280">
        <f t="shared" si="47"/>
        <v>45771</v>
      </c>
      <c r="M231" s="281" t="str">
        <f t="shared" si="47"/>
        <v>9:00</v>
      </c>
    </row>
    <row r="232" spans="1:13">
      <c r="A232" s="29" t="s">
        <v>74</v>
      </c>
      <c r="B232" s="63" t="s">
        <v>237</v>
      </c>
      <c r="C232" s="63" t="s">
        <v>189</v>
      </c>
      <c r="D232" s="63" t="s">
        <v>198</v>
      </c>
      <c r="E232" s="95" t="s">
        <v>249</v>
      </c>
      <c r="F232" s="38">
        <f t="shared" ref="F232:M232" si="48">F43</f>
        <v>45673</v>
      </c>
      <c r="G232" s="44">
        <f t="shared" si="48"/>
        <v>0.41666666666666669</v>
      </c>
      <c r="H232" s="38">
        <f t="shared" si="48"/>
        <v>45694</v>
      </c>
      <c r="I232" s="44">
        <f t="shared" si="48"/>
        <v>0.41666666666666669</v>
      </c>
      <c r="J232" s="280">
        <f t="shared" si="48"/>
        <v>45750</v>
      </c>
      <c r="K232" s="281">
        <f t="shared" si="48"/>
        <v>0.64583333333333337</v>
      </c>
      <c r="L232" s="280">
        <f t="shared" si="48"/>
        <v>45777</v>
      </c>
      <c r="M232" s="281">
        <f t="shared" si="48"/>
        <v>0.375</v>
      </c>
    </row>
    <row r="233" spans="1:13" ht="7.5" customHeight="1">
      <c r="A233" s="76"/>
      <c r="B233" s="63"/>
      <c r="C233" s="63"/>
      <c r="D233" s="63"/>
      <c r="E233" s="254"/>
      <c r="F233" s="114"/>
      <c r="G233" s="68"/>
      <c r="H233" s="114"/>
      <c r="I233" s="68"/>
      <c r="J233" s="305"/>
      <c r="K233" s="343"/>
      <c r="L233" s="305"/>
      <c r="M233" s="343"/>
    </row>
    <row r="234" spans="1:13">
      <c r="A234" s="270" t="s">
        <v>40</v>
      </c>
      <c r="B234" s="277" t="s">
        <v>237</v>
      </c>
      <c r="C234" s="277" t="s">
        <v>189</v>
      </c>
      <c r="D234" s="277" t="s">
        <v>198</v>
      </c>
      <c r="E234" s="284" t="s">
        <v>250</v>
      </c>
      <c r="F234" s="280">
        <f t="shared" ref="F234:M234" si="49">F17</f>
        <v>45671</v>
      </c>
      <c r="G234" s="281">
        <f t="shared" si="49"/>
        <v>0.35416666666666669</v>
      </c>
      <c r="H234" s="280">
        <f t="shared" si="49"/>
        <v>45692</v>
      </c>
      <c r="I234" s="44">
        <f t="shared" si="49"/>
        <v>0.625</v>
      </c>
      <c r="J234" s="280">
        <f t="shared" si="49"/>
        <v>45747</v>
      </c>
      <c r="K234" s="281">
        <f t="shared" si="49"/>
        <v>0.375</v>
      </c>
      <c r="L234" s="280">
        <f t="shared" si="49"/>
        <v>45777</v>
      </c>
      <c r="M234" s="281">
        <f t="shared" si="49"/>
        <v>0.375</v>
      </c>
    </row>
    <row r="235" spans="1:13">
      <c r="A235" s="270" t="s">
        <v>737</v>
      </c>
      <c r="B235" s="63" t="s">
        <v>237</v>
      </c>
      <c r="C235" s="63" t="s">
        <v>189</v>
      </c>
      <c r="D235" s="63" t="s">
        <v>198</v>
      </c>
      <c r="E235" s="95" t="s">
        <v>251</v>
      </c>
      <c r="F235" s="280">
        <f t="shared" ref="F235:M235" si="50">F41</f>
        <v>45670</v>
      </c>
      <c r="G235" s="281">
        <f t="shared" si="50"/>
        <v>0.375</v>
      </c>
      <c r="H235" s="280">
        <f t="shared" si="50"/>
        <v>45691</v>
      </c>
      <c r="I235" s="281">
        <f t="shared" si="50"/>
        <v>0.375</v>
      </c>
      <c r="J235" s="280">
        <f t="shared" si="50"/>
        <v>45749</v>
      </c>
      <c r="K235" s="281">
        <f t="shared" si="50"/>
        <v>0.41666666666666669</v>
      </c>
      <c r="L235" s="280">
        <f t="shared" si="50"/>
        <v>45771</v>
      </c>
      <c r="M235" s="281">
        <f t="shared" si="50"/>
        <v>0.375</v>
      </c>
    </row>
    <row r="236" spans="1:13">
      <c r="A236" s="29" t="s">
        <v>158</v>
      </c>
      <c r="B236" s="63" t="s">
        <v>237</v>
      </c>
      <c r="C236" s="63" t="s">
        <v>189</v>
      </c>
      <c r="D236" s="63" t="s">
        <v>198</v>
      </c>
      <c r="E236" s="95" t="s">
        <v>252</v>
      </c>
      <c r="F236" s="38">
        <f t="shared" ref="F236:M236" si="51">F115</f>
        <v>45674</v>
      </c>
      <c r="G236" s="44">
        <f t="shared" si="51"/>
        <v>0.41666666666666669</v>
      </c>
      <c r="H236" s="38">
        <f t="shared" si="51"/>
        <v>45695</v>
      </c>
      <c r="I236" s="44">
        <f t="shared" si="51"/>
        <v>0.41666666666666669</v>
      </c>
      <c r="J236" s="280">
        <f t="shared" si="51"/>
        <v>45750</v>
      </c>
      <c r="K236" s="281">
        <f t="shared" si="51"/>
        <v>0.64583333333333337</v>
      </c>
      <c r="L236" s="280">
        <f t="shared" si="51"/>
        <v>45775</v>
      </c>
      <c r="M236" s="281">
        <f t="shared" si="51"/>
        <v>0.375</v>
      </c>
    </row>
    <row r="237" spans="1:13" ht="8.25" customHeight="1">
      <c r="A237" s="76"/>
      <c r="B237" s="63"/>
      <c r="C237" s="63"/>
      <c r="D237" s="63"/>
      <c r="E237" s="254"/>
      <c r="F237" s="114"/>
      <c r="G237" s="68"/>
      <c r="H237" s="114"/>
      <c r="I237" s="68"/>
      <c r="J237" s="305"/>
      <c r="K237" s="343"/>
      <c r="L237" s="305"/>
      <c r="M237" s="343"/>
    </row>
    <row r="238" spans="1:13">
      <c r="A238" s="270" t="s">
        <v>97</v>
      </c>
      <c r="B238" s="277" t="s">
        <v>237</v>
      </c>
      <c r="C238" s="277" t="s">
        <v>189</v>
      </c>
      <c r="D238" s="277" t="s">
        <v>198</v>
      </c>
      <c r="E238" s="284" t="s">
        <v>253</v>
      </c>
      <c r="F238" s="280">
        <f t="shared" ref="F238:M238" si="52">F61</f>
        <v>45667</v>
      </c>
      <c r="G238" s="44" t="str">
        <f t="shared" si="52"/>
        <v>9:00</v>
      </c>
      <c r="H238" s="280">
        <f t="shared" si="52"/>
        <v>45688</v>
      </c>
      <c r="I238" s="44" t="str">
        <f t="shared" si="52"/>
        <v>9:00</v>
      </c>
      <c r="J238" s="280">
        <f t="shared" si="52"/>
        <v>45747</v>
      </c>
      <c r="K238" s="281">
        <f t="shared" si="52"/>
        <v>0.375</v>
      </c>
      <c r="L238" s="280">
        <f t="shared" si="52"/>
        <v>45769</v>
      </c>
      <c r="M238" s="281">
        <f t="shared" si="52"/>
        <v>0.375</v>
      </c>
    </row>
    <row r="239" spans="1:13">
      <c r="A239" s="270" t="s">
        <v>161</v>
      </c>
      <c r="B239" s="277" t="s">
        <v>237</v>
      </c>
      <c r="C239" s="277" t="s">
        <v>189</v>
      </c>
      <c r="D239" s="277" t="s">
        <v>198</v>
      </c>
      <c r="E239" s="284" t="s">
        <v>254</v>
      </c>
      <c r="F239" s="280">
        <f t="shared" ref="F239:M239" si="53">F118</f>
        <v>45671</v>
      </c>
      <c r="G239" s="44">
        <f t="shared" si="53"/>
        <v>0.41666666666666669</v>
      </c>
      <c r="H239" s="280">
        <f t="shared" si="53"/>
        <v>45692</v>
      </c>
      <c r="I239" s="44">
        <f t="shared" si="53"/>
        <v>0.41666666666666669</v>
      </c>
      <c r="J239" s="280">
        <f t="shared" si="53"/>
        <v>45749</v>
      </c>
      <c r="K239" s="281">
        <f t="shared" si="53"/>
        <v>0.41666666666666669</v>
      </c>
      <c r="L239" s="280">
        <f t="shared" si="53"/>
        <v>45776</v>
      </c>
      <c r="M239" s="281">
        <f t="shared" si="53"/>
        <v>0.41666666666666669</v>
      </c>
    </row>
    <row r="240" spans="1:13">
      <c r="A240" s="270" t="s">
        <v>107</v>
      </c>
      <c r="B240" s="277" t="s">
        <v>237</v>
      </c>
      <c r="C240" s="277" t="s">
        <v>189</v>
      </c>
      <c r="D240" s="277" t="s">
        <v>198</v>
      </c>
      <c r="E240" s="284" t="s">
        <v>255</v>
      </c>
      <c r="F240" s="280">
        <f t="shared" ref="F240:M240" si="54">F71</f>
        <v>45677</v>
      </c>
      <c r="G240" s="44">
        <f t="shared" si="54"/>
        <v>0.625</v>
      </c>
      <c r="H240" s="280">
        <f t="shared" si="54"/>
        <v>45698</v>
      </c>
      <c r="I240" s="44">
        <f t="shared" si="54"/>
        <v>0.625</v>
      </c>
      <c r="J240" s="280">
        <f t="shared" si="54"/>
        <v>45750</v>
      </c>
      <c r="K240" s="281">
        <f t="shared" si="54"/>
        <v>0.625</v>
      </c>
      <c r="L240" s="280">
        <f t="shared" si="54"/>
        <v>45771</v>
      </c>
      <c r="M240" s="281">
        <f t="shared" si="54"/>
        <v>0.625</v>
      </c>
    </row>
    <row r="241" spans="1:13">
      <c r="A241" s="76"/>
      <c r="B241" s="63"/>
      <c r="C241" s="63"/>
      <c r="D241" s="63"/>
      <c r="E241" s="410"/>
      <c r="F241" s="256"/>
      <c r="G241" s="255"/>
      <c r="H241" s="256"/>
      <c r="I241" s="255"/>
      <c r="J241" s="357"/>
      <c r="K241" s="358"/>
      <c r="L241" s="357"/>
      <c r="M241" s="358"/>
    </row>
    <row r="242" spans="1:13">
      <c r="A242" s="52"/>
      <c r="E242" s="411" t="s">
        <v>205</v>
      </c>
      <c r="F242" s="245"/>
      <c r="G242" s="78"/>
      <c r="H242" s="245"/>
      <c r="I242" s="78"/>
      <c r="J242" s="348"/>
      <c r="K242" s="349"/>
      <c r="L242" s="348"/>
      <c r="M242" s="349"/>
    </row>
    <row r="243" spans="1:13">
      <c r="A243" s="29" t="s">
        <v>37</v>
      </c>
      <c r="B243" s="63" t="s">
        <v>237</v>
      </c>
      <c r="C243" s="63" t="s">
        <v>198</v>
      </c>
      <c r="D243" s="63" t="s">
        <v>198</v>
      </c>
      <c r="E243" s="80" t="s">
        <v>256</v>
      </c>
      <c r="F243" s="84">
        <f t="shared" ref="F243:M243" si="55">F14</f>
        <v>45667</v>
      </c>
      <c r="G243" s="44" t="str">
        <f t="shared" si="55"/>
        <v>9:00</v>
      </c>
      <c r="H243" s="38">
        <f t="shared" si="55"/>
        <v>45688</v>
      </c>
      <c r="I243" s="44" t="str">
        <f t="shared" si="55"/>
        <v>9:00</v>
      </c>
      <c r="J243" s="280">
        <f t="shared" si="55"/>
        <v>45751</v>
      </c>
      <c r="K243" s="281">
        <f t="shared" si="55"/>
        <v>0.375</v>
      </c>
      <c r="L243" s="280">
        <f t="shared" si="55"/>
        <v>45775</v>
      </c>
      <c r="M243" s="281">
        <f t="shared" si="55"/>
        <v>0.375</v>
      </c>
    </row>
    <row r="244" spans="1:13">
      <c r="A244" s="270" t="s">
        <v>79</v>
      </c>
      <c r="B244" s="277" t="s">
        <v>237</v>
      </c>
      <c r="C244" s="277" t="s">
        <v>198</v>
      </c>
      <c r="D244" s="277" t="s">
        <v>198</v>
      </c>
      <c r="E244" s="278" t="s">
        <v>257</v>
      </c>
      <c r="F244" s="283">
        <f t="shared" ref="F244:M244" si="56">F47</f>
        <v>45667</v>
      </c>
      <c r="G244" s="280" t="str">
        <f t="shared" si="56"/>
        <v>15:00</v>
      </c>
      <c r="H244" s="280">
        <f t="shared" si="56"/>
        <v>45688</v>
      </c>
      <c r="I244" s="280" t="str">
        <f t="shared" si="56"/>
        <v>15:00</v>
      </c>
      <c r="J244" s="280">
        <f t="shared" si="56"/>
        <v>45747</v>
      </c>
      <c r="K244" s="281">
        <f t="shared" si="56"/>
        <v>0.375</v>
      </c>
      <c r="L244" s="280">
        <f t="shared" si="56"/>
        <v>45769</v>
      </c>
      <c r="M244" s="281">
        <f t="shared" si="56"/>
        <v>0.625</v>
      </c>
    </row>
    <row r="245" spans="1:13">
      <c r="A245" s="270" t="s">
        <v>109</v>
      </c>
      <c r="B245" s="277" t="s">
        <v>237</v>
      </c>
      <c r="C245" s="277" t="s">
        <v>198</v>
      </c>
      <c r="D245" s="277" t="s">
        <v>198</v>
      </c>
      <c r="E245" s="278" t="s">
        <v>258</v>
      </c>
      <c r="F245" s="283">
        <f t="shared" ref="F245:M245" si="57">F73</f>
        <v>45667</v>
      </c>
      <c r="G245" s="281">
        <f t="shared" si="57"/>
        <v>0.35416666666666669</v>
      </c>
      <c r="H245" s="280">
        <f t="shared" si="57"/>
        <v>45688</v>
      </c>
      <c r="I245" s="281">
        <f t="shared" si="57"/>
        <v>0.35416666666666669</v>
      </c>
      <c r="J245" s="280">
        <f t="shared" si="57"/>
        <v>45747</v>
      </c>
      <c r="K245" s="281">
        <f t="shared" si="57"/>
        <v>0.35416666666666669</v>
      </c>
      <c r="L245" s="280">
        <f t="shared" si="57"/>
        <v>45769</v>
      </c>
      <c r="M245" s="281">
        <f t="shared" si="57"/>
        <v>0.625</v>
      </c>
    </row>
    <row r="246" spans="1:13">
      <c r="A246" s="270" t="s">
        <v>79</v>
      </c>
      <c r="B246" s="277" t="s">
        <v>237</v>
      </c>
      <c r="C246" s="277" t="s">
        <v>198</v>
      </c>
      <c r="D246" s="277" t="s">
        <v>198</v>
      </c>
      <c r="E246" s="278" t="s">
        <v>259</v>
      </c>
      <c r="F246" s="283">
        <f t="shared" ref="F246:M246" si="58">F47</f>
        <v>45667</v>
      </c>
      <c r="G246" s="280" t="str">
        <f t="shared" si="58"/>
        <v>15:00</v>
      </c>
      <c r="H246" s="280">
        <f t="shared" si="58"/>
        <v>45688</v>
      </c>
      <c r="I246" s="281" t="str">
        <f t="shared" si="58"/>
        <v>15:00</v>
      </c>
      <c r="J246" s="280">
        <f t="shared" si="58"/>
        <v>45747</v>
      </c>
      <c r="K246" s="281">
        <f t="shared" si="58"/>
        <v>0.375</v>
      </c>
      <c r="L246" s="280">
        <f t="shared" si="58"/>
        <v>45769</v>
      </c>
      <c r="M246" s="281">
        <f t="shared" si="58"/>
        <v>0.625</v>
      </c>
    </row>
    <row r="247" spans="1:13" ht="21" thickBot="1">
      <c r="A247" s="52"/>
      <c r="B247" s="63"/>
      <c r="C247" s="63"/>
      <c r="D247" s="63"/>
      <c r="E247" s="96"/>
      <c r="F247" s="86"/>
      <c r="G247" s="61"/>
      <c r="H247" s="86"/>
      <c r="I247" s="61"/>
      <c r="J247" s="346"/>
      <c r="K247" s="347"/>
      <c r="L247" s="346"/>
      <c r="M247" s="347"/>
    </row>
    <row r="248" spans="1:13" ht="21.75" thickTop="1" thickBot="1">
      <c r="A248" s="52"/>
      <c r="E248" s="60" t="s">
        <v>208</v>
      </c>
      <c r="F248" s="49"/>
      <c r="G248" s="3"/>
      <c r="H248" s="49"/>
      <c r="I248" s="3"/>
      <c r="J248" s="296"/>
      <c r="K248" s="359"/>
      <c r="L248" s="296"/>
      <c r="M248" s="359"/>
    </row>
    <row r="249" spans="1:13" ht="21" thickTop="1">
      <c r="A249" s="29" t="s">
        <v>139</v>
      </c>
      <c r="B249" s="63" t="s">
        <v>237</v>
      </c>
      <c r="C249" s="63" t="s">
        <v>198</v>
      </c>
      <c r="D249" s="63" t="s">
        <v>189</v>
      </c>
      <c r="E249" s="95" t="s">
        <v>190</v>
      </c>
      <c r="F249" s="38">
        <f t="shared" ref="F249:M249" si="59">F98</f>
        <v>45670</v>
      </c>
      <c r="G249" s="44" t="str">
        <f t="shared" si="59"/>
        <v>8:30</v>
      </c>
      <c r="H249" s="38">
        <f t="shared" si="59"/>
        <v>45691</v>
      </c>
      <c r="I249" s="44" t="str">
        <f t="shared" si="59"/>
        <v>8:30</v>
      </c>
      <c r="J249" s="280">
        <f t="shared" si="59"/>
        <v>45747</v>
      </c>
      <c r="K249" s="281">
        <f t="shared" si="59"/>
        <v>0.35416666666666669</v>
      </c>
      <c r="L249" s="280">
        <f t="shared" si="59"/>
        <v>45770</v>
      </c>
      <c r="M249" s="281">
        <f t="shared" si="59"/>
        <v>0.35416666666666669</v>
      </c>
    </row>
    <row r="250" spans="1:13">
      <c r="A250" s="29" t="s">
        <v>155</v>
      </c>
      <c r="B250" s="63" t="s">
        <v>237</v>
      </c>
      <c r="C250" s="63" t="s">
        <v>198</v>
      </c>
      <c r="D250" s="63" t="s">
        <v>189</v>
      </c>
      <c r="E250" s="97" t="s">
        <v>260</v>
      </c>
      <c r="F250" s="38">
        <f t="shared" ref="F250:M250" si="60">F112</f>
        <v>45674</v>
      </c>
      <c r="G250" s="44">
        <f t="shared" si="60"/>
        <v>0.625</v>
      </c>
      <c r="H250" s="38">
        <f t="shared" si="60"/>
        <v>45695</v>
      </c>
      <c r="I250" s="44" t="str">
        <f t="shared" si="60"/>
        <v>9:00</v>
      </c>
      <c r="J250" s="280">
        <f t="shared" si="60"/>
        <v>45747</v>
      </c>
      <c r="K250" s="281">
        <f t="shared" si="60"/>
        <v>0.625</v>
      </c>
      <c r="L250" s="280">
        <f t="shared" si="60"/>
        <v>45775</v>
      </c>
      <c r="M250" s="281">
        <f t="shared" si="60"/>
        <v>0.625</v>
      </c>
    </row>
    <row r="251" spans="1:13">
      <c r="A251" s="270" t="s">
        <v>164</v>
      </c>
      <c r="B251" s="277" t="s">
        <v>237</v>
      </c>
      <c r="C251" s="277" t="s">
        <v>198</v>
      </c>
      <c r="D251" s="277" t="s">
        <v>189</v>
      </c>
      <c r="E251" s="278" t="s">
        <v>261</v>
      </c>
      <c r="F251" s="280">
        <f t="shared" ref="F251:M251" si="61">F119</f>
        <v>45677</v>
      </c>
      <c r="G251" s="281">
        <f t="shared" si="61"/>
        <v>0.625</v>
      </c>
      <c r="H251" s="280">
        <f t="shared" si="61"/>
        <v>45698</v>
      </c>
      <c r="I251" s="281">
        <f t="shared" si="61"/>
        <v>0.625</v>
      </c>
      <c r="J251" s="280">
        <f t="shared" si="61"/>
        <v>45748</v>
      </c>
      <c r="K251" s="281">
        <f t="shared" si="61"/>
        <v>0.41666666666666669</v>
      </c>
      <c r="L251" s="280">
        <f t="shared" si="61"/>
        <v>45769</v>
      </c>
      <c r="M251" s="281">
        <f t="shared" si="61"/>
        <v>0.41666666666666669</v>
      </c>
    </row>
    <row r="252" spans="1:13" ht="8.25" customHeight="1">
      <c r="A252" s="286"/>
      <c r="B252" s="277"/>
      <c r="C252" s="277"/>
      <c r="D252" s="277"/>
      <c r="E252" s="287"/>
      <c r="F252" s="114"/>
      <c r="G252" s="343"/>
      <c r="H252" s="305"/>
      <c r="I252" s="343"/>
      <c r="J252" s="305"/>
      <c r="K252" s="343"/>
      <c r="L252" s="305"/>
      <c r="M252" s="343"/>
    </row>
    <row r="253" spans="1:13">
      <c r="A253" s="270" t="s">
        <v>46</v>
      </c>
      <c r="B253" s="277" t="s">
        <v>237</v>
      </c>
      <c r="C253" s="277" t="s">
        <v>198</v>
      </c>
      <c r="D253" s="277" t="s">
        <v>189</v>
      </c>
      <c r="E253" s="284" t="s">
        <v>192</v>
      </c>
      <c r="F253" s="280">
        <f t="shared" ref="F253:M253" si="62">F21</f>
        <v>45673</v>
      </c>
      <c r="G253" s="281">
        <f t="shared" si="62"/>
        <v>0.625</v>
      </c>
      <c r="H253" s="280">
        <f t="shared" si="62"/>
        <v>45694</v>
      </c>
      <c r="I253" s="281">
        <f t="shared" si="62"/>
        <v>0.375</v>
      </c>
      <c r="J253" s="280">
        <f t="shared" si="62"/>
        <v>45747</v>
      </c>
      <c r="K253" s="280" t="str">
        <f t="shared" si="62"/>
        <v>9:00</v>
      </c>
      <c r="L253" s="280">
        <f t="shared" si="62"/>
        <v>45769</v>
      </c>
      <c r="M253" s="280" t="str">
        <f t="shared" si="62"/>
        <v>9:00</v>
      </c>
    </row>
    <row r="254" spans="1:13">
      <c r="A254" s="29" t="s">
        <v>108</v>
      </c>
      <c r="B254" s="63" t="s">
        <v>237</v>
      </c>
      <c r="C254" s="63" t="s">
        <v>198</v>
      </c>
      <c r="D254" s="63" t="s">
        <v>189</v>
      </c>
      <c r="E254" s="42" t="s">
        <v>262</v>
      </c>
      <c r="F254" s="38">
        <f t="shared" ref="F254:M254" si="63">F72</f>
        <v>45665</v>
      </c>
      <c r="G254" s="44">
        <f t="shared" si="63"/>
        <v>0.625</v>
      </c>
      <c r="H254" s="38">
        <f t="shared" si="63"/>
        <v>45686</v>
      </c>
      <c r="I254" s="44">
        <f t="shared" si="63"/>
        <v>0.35416666666666669</v>
      </c>
      <c r="J254" s="280">
        <f t="shared" si="63"/>
        <v>45747</v>
      </c>
      <c r="K254" s="281">
        <f t="shared" si="63"/>
        <v>0.625</v>
      </c>
      <c r="L254" s="280">
        <f t="shared" si="63"/>
        <v>45775</v>
      </c>
      <c r="M254" s="281">
        <f t="shared" si="63"/>
        <v>0.625</v>
      </c>
    </row>
    <row r="255" spans="1:13">
      <c r="A255" s="29" t="s">
        <v>136</v>
      </c>
      <c r="B255" s="63" t="s">
        <v>237</v>
      </c>
      <c r="C255" s="63" t="s">
        <v>198</v>
      </c>
      <c r="D255" s="63" t="s">
        <v>189</v>
      </c>
      <c r="E255" s="80" t="s">
        <v>263</v>
      </c>
      <c r="F255" s="38">
        <f t="shared" ref="F255:M255" si="64">F96</f>
        <v>45666</v>
      </c>
      <c r="G255" s="44" t="str">
        <f t="shared" si="64"/>
        <v>15:30</v>
      </c>
      <c r="H255" s="38">
        <f t="shared" si="64"/>
        <v>45687</v>
      </c>
      <c r="I255" s="44" t="str">
        <f t="shared" si="64"/>
        <v>15:30</v>
      </c>
      <c r="J255" s="280">
        <f t="shared" si="64"/>
        <v>45749</v>
      </c>
      <c r="K255" s="281" t="str">
        <f t="shared" si="64"/>
        <v>15:30</v>
      </c>
      <c r="L255" s="280">
        <f t="shared" si="64"/>
        <v>45776</v>
      </c>
      <c r="M255" s="281">
        <f t="shared" si="64"/>
        <v>0.66666666666666663</v>
      </c>
    </row>
    <row r="256" spans="1:13" ht="21" thickBot="1">
      <c r="A256" s="52"/>
      <c r="E256" s="62"/>
      <c r="F256" s="49"/>
      <c r="G256" s="61"/>
      <c r="H256" s="49"/>
      <c r="I256" s="61"/>
      <c r="J256" s="296"/>
      <c r="K256" s="347"/>
      <c r="L256" s="49"/>
      <c r="M256" s="61"/>
    </row>
    <row r="257" spans="1:15" ht="21.75" thickTop="1" thickBot="1">
      <c r="A257" s="98"/>
      <c r="B257" s="63"/>
      <c r="C257" s="63"/>
      <c r="D257" s="63"/>
      <c r="E257" s="60" t="s">
        <v>214</v>
      </c>
      <c r="F257" s="49"/>
      <c r="G257" s="3"/>
      <c r="H257" s="49"/>
      <c r="I257" s="3"/>
      <c r="J257" s="296"/>
      <c r="K257" s="359"/>
      <c r="L257" s="49"/>
      <c r="M257" s="3"/>
    </row>
    <row r="258" spans="1:15" ht="41.25" thickTop="1">
      <c r="A258" s="29" t="s">
        <v>123</v>
      </c>
      <c r="B258" s="63" t="s">
        <v>237</v>
      </c>
      <c r="C258" s="63" t="s">
        <v>198</v>
      </c>
      <c r="D258" s="63" t="s">
        <v>198</v>
      </c>
      <c r="E258" s="99" t="s">
        <v>264</v>
      </c>
      <c r="F258" s="38">
        <f t="shared" ref="F258:M258" si="65">F86</f>
        <v>45671</v>
      </c>
      <c r="G258" s="44">
        <f t="shared" si="65"/>
        <v>0.41666666666666669</v>
      </c>
      <c r="H258" s="38">
        <f t="shared" si="65"/>
        <v>45692</v>
      </c>
      <c r="I258" s="44">
        <f t="shared" si="65"/>
        <v>0.375</v>
      </c>
      <c r="J258" s="280">
        <f t="shared" si="65"/>
        <v>45748</v>
      </c>
      <c r="K258" s="281">
        <f t="shared" si="65"/>
        <v>0.41666666666666669</v>
      </c>
      <c r="L258" s="280">
        <f t="shared" si="65"/>
        <v>45771</v>
      </c>
      <c r="M258" s="281">
        <f t="shared" si="65"/>
        <v>0.625</v>
      </c>
    </row>
    <row r="259" spans="1:15" ht="40.5">
      <c r="A259" s="29" t="s">
        <v>116</v>
      </c>
      <c r="B259" s="63" t="s">
        <v>237</v>
      </c>
      <c r="C259" s="63" t="s">
        <v>198</v>
      </c>
      <c r="D259" s="63" t="s">
        <v>198</v>
      </c>
      <c r="E259" s="81" t="s">
        <v>265</v>
      </c>
      <c r="F259" s="38">
        <f t="shared" ref="F259:M259" si="66">F80</f>
        <v>45667</v>
      </c>
      <c r="G259" s="44">
        <f t="shared" si="66"/>
        <v>0.375</v>
      </c>
      <c r="H259" s="38">
        <f t="shared" si="66"/>
        <v>45688</v>
      </c>
      <c r="I259" s="44">
        <f t="shared" si="66"/>
        <v>0.375</v>
      </c>
      <c r="J259" s="280">
        <f t="shared" si="66"/>
        <v>45747</v>
      </c>
      <c r="K259" s="281">
        <f t="shared" si="66"/>
        <v>0.375</v>
      </c>
      <c r="L259" s="280">
        <f t="shared" si="66"/>
        <v>45776</v>
      </c>
      <c r="M259" s="281">
        <f t="shared" si="66"/>
        <v>0.375</v>
      </c>
    </row>
    <row r="260" spans="1:15" ht="40.5">
      <c r="A260" s="306" t="s">
        <v>148</v>
      </c>
      <c r="B260" s="63" t="s">
        <v>237</v>
      </c>
      <c r="C260" s="63" t="s">
        <v>198</v>
      </c>
      <c r="D260" s="63" t="s">
        <v>198</v>
      </c>
      <c r="E260" s="65" t="s">
        <v>266</v>
      </c>
      <c r="F260" s="154">
        <f t="shared" ref="F260:M260" si="67">F106</f>
        <v>45674</v>
      </c>
      <c r="G260" s="155">
        <f t="shared" si="67"/>
        <v>0.625</v>
      </c>
      <c r="H260" s="154">
        <f t="shared" si="67"/>
        <v>45695</v>
      </c>
      <c r="I260" s="155">
        <f t="shared" si="67"/>
        <v>0.625</v>
      </c>
      <c r="J260" s="360">
        <f t="shared" si="67"/>
        <v>45748</v>
      </c>
      <c r="K260" s="323">
        <f t="shared" si="67"/>
        <v>0.625</v>
      </c>
      <c r="L260" s="360">
        <f t="shared" si="67"/>
        <v>45770</v>
      </c>
      <c r="M260" s="323">
        <f t="shared" si="67"/>
        <v>0.375</v>
      </c>
    </row>
    <row r="261" spans="1:15">
      <c r="A261" s="270" t="s">
        <v>104</v>
      </c>
      <c r="B261" s="277" t="s">
        <v>237</v>
      </c>
      <c r="C261" s="277" t="s">
        <v>198</v>
      </c>
      <c r="D261" s="277" t="s">
        <v>198</v>
      </c>
      <c r="E261" s="278" t="s">
        <v>267</v>
      </c>
      <c r="F261" s="280">
        <f t="shared" ref="F261:M261" si="68">F68</f>
        <v>45678</v>
      </c>
      <c r="G261" s="44">
        <f t="shared" si="68"/>
        <v>0.41666666666666669</v>
      </c>
      <c r="H261" s="280">
        <f t="shared" si="68"/>
        <v>45698</v>
      </c>
      <c r="I261" s="44">
        <f t="shared" si="68"/>
        <v>0.41666666666666669</v>
      </c>
      <c r="J261" s="280">
        <f t="shared" si="68"/>
        <v>45750</v>
      </c>
      <c r="K261" s="281">
        <f t="shared" si="68"/>
        <v>0.41666666666666669</v>
      </c>
      <c r="L261" s="280">
        <f t="shared" si="68"/>
        <v>45775</v>
      </c>
      <c r="M261" s="281">
        <f t="shared" si="68"/>
        <v>0.625</v>
      </c>
      <c r="O261" s="35"/>
    </row>
    <row r="262" spans="1:15">
      <c r="A262" s="73"/>
      <c r="B262" s="63"/>
      <c r="C262" s="63"/>
      <c r="D262" s="63"/>
      <c r="E262" s="307"/>
      <c r="F262" s="308"/>
      <c r="G262" s="78"/>
      <c r="H262" s="308"/>
      <c r="I262" s="78"/>
      <c r="J262" s="361"/>
      <c r="K262" s="349"/>
      <c r="L262" s="361"/>
      <c r="M262" s="349"/>
    </row>
    <row r="263" spans="1:15" ht="40.5">
      <c r="A263" s="29" t="s">
        <v>146</v>
      </c>
      <c r="B263" s="63" t="s">
        <v>237</v>
      </c>
      <c r="C263" s="63" t="s">
        <v>198</v>
      </c>
      <c r="D263" s="63" t="s">
        <v>198</v>
      </c>
      <c r="E263" s="80" t="s">
        <v>268</v>
      </c>
      <c r="F263" s="38">
        <f t="shared" ref="F263:M263" si="69">F105</f>
        <v>45671</v>
      </c>
      <c r="G263" s="44">
        <f t="shared" si="69"/>
        <v>0.41666666666666669</v>
      </c>
      <c r="H263" s="38">
        <f t="shared" si="69"/>
        <v>45692</v>
      </c>
      <c r="I263" s="44">
        <f t="shared" si="69"/>
        <v>0.41666666666666669</v>
      </c>
      <c r="J263" s="280">
        <f t="shared" si="69"/>
        <v>45748</v>
      </c>
      <c r="K263" s="281">
        <f t="shared" si="69"/>
        <v>0.41666666666666669</v>
      </c>
      <c r="L263" s="280">
        <f t="shared" si="69"/>
        <v>45771</v>
      </c>
      <c r="M263" s="281">
        <f t="shared" si="69"/>
        <v>0.625</v>
      </c>
    </row>
    <row r="264" spans="1:15" ht="40.5">
      <c r="A264" s="29" t="s">
        <v>93</v>
      </c>
      <c r="B264" s="63" t="s">
        <v>237</v>
      </c>
      <c r="C264" s="63" t="s">
        <v>198</v>
      </c>
      <c r="D264" s="63" t="s">
        <v>198</v>
      </c>
      <c r="E264" s="81" t="s">
        <v>269</v>
      </c>
      <c r="F264" s="38">
        <f t="shared" ref="F264:M264" si="70">F58</f>
        <v>45664</v>
      </c>
      <c r="G264" s="44">
        <f t="shared" si="70"/>
        <v>0.70833333333333337</v>
      </c>
      <c r="H264" s="38">
        <f t="shared" si="70"/>
        <v>45685</v>
      </c>
      <c r="I264" s="44">
        <f t="shared" si="70"/>
        <v>0.70833333333333337</v>
      </c>
      <c r="J264" s="280">
        <f t="shared" si="70"/>
        <v>45747</v>
      </c>
      <c r="K264" s="281">
        <f t="shared" si="70"/>
        <v>0.70833333333333337</v>
      </c>
      <c r="L264" s="280">
        <f t="shared" si="70"/>
        <v>45776</v>
      </c>
      <c r="M264" s="281">
        <f t="shared" si="70"/>
        <v>0.70833333333333337</v>
      </c>
    </row>
    <row r="265" spans="1:15" ht="40.5">
      <c r="A265" s="29" t="s">
        <v>106</v>
      </c>
      <c r="B265" s="63" t="s">
        <v>237</v>
      </c>
      <c r="C265" s="63" t="s">
        <v>198</v>
      </c>
      <c r="D265" s="63" t="s">
        <v>198</v>
      </c>
      <c r="E265" s="80" t="s">
        <v>270</v>
      </c>
      <c r="F265" s="38">
        <f t="shared" ref="F265:M265" si="71">F70</f>
        <v>45674</v>
      </c>
      <c r="G265" s="44">
        <f t="shared" si="71"/>
        <v>0.625</v>
      </c>
      <c r="H265" s="38">
        <f t="shared" si="71"/>
        <v>45695</v>
      </c>
      <c r="I265" s="44">
        <f t="shared" si="71"/>
        <v>0.625</v>
      </c>
      <c r="J265" s="280">
        <f t="shared" si="71"/>
        <v>45751</v>
      </c>
      <c r="K265" s="281">
        <f t="shared" si="71"/>
        <v>0.625</v>
      </c>
      <c r="L265" s="280">
        <f t="shared" si="71"/>
        <v>45775</v>
      </c>
      <c r="M265" s="281">
        <f t="shared" si="71"/>
        <v>0.375</v>
      </c>
      <c r="O265" s="35"/>
    </row>
    <row r="266" spans="1:15">
      <c r="A266" s="29" t="s">
        <v>72</v>
      </c>
      <c r="B266" s="63" t="s">
        <v>237</v>
      </c>
      <c r="C266" s="63" t="s">
        <v>198</v>
      </c>
      <c r="D266" s="63" t="s">
        <v>198</v>
      </c>
      <c r="E266" s="80" t="s">
        <v>271</v>
      </c>
      <c r="F266" s="38">
        <f t="shared" ref="F266:M266" si="72">F40</f>
        <v>45678</v>
      </c>
      <c r="G266" s="44" t="str">
        <f t="shared" si="72"/>
        <v>9:00</v>
      </c>
      <c r="H266" s="38">
        <f t="shared" si="72"/>
        <v>45698</v>
      </c>
      <c r="I266" s="44" t="str">
        <f t="shared" si="72"/>
        <v>9:00</v>
      </c>
      <c r="J266" s="280">
        <f t="shared" si="72"/>
        <v>45750</v>
      </c>
      <c r="K266" s="281">
        <f t="shared" si="72"/>
        <v>0.375</v>
      </c>
      <c r="L266" s="280">
        <f t="shared" si="72"/>
        <v>45771</v>
      </c>
      <c r="M266" s="281">
        <f t="shared" si="72"/>
        <v>0.375</v>
      </c>
      <c r="O266" s="35"/>
    </row>
    <row r="267" spans="1:15">
      <c r="A267" s="52"/>
      <c r="E267" s="62"/>
      <c r="F267" s="49"/>
      <c r="G267" s="61"/>
      <c r="O267" s="35"/>
    </row>
    <row r="268" spans="1:15" ht="25.15" customHeight="1">
      <c r="A268" s="52"/>
      <c r="E268" s="677" t="s">
        <v>272</v>
      </c>
      <c r="F268" s="677"/>
      <c r="G268" s="677"/>
      <c r="H268" s="677"/>
      <c r="I268" s="677"/>
      <c r="J268" s="677"/>
      <c r="K268" s="677"/>
      <c r="L268" s="677"/>
      <c r="M268" s="677"/>
      <c r="O268" s="35"/>
    </row>
    <row r="269" spans="1:15" ht="21" thickBot="1">
      <c r="A269" s="52"/>
      <c r="E269" s="101"/>
      <c r="F269" s="101"/>
      <c r="G269" s="101"/>
      <c r="O269" s="35"/>
    </row>
    <row r="270" spans="1:15" ht="21.75" thickTop="1" thickBot="1">
      <c r="A270" s="52"/>
      <c r="E270" s="60" t="s">
        <v>220</v>
      </c>
      <c r="F270" s="4"/>
      <c r="G270" s="3"/>
      <c r="O270" s="35"/>
    </row>
    <row r="271" spans="1:15" ht="21" thickTop="1">
      <c r="A271" s="29" t="s">
        <v>95</v>
      </c>
      <c r="B271" s="63" t="s">
        <v>237</v>
      </c>
      <c r="C271" s="63" t="s">
        <v>217</v>
      </c>
      <c r="D271" s="63" t="s">
        <v>189</v>
      </c>
      <c r="E271" s="64" t="s">
        <v>273</v>
      </c>
      <c r="F271" s="84">
        <f t="shared" ref="F271:M271" si="73">F60</f>
        <v>45665</v>
      </c>
      <c r="G271" s="44" t="str">
        <f t="shared" si="73"/>
        <v>8.30</v>
      </c>
      <c r="H271" s="38">
        <f t="shared" si="73"/>
        <v>45686</v>
      </c>
      <c r="I271" s="44" t="str">
        <f t="shared" si="73"/>
        <v>8.30</v>
      </c>
      <c r="J271" s="280">
        <f t="shared" si="73"/>
        <v>45748</v>
      </c>
      <c r="K271" s="281">
        <f t="shared" si="73"/>
        <v>0.58333333333333337</v>
      </c>
      <c r="L271" s="280">
        <f t="shared" si="73"/>
        <v>45776</v>
      </c>
      <c r="M271" s="281">
        <f t="shared" si="73"/>
        <v>0.35416666666666669</v>
      </c>
      <c r="O271" s="35"/>
    </row>
    <row r="272" spans="1:15">
      <c r="A272" s="29" t="s">
        <v>151</v>
      </c>
      <c r="B272" s="63" t="s">
        <v>237</v>
      </c>
      <c r="C272" s="63" t="s">
        <v>217</v>
      </c>
      <c r="D272" s="63" t="s">
        <v>189</v>
      </c>
      <c r="E272" s="64" t="s">
        <v>274</v>
      </c>
      <c r="F272" s="84">
        <f t="shared" ref="F272:M272" si="74">F109</f>
        <v>45674</v>
      </c>
      <c r="G272" s="44" t="str">
        <f t="shared" si="74"/>
        <v>8:30</v>
      </c>
      <c r="H272" s="38">
        <f t="shared" si="74"/>
        <v>45695</v>
      </c>
      <c r="I272" s="44" t="str">
        <f t="shared" si="74"/>
        <v>8:30</v>
      </c>
      <c r="J272" s="280">
        <f t="shared" si="74"/>
        <v>45749</v>
      </c>
      <c r="K272" s="281">
        <f t="shared" si="74"/>
        <v>0.35416666666666669</v>
      </c>
      <c r="L272" s="280">
        <f t="shared" si="74"/>
        <v>45770</v>
      </c>
      <c r="M272" s="281">
        <f t="shared" si="74"/>
        <v>0.35416666666666669</v>
      </c>
      <c r="O272" s="35"/>
    </row>
    <row r="273" spans="1:15">
      <c r="A273" s="29" t="s">
        <v>51</v>
      </c>
      <c r="B273" s="63" t="s">
        <v>237</v>
      </c>
      <c r="C273" s="63" t="s">
        <v>217</v>
      </c>
      <c r="D273" s="63" t="s">
        <v>189</v>
      </c>
      <c r="E273" s="157" t="s">
        <v>229</v>
      </c>
      <c r="F273" s="84">
        <f t="shared" ref="F273:M273" si="75">F25</f>
        <v>45678</v>
      </c>
      <c r="G273" s="44">
        <f t="shared" si="75"/>
        <v>0.41666666666666669</v>
      </c>
      <c r="H273" s="38">
        <f t="shared" si="75"/>
        <v>45698</v>
      </c>
      <c r="I273" s="44">
        <f t="shared" si="75"/>
        <v>0.41666666666666669</v>
      </c>
      <c r="J273" s="280">
        <f t="shared" si="75"/>
        <v>45748</v>
      </c>
      <c r="K273" s="281">
        <f t="shared" si="75"/>
        <v>0.41666666666666669</v>
      </c>
      <c r="L273" s="280">
        <f t="shared" si="75"/>
        <v>45775</v>
      </c>
      <c r="M273" s="281">
        <f t="shared" si="75"/>
        <v>0.375</v>
      </c>
      <c r="O273" s="35"/>
    </row>
    <row r="274" spans="1:15">
      <c r="A274" s="52"/>
      <c r="E274" s="408" t="s">
        <v>194</v>
      </c>
      <c r="F274" s="103"/>
      <c r="G274" s="103"/>
      <c r="H274" s="103"/>
      <c r="I274" s="103"/>
      <c r="J274" s="362"/>
      <c r="K274" s="362"/>
      <c r="L274" s="362"/>
      <c r="M274" s="362"/>
      <c r="O274" s="35"/>
    </row>
    <row r="275" spans="1:15">
      <c r="A275" s="270" t="s">
        <v>57</v>
      </c>
      <c r="B275" s="277" t="s">
        <v>237</v>
      </c>
      <c r="C275" s="277" t="s">
        <v>217</v>
      </c>
      <c r="D275" s="277" t="s">
        <v>189</v>
      </c>
      <c r="E275" s="278" t="s">
        <v>275</v>
      </c>
      <c r="F275" s="283">
        <f t="shared" ref="F275:M275" si="76">F29</f>
        <v>45666</v>
      </c>
      <c r="G275" s="283" t="str">
        <f t="shared" si="76"/>
        <v>15:00</v>
      </c>
      <c r="H275" s="283">
        <f t="shared" si="76"/>
        <v>45694</v>
      </c>
      <c r="I275" s="283" t="str">
        <f t="shared" si="76"/>
        <v>15:00</v>
      </c>
      <c r="J275" s="280">
        <f t="shared" si="76"/>
        <v>45747</v>
      </c>
      <c r="K275" s="281">
        <f t="shared" si="76"/>
        <v>0.625</v>
      </c>
      <c r="L275" s="280">
        <f t="shared" si="76"/>
        <v>45769</v>
      </c>
      <c r="M275" s="281">
        <f t="shared" si="76"/>
        <v>0.625</v>
      </c>
      <c r="O275" s="35"/>
    </row>
    <row r="276" spans="1:15">
      <c r="A276" s="29" t="s">
        <v>170</v>
      </c>
      <c r="B276" s="63" t="s">
        <v>237</v>
      </c>
      <c r="C276" s="63" t="s">
        <v>217</v>
      </c>
      <c r="D276" s="63" t="s">
        <v>189</v>
      </c>
      <c r="E276" s="409" t="s">
        <v>276</v>
      </c>
      <c r="F276" s="84">
        <f t="shared" ref="F276:M276" si="77">F124</f>
        <v>45670</v>
      </c>
      <c r="G276" s="106">
        <f t="shared" si="77"/>
        <v>0.375</v>
      </c>
      <c r="H276" s="84">
        <f t="shared" si="77"/>
        <v>45691</v>
      </c>
      <c r="I276" s="106">
        <f t="shared" si="77"/>
        <v>0.375</v>
      </c>
      <c r="J276" s="283">
        <f t="shared" si="77"/>
        <v>45750</v>
      </c>
      <c r="K276" s="356">
        <f t="shared" si="77"/>
        <v>0.375</v>
      </c>
      <c r="L276" s="283">
        <f t="shared" si="77"/>
        <v>45777</v>
      </c>
      <c r="M276" s="356">
        <f t="shared" si="77"/>
        <v>0.375</v>
      </c>
      <c r="O276" s="35"/>
    </row>
    <row r="277" spans="1:15" ht="21" thickBot="1">
      <c r="A277" s="52"/>
      <c r="E277" s="62"/>
      <c r="F277" s="49"/>
      <c r="G277" s="61"/>
      <c r="H277" s="49"/>
      <c r="I277" s="61"/>
      <c r="J277" s="296"/>
      <c r="K277" s="347"/>
      <c r="L277" s="296"/>
      <c r="M277" s="347"/>
      <c r="O277" s="35"/>
    </row>
    <row r="278" spans="1:15" ht="21.75" thickTop="1" thickBot="1">
      <c r="A278" s="52"/>
      <c r="E278" s="60" t="s">
        <v>226</v>
      </c>
      <c r="F278" s="4"/>
      <c r="G278" s="4"/>
      <c r="H278" s="4"/>
      <c r="I278" s="4"/>
      <c r="J278" s="363"/>
      <c r="K278" s="363"/>
      <c r="L278" s="363"/>
      <c r="M278" s="363"/>
      <c r="O278" s="35"/>
    </row>
    <row r="279" spans="1:15" ht="41.25" thickTop="1">
      <c r="A279" s="29" t="s">
        <v>145</v>
      </c>
      <c r="B279" s="63" t="s">
        <v>237</v>
      </c>
      <c r="C279" s="63" t="s">
        <v>217</v>
      </c>
      <c r="D279" s="63" t="s">
        <v>189</v>
      </c>
      <c r="E279" s="81" t="s">
        <v>277</v>
      </c>
      <c r="F279" s="38">
        <f t="shared" ref="F279:M279" si="78">F104</f>
        <v>45674</v>
      </c>
      <c r="G279" s="44">
        <f t="shared" si="78"/>
        <v>0.45833333333333331</v>
      </c>
      <c r="H279" s="38">
        <f t="shared" si="78"/>
        <v>45695</v>
      </c>
      <c r="I279" s="44">
        <f t="shared" si="78"/>
        <v>0.45833333333333331</v>
      </c>
      <c r="J279" s="280">
        <f t="shared" si="78"/>
        <v>45751</v>
      </c>
      <c r="K279" s="281">
        <f t="shared" si="78"/>
        <v>0.45833333333333331</v>
      </c>
      <c r="L279" s="280">
        <f t="shared" si="78"/>
        <v>45777</v>
      </c>
      <c r="M279" s="281">
        <f t="shared" si="78"/>
        <v>0.58333333333333337</v>
      </c>
      <c r="O279" s="35"/>
    </row>
    <row r="280" spans="1:15">
      <c r="A280" s="270" t="s">
        <v>135</v>
      </c>
      <c r="B280" s="277" t="s">
        <v>237</v>
      </c>
      <c r="C280" s="277" t="s">
        <v>217</v>
      </c>
      <c r="D280" s="277" t="s">
        <v>189</v>
      </c>
      <c r="E280" s="288" t="s">
        <v>278</v>
      </c>
      <c r="F280" s="280">
        <f t="shared" ref="F280:M280" si="79">F95</f>
        <v>45670</v>
      </c>
      <c r="G280" s="280" t="str">
        <f t="shared" si="79"/>
        <v>9:00</v>
      </c>
      <c r="H280" s="280">
        <f t="shared" si="79"/>
        <v>45698</v>
      </c>
      <c r="I280" s="280" t="str">
        <f t="shared" si="79"/>
        <v>9:00</v>
      </c>
      <c r="J280" s="280">
        <f t="shared" si="79"/>
        <v>45749</v>
      </c>
      <c r="K280" s="280">
        <f t="shared" si="79"/>
        <v>0.375</v>
      </c>
      <c r="L280" s="280">
        <f t="shared" si="79"/>
        <v>45776</v>
      </c>
      <c r="M280" s="280" t="str">
        <f t="shared" si="79"/>
        <v>15:00</v>
      </c>
      <c r="O280" s="35"/>
    </row>
    <row r="281" spans="1:15">
      <c r="A281" s="52"/>
      <c r="O281" s="35"/>
    </row>
    <row r="282" spans="1:15" ht="27.75" thickBot="1">
      <c r="A282" s="52"/>
      <c r="E282" s="677" t="s">
        <v>279</v>
      </c>
      <c r="F282" s="677"/>
      <c r="G282" s="677"/>
      <c r="H282" s="677"/>
      <c r="I282" s="677"/>
      <c r="J282" s="677"/>
      <c r="K282" s="677"/>
      <c r="L282" s="677"/>
      <c r="M282" s="677"/>
      <c r="O282" s="35"/>
    </row>
    <row r="283" spans="1:15" ht="21.75" thickTop="1" thickBot="1">
      <c r="A283" s="52"/>
      <c r="E283" s="60" t="s">
        <v>220</v>
      </c>
      <c r="F283" s="4"/>
      <c r="G283" s="4"/>
      <c r="O283" s="35"/>
    </row>
    <row r="284" spans="1:15" ht="21" thickTop="1">
      <c r="A284" s="29" t="s">
        <v>154</v>
      </c>
      <c r="B284" s="63" t="s">
        <v>237</v>
      </c>
      <c r="C284" s="63" t="s">
        <v>217</v>
      </c>
      <c r="D284" s="63" t="s">
        <v>189</v>
      </c>
      <c r="E284" s="64" t="s">
        <v>273</v>
      </c>
      <c r="F284" s="84">
        <f t="shared" ref="F284:M284" si="80">F111</f>
        <v>45665</v>
      </c>
      <c r="G284" s="44" t="str">
        <f t="shared" si="80"/>
        <v>8.30</v>
      </c>
      <c r="H284" s="38">
        <f t="shared" si="80"/>
        <v>45320</v>
      </c>
      <c r="I284" s="44" t="str">
        <f t="shared" si="80"/>
        <v>8.30</v>
      </c>
      <c r="J284" s="280">
        <f t="shared" si="80"/>
        <v>45748</v>
      </c>
      <c r="K284" s="281">
        <f t="shared" si="80"/>
        <v>0.58333333333333337</v>
      </c>
      <c r="L284" s="280">
        <f t="shared" si="80"/>
        <v>45776</v>
      </c>
      <c r="M284" s="281">
        <f t="shared" si="80"/>
        <v>0.35416666666666669</v>
      </c>
      <c r="O284" s="35"/>
    </row>
    <row r="285" spans="1:15">
      <c r="A285" s="29" t="s">
        <v>84</v>
      </c>
      <c r="B285" s="63" t="s">
        <v>237</v>
      </c>
      <c r="C285" s="63" t="s">
        <v>217</v>
      </c>
      <c r="D285" s="63" t="s">
        <v>189</v>
      </c>
      <c r="E285" s="64" t="s">
        <v>280</v>
      </c>
      <c r="F285" s="84">
        <f t="shared" ref="F285:M285" si="81">F50</f>
        <v>45673</v>
      </c>
      <c r="G285" s="44">
        <f t="shared" si="81"/>
        <v>0.375</v>
      </c>
      <c r="H285" s="38">
        <f t="shared" si="81"/>
        <v>45694</v>
      </c>
      <c r="I285" s="44">
        <f t="shared" si="81"/>
        <v>0.375</v>
      </c>
      <c r="J285" s="280">
        <f t="shared" si="81"/>
        <v>45747</v>
      </c>
      <c r="K285" s="281">
        <f t="shared" si="81"/>
        <v>0.41666666666666669</v>
      </c>
      <c r="L285" s="280">
        <f t="shared" si="81"/>
        <v>45769</v>
      </c>
      <c r="M285" s="281">
        <f t="shared" si="81"/>
        <v>0.41666666666666669</v>
      </c>
      <c r="O285" s="35"/>
    </row>
    <row r="286" spans="1:15">
      <c r="A286" s="29" t="s">
        <v>112</v>
      </c>
      <c r="B286" s="63" t="s">
        <v>237</v>
      </c>
      <c r="C286" s="63" t="s">
        <v>217</v>
      </c>
      <c r="D286" s="63" t="s">
        <v>189</v>
      </c>
      <c r="E286" s="157" t="s">
        <v>229</v>
      </c>
      <c r="F286" s="84">
        <f t="shared" ref="F286:M286" si="82">F76</f>
        <v>45678</v>
      </c>
      <c r="G286" s="44">
        <f t="shared" si="82"/>
        <v>0.41666666666666669</v>
      </c>
      <c r="H286" s="38">
        <f t="shared" si="82"/>
        <v>45698</v>
      </c>
      <c r="I286" s="44">
        <f t="shared" si="82"/>
        <v>0.41666666666666669</v>
      </c>
      <c r="J286" s="280">
        <f t="shared" si="82"/>
        <v>45748</v>
      </c>
      <c r="K286" s="281">
        <f t="shared" si="82"/>
        <v>0.41666666666666669</v>
      </c>
      <c r="L286" s="280">
        <f t="shared" si="82"/>
        <v>45775</v>
      </c>
      <c r="M286" s="281">
        <f t="shared" si="82"/>
        <v>0.625</v>
      </c>
      <c r="O286" s="35"/>
    </row>
    <row r="287" spans="1:15">
      <c r="A287" s="52"/>
      <c r="E287" s="408" t="s">
        <v>194</v>
      </c>
      <c r="F287" s="289"/>
      <c r="G287" s="289"/>
      <c r="H287" s="289"/>
      <c r="I287" s="289"/>
      <c r="J287" s="364"/>
      <c r="K287" s="364"/>
      <c r="L287" s="364"/>
      <c r="M287" s="364"/>
      <c r="O287" s="35"/>
    </row>
    <row r="288" spans="1:15">
      <c r="A288" s="292" t="s">
        <v>151</v>
      </c>
      <c r="B288" s="293" t="s">
        <v>237</v>
      </c>
      <c r="C288" s="293" t="s">
        <v>217</v>
      </c>
      <c r="D288" s="403" t="s">
        <v>189</v>
      </c>
      <c r="E288" s="288" t="s">
        <v>274</v>
      </c>
      <c r="F288" s="84">
        <f t="shared" ref="F288:M288" si="83">F109</f>
        <v>45674</v>
      </c>
      <c r="G288" s="44" t="str">
        <f t="shared" si="83"/>
        <v>8:30</v>
      </c>
      <c r="H288" s="38">
        <f t="shared" si="83"/>
        <v>45695</v>
      </c>
      <c r="I288" s="44" t="str">
        <f t="shared" si="83"/>
        <v>8:30</v>
      </c>
      <c r="J288" s="280">
        <f t="shared" si="83"/>
        <v>45749</v>
      </c>
      <c r="K288" s="281">
        <f t="shared" si="83"/>
        <v>0.35416666666666669</v>
      </c>
      <c r="L288" s="280">
        <f t="shared" si="83"/>
        <v>45770</v>
      </c>
      <c r="M288" s="281">
        <f t="shared" si="83"/>
        <v>0.35416666666666669</v>
      </c>
      <c r="O288" s="35"/>
    </row>
    <row r="289" spans="1:15">
      <c r="A289" s="290" t="s">
        <v>87</v>
      </c>
      <c r="B289" s="63" t="s">
        <v>237</v>
      </c>
      <c r="C289" s="63" t="s">
        <v>217</v>
      </c>
      <c r="D289" s="63" t="s">
        <v>189</v>
      </c>
      <c r="E289" s="409" t="s">
        <v>281</v>
      </c>
      <c r="F289" s="291">
        <f t="shared" ref="F289:M289" si="84">F52</f>
        <v>45672</v>
      </c>
      <c r="G289" s="153" t="str">
        <f t="shared" si="84"/>
        <v>9:00</v>
      </c>
      <c r="H289" s="291">
        <f t="shared" si="84"/>
        <v>45692</v>
      </c>
      <c r="I289" s="153" t="str">
        <f t="shared" si="84"/>
        <v>9:00</v>
      </c>
      <c r="J289" s="365">
        <f t="shared" si="84"/>
        <v>45751</v>
      </c>
      <c r="K289" s="366">
        <f t="shared" si="84"/>
        <v>0.625</v>
      </c>
      <c r="L289" s="365">
        <f t="shared" si="84"/>
        <v>45776</v>
      </c>
      <c r="M289" s="366">
        <f t="shared" si="84"/>
        <v>0.625</v>
      </c>
      <c r="O289" s="35"/>
    </row>
    <row r="290" spans="1:15" ht="40.5">
      <c r="A290" s="52" t="s">
        <v>113</v>
      </c>
      <c r="B290" s="63" t="s">
        <v>237</v>
      </c>
      <c r="C290" s="63" t="s">
        <v>217</v>
      </c>
      <c r="D290" s="63" t="s">
        <v>189</v>
      </c>
      <c r="E290" s="80" t="s">
        <v>282</v>
      </c>
      <c r="F290" s="84">
        <f t="shared" ref="F290:M290" si="85">F77</f>
        <v>45670</v>
      </c>
      <c r="G290" s="44">
        <f t="shared" si="85"/>
        <v>0.375</v>
      </c>
      <c r="H290" s="84">
        <f t="shared" si="85"/>
        <v>45691</v>
      </c>
      <c r="I290" s="44">
        <f t="shared" si="85"/>
        <v>0.375</v>
      </c>
      <c r="J290" s="283">
        <f t="shared" si="85"/>
        <v>45750</v>
      </c>
      <c r="K290" s="281">
        <f t="shared" si="85"/>
        <v>0.375</v>
      </c>
      <c r="L290" s="283">
        <f t="shared" si="85"/>
        <v>45777</v>
      </c>
      <c r="M290" s="281">
        <f t="shared" si="85"/>
        <v>0.375</v>
      </c>
      <c r="O290" s="35"/>
    </row>
    <row r="291" spans="1:15" ht="21" thickBot="1">
      <c r="A291" s="52"/>
      <c r="E291" s="64"/>
      <c r="F291" s="49"/>
      <c r="G291" s="49"/>
      <c r="H291" s="49"/>
      <c r="I291" s="49"/>
      <c r="J291" s="296"/>
      <c r="K291" s="296"/>
      <c r="L291" s="296"/>
      <c r="M291" s="296"/>
      <c r="O291" s="35"/>
    </row>
    <row r="292" spans="1:15" ht="21.75" thickTop="1" thickBot="1">
      <c r="A292" s="52"/>
      <c r="E292" s="60" t="s">
        <v>226</v>
      </c>
      <c r="F292" s="4"/>
      <c r="G292" s="4"/>
      <c r="H292" s="4"/>
      <c r="I292" s="4"/>
      <c r="J292" s="363"/>
      <c r="K292" s="363"/>
      <c r="L292" s="363"/>
      <c r="M292" s="363"/>
      <c r="O292" s="35"/>
    </row>
    <row r="293" spans="1:15" ht="21" thickTop="1">
      <c r="A293" s="29" t="s">
        <v>81</v>
      </c>
      <c r="B293" s="63" t="s">
        <v>237</v>
      </c>
      <c r="C293" s="63" t="s">
        <v>217</v>
      </c>
      <c r="D293" s="63" t="s">
        <v>189</v>
      </c>
      <c r="E293" s="64" t="s">
        <v>283</v>
      </c>
      <c r="F293" s="84">
        <f t="shared" ref="F293:M293" si="86">+F49</f>
        <v>45305</v>
      </c>
      <c r="G293" s="44">
        <f t="shared" si="86"/>
        <v>0.375</v>
      </c>
      <c r="H293" s="84">
        <f t="shared" si="86"/>
        <v>45326</v>
      </c>
      <c r="I293" s="44">
        <f t="shared" si="86"/>
        <v>0.375</v>
      </c>
      <c r="J293" s="84">
        <f t="shared" si="86"/>
        <v>45748</v>
      </c>
      <c r="K293" s="44">
        <f t="shared" si="86"/>
        <v>0.41666666666666669</v>
      </c>
      <c r="L293" s="84">
        <f t="shared" si="86"/>
        <v>45771</v>
      </c>
      <c r="M293" s="44">
        <f t="shared" si="86"/>
        <v>0.625</v>
      </c>
      <c r="O293" s="35"/>
    </row>
    <row r="294" spans="1:15">
      <c r="A294" s="46"/>
      <c r="B294" s="63"/>
      <c r="C294" s="63"/>
      <c r="D294" s="63"/>
      <c r="E294" s="96"/>
      <c r="F294" s="86"/>
      <c r="G294" s="86"/>
      <c r="H294" s="86"/>
      <c r="I294" s="86"/>
      <c r="J294" s="86"/>
      <c r="K294" s="86"/>
      <c r="L294" s="86"/>
      <c r="M294" s="86"/>
      <c r="O294" s="35"/>
    </row>
    <row r="295" spans="1:15">
      <c r="A295" s="46"/>
      <c r="B295" s="63"/>
      <c r="C295" s="63"/>
      <c r="D295" s="63"/>
      <c r="E295" s="96"/>
      <c r="F295" s="86"/>
      <c r="G295" s="86"/>
      <c r="H295" s="86"/>
      <c r="I295" s="86"/>
      <c r="J295" s="86"/>
      <c r="K295" s="86"/>
      <c r="L295" s="86"/>
      <c r="M295" s="86"/>
      <c r="O295" s="35"/>
    </row>
    <row r="296" spans="1:15">
      <c r="A296" s="46"/>
      <c r="B296" s="63"/>
      <c r="C296" s="63"/>
      <c r="D296" s="63"/>
      <c r="E296" s="96"/>
      <c r="F296" s="86"/>
      <c r="G296" s="86"/>
      <c r="H296" s="86"/>
      <c r="I296" s="86"/>
      <c r="J296" s="86"/>
      <c r="K296" s="86"/>
      <c r="L296" s="86"/>
      <c r="M296" s="86"/>
      <c r="O296" s="35"/>
    </row>
    <row r="297" spans="1:15">
      <c r="A297" s="52"/>
      <c r="E297" s="62" t="s">
        <v>233</v>
      </c>
      <c r="F297" s="49"/>
      <c r="G297" s="61"/>
      <c r="K297" s="49" t="s">
        <v>234</v>
      </c>
      <c r="O297" s="35"/>
    </row>
    <row r="298" spans="1:15">
      <c r="A298" s="52"/>
      <c r="E298" s="62"/>
      <c r="F298" s="49"/>
      <c r="G298" s="61"/>
      <c r="K298" s="49" t="s">
        <v>284</v>
      </c>
      <c r="O298" s="35"/>
    </row>
    <row r="299" spans="1:15">
      <c r="A299" s="52"/>
      <c r="E299" s="62"/>
      <c r="F299" s="49"/>
      <c r="G299" s="61"/>
      <c r="O299" s="35"/>
    </row>
    <row r="300" spans="1:15">
      <c r="A300" s="52"/>
      <c r="E300" s="62"/>
      <c r="F300" s="49"/>
      <c r="G300" s="61"/>
      <c r="O300" s="35"/>
    </row>
    <row r="301" spans="1:15">
      <c r="A301" s="52"/>
      <c r="E301" s="62"/>
      <c r="F301" s="49"/>
      <c r="G301" s="61"/>
      <c r="O301" s="35"/>
    </row>
    <row r="302" spans="1:15" ht="25.5">
      <c r="A302" s="52"/>
      <c r="E302" s="665" t="s">
        <v>0</v>
      </c>
      <c r="F302" s="665"/>
      <c r="G302" s="665"/>
      <c r="H302" s="665"/>
      <c r="I302" s="665"/>
      <c r="J302" s="665"/>
      <c r="K302" s="665"/>
      <c r="L302" s="665"/>
      <c r="M302" s="665"/>
      <c r="O302" s="35"/>
    </row>
    <row r="303" spans="1:15" ht="25.5">
      <c r="A303" s="52"/>
      <c r="E303" s="665" t="s">
        <v>179</v>
      </c>
      <c r="F303" s="665"/>
      <c r="G303" s="665"/>
      <c r="H303" s="665"/>
      <c r="I303" s="665"/>
      <c r="J303" s="665"/>
      <c r="K303" s="665"/>
      <c r="L303" s="665"/>
      <c r="M303" s="665"/>
      <c r="O303" s="35"/>
    </row>
    <row r="304" spans="1:15" ht="30">
      <c r="A304" s="52"/>
      <c r="E304" s="678" t="s">
        <v>285</v>
      </c>
      <c r="F304" s="678"/>
      <c r="G304" s="678"/>
      <c r="H304" s="678"/>
      <c r="I304" s="678"/>
      <c r="J304" s="678"/>
      <c r="K304" s="678"/>
      <c r="L304" s="678"/>
      <c r="M304" s="678"/>
      <c r="O304" s="35"/>
    </row>
    <row r="305" spans="1:15" ht="25.5">
      <c r="A305" s="52"/>
      <c r="E305" s="665" t="s">
        <v>181</v>
      </c>
      <c r="F305" s="665"/>
      <c r="G305" s="665"/>
      <c r="H305" s="665"/>
      <c r="I305" s="665"/>
      <c r="J305" s="665"/>
      <c r="K305" s="665"/>
      <c r="L305" s="665"/>
      <c r="M305" s="665"/>
      <c r="O305" s="35"/>
    </row>
    <row r="306" spans="1:15" ht="25.5">
      <c r="A306" s="52"/>
      <c r="E306" s="54"/>
      <c r="F306" s="54"/>
      <c r="G306" s="54"/>
      <c r="O306" s="35"/>
    </row>
    <row r="307" spans="1:15" ht="27">
      <c r="A307" s="52"/>
      <c r="E307" s="677" t="s">
        <v>286</v>
      </c>
      <c r="F307" s="677"/>
      <c r="G307" s="677"/>
      <c r="H307" s="677"/>
      <c r="I307" s="677"/>
      <c r="J307" s="677"/>
      <c r="K307" s="677"/>
      <c r="L307" s="677"/>
      <c r="M307" s="677"/>
      <c r="O307" s="35"/>
    </row>
    <row r="308" spans="1:15" ht="26.25" thickBot="1">
      <c r="A308" s="52"/>
      <c r="E308" s="110"/>
      <c r="F308" s="111"/>
      <c r="G308" s="111"/>
      <c r="O308" s="35"/>
    </row>
    <row r="309" spans="1:15" ht="21.75" customHeight="1" thickBot="1">
      <c r="A309" s="52"/>
      <c r="E309" s="666" t="s">
        <v>182</v>
      </c>
      <c r="F309" s="669" t="s">
        <v>7</v>
      </c>
      <c r="G309" s="670"/>
      <c r="H309" s="670"/>
      <c r="I309" s="670"/>
      <c r="J309" s="670"/>
      <c r="K309" s="670"/>
      <c r="L309" s="670"/>
      <c r="M309" s="671"/>
      <c r="O309" s="35"/>
    </row>
    <row r="310" spans="1:15" ht="21.75" customHeight="1" thickBot="1">
      <c r="A310" s="52"/>
      <c r="E310" s="667"/>
      <c r="F310" s="669" t="s">
        <v>12</v>
      </c>
      <c r="G310" s="671"/>
      <c r="H310" s="669" t="s">
        <v>13</v>
      </c>
      <c r="I310" s="671"/>
      <c r="J310" s="669" t="s">
        <v>183</v>
      </c>
      <c r="K310" s="671"/>
      <c r="L310" s="669" t="s">
        <v>184</v>
      </c>
      <c r="M310" s="671"/>
      <c r="O310" s="35"/>
    </row>
    <row r="311" spans="1:15" ht="21" thickBot="1">
      <c r="A311" s="52"/>
      <c r="E311" s="668"/>
      <c r="F311" s="58" t="s">
        <v>185</v>
      </c>
      <c r="G311" s="59" t="s">
        <v>186</v>
      </c>
      <c r="H311" s="58" t="s">
        <v>185</v>
      </c>
      <c r="I311" s="59" t="s">
        <v>186</v>
      </c>
      <c r="J311" s="58" t="s">
        <v>185</v>
      </c>
      <c r="K311" s="59" t="s">
        <v>186</v>
      </c>
      <c r="L311" s="58" t="s">
        <v>185</v>
      </c>
      <c r="M311" s="59" t="s">
        <v>186</v>
      </c>
      <c r="O311" s="35"/>
    </row>
    <row r="312" spans="1:15" ht="21.75" thickTop="1" thickBot="1">
      <c r="A312" s="52"/>
      <c r="E312" s="60" t="s">
        <v>187</v>
      </c>
      <c r="F312" s="49"/>
      <c r="G312" s="61"/>
      <c r="L312" s="303"/>
      <c r="M312" s="303"/>
      <c r="O312" s="35"/>
    </row>
    <row r="313" spans="1:15" ht="41.25" thickTop="1">
      <c r="A313" s="29" t="s">
        <v>139</v>
      </c>
      <c r="B313" s="49" t="s">
        <v>287</v>
      </c>
      <c r="C313" s="49" t="s">
        <v>189</v>
      </c>
      <c r="D313" s="49" t="s">
        <v>189</v>
      </c>
      <c r="E313" s="112" t="s">
        <v>288</v>
      </c>
      <c r="F313" s="84">
        <f t="shared" ref="F313:M313" si="87">F99</f>
        <v>45665</v>
      </c>
      <c r="G313" s="44" t="str">
        <f t="shared" si="87"/>
        <v>8:30</v>
      </c>
      <c r="H313" s="38">
        <f t="shared" si="87"/>
        <v>45686</v>
      </c>
      <c r="I313" s="44" t="str">
        <f t="shared" si="87"/>
        <v>8:30</v>
      </c>
      <c r="J313" s="280">
        <f t="shared" si="87"/>
        <v>45748</v>
      </c>
      <c r="K313" s="281">
        <f t="shared" si="87"/>
        <v>0.35416666666666669</v>
      </c>
      <c r="L313" s="280">
        <f t="shared" si="87"/>
        <v>45777</v>
      </c>
      <c r="M313" s="281">
        <f t="shared" si="87"/>
        <v>0.35416666666666669</v>
      </c>
      <c r="O313" s="35"/>
    </row>
    <row r="314" spans="1:15">
      <c r="A314" s="29" t="s">
        <v>142</v>
      </c>
      <c r="B314" s="49" t="s">
        <v>287</v>
      </c>
      <c r="C314" s="49" t="s">
        <v>189</v>
      </c>
      <c r="D314" s="49" t="s">
        <v>189</v>
      </c>
      <c r="E314" s="123" t="s">
        <v>289</v>
      </c>
      <c r="F314" s="84">
        <f t="shared" ref="F314:M314" si="88">F102</f>
        <v>45666</v>
      </c>
      <c r="G314" s="38" t="str">
        <f t="shared" si="88"/>
        <v>8:30</v>
      </c>
      <c r="H314" s="38">
        <f t="shared" si="88"/>
        <v>45687</v>
      </c>
      <c r="I314" s="38" t="str">
        <f t="shared" si="88"/>
        <v>8:30</v>
      </c>
      <c r="J314" s="280">
        <f t="shared" si="88"/>
        <v>45749</v>
      </c>
      <c r="K314" s="281">
        <f t="shared" si="88"/>
        <v>0.35416666666666669</v>
      </c>
      <c r="L314" s="280">
        <f t="shared" si="88"/>
        <v>45776</v>
      </c>
      <c r="M314" s="281">
        <f t="shared" si="88"/>
        <v>0.35416666666666669</v>
      </c>
      <c r="O314" s="35"/>
    </row>
    <row r="315" spans="1:15">
      <c r="A315" s="52"/>
      <c r="E315" s="33" t="s">
        <v>290</v>
      </c>
      <c r="F315" s="69"/>
      <c r="G315" s="108"/>
      <c r="H315" s="69"/>
      <c r="I315" s="108"/>
      <c r="J315" s="355"/>
      <c r="K315" s="367"/>
      <c r="L315" s="355"/>
      <c r="M315" s="367"/>
      <c r="O315" s="35"/>
    </row>
    <row r="316" spans="1:15" ht="60.75">
      <c r="A316" s="29" t="s">
        <v>291</v>
      </c>
      <c r="B316" s="49" t="s">
        <v>287</v>
      </c>
      <c r="C316" s="49" t="s">
        <v>189</v>
      </c>
      <c r="D316" s="49" t="s">
        <v>189</v>
      </c>
      <c r="E316" s="315" t="s">
        <v>292</v>
      </c>
      <c r="F316" s="283">
        <f t="shared" ref="F316:M316" si="89">F92</f>
        <v>45674</v>
      </c>
      <c r="G316" s="38" t="str">
        <f t="shared" si="89"/>
        <v>9:00</v>
      </c>
      <c r="H316" s="283">
        <f t="shared" si="89"/>
        <v>45695</v>
      </c>
      <c r="I316" s="38" t="str">
        <f t="shared" si="89"/>
        <v>9:00</v>
      </c>
      <c r="J316" s="280">
        <f t="shared" si="89"/>
        <v>45748</v>
      </c>
      <c r="K316" s="281">
        <f t="shared" si="89"/>
        <v>0.625</v>
      </c>
      <c r="L316" s="280">
        <f t="shared" si="89"/>
        <v>45771</v>
      </c>
      <c r="M316" s="281">
        <f t="shared" si="89"/>
        <v>0.41666666666666669</v>
      </c>
      <c r="O316" s="35"/>
    </row>
    <row r="317" spans="1:15">
      <c r="A317" s="29" t="s">
        <v>160</v>
      </c>
      <c r="B317" s="49" t="s">
        <v>287</v>
      </c>
      <c r="C317" s="49" t="s">
        <v>189</v>
      </c>
      <c r="D317" s="49" t="s">
        <v>189</v>
      </c>
      <c r="E317" s="9" t="s">
        <v>293</v>
      </c>
      <c r="F317" s="84">
        <f t="shared" ref="F317:M317" si="90">F117</f>
        <v>45671</v>
      </c>
      <c r="G317" s="44">
        <f t="shared" si="90"/>
        <v>0.64583333333333337</v>
      </c>
      <c r="H317" s="84">
        <f t="shared" si="90"/>
        <v>45694</v>
      </c>
      <c r="I317" s="44">
        <f t="shared" si="90"/>
        <v>0.64583333333333337</v>
      </c>
      <c r="J317" s="283">
        <f t="shared" si="90"/>
        <v>45751</v>
      </c>
      <c r="K317" s="281">
        <f t="shared" si="90"/>
        <v>0.64583333333333337</v>
      </c>
      <c r="L317" s="283">
        <f t="shared" si="90"/>
        <v>45776</v>
      </c>
      <c r="M317" s="281">
        <f t="shared" si="90"/>
        <v>0.64583333333333337</v>
      </c>
      <c r="O317" s="35"/>
    </row>
    <row r="318" spans="1:15">
      <c r="A318" s="46"/>
      <c r="E318" s="26"/>
      <c r="F318" s="86"/>
      <c r="G318" s="61"/>
      <c r="H318" s="86"/>
      <c r="I318" s="61"/>
      <c r="J318" s="346"/>
      <c r="K318" s="347"/>
      <c r="L318" s="346"/>
      <c r="M318" s="347"/>
      <c r="O318" s="35"/>
    </row>
    <row r="319" spans="1:15" ht="21" thickBot="1">
      <c r="A319" s="46"/>
      <c r="E319" s="26"/>
      <c r="F319" s="86"/>
      <c r="G319" s="61"/>
      <c r="H319" s="86"/>
      <c r="I319" s="61"/>
      <c r="J319" s="346"/>
      <c r="K319" s="347"/>
      <c r="L319" s="346"/>
      <c r="M319" s="347"/>
      <c r="O319" s="35"/>
    </row>
    <row r="320" spans="1:15" ht="21.75" thickTop="1" thickBot="1">
      <c r="A320" s="29"/>
      <c r="E320" s="60" t="s">
        <v>197</v>
      </c>
      <c r="F320" s="49"/>
      <c r="G320" s="61"/>
      <c r="H320" s="49"/>
      <c r="I320" s="61"/>
      <c r="J320" s="296"/>
      <c r="K320" s="347"/>
      <c r="L320" s="296"/>
      <c r="M320" s="347"/>
      <c r="O320" s="35"/>
    </row>
    <row r="321" spans="1:15" ht="21" thickTop="1">
      <c r="A321" s="46" t="s">
        <v>50</v>
      </c>
      <c r="B321" s="49" t="s">
        <v>287</v>
      </c>
      <c r="C321" s="49" t="s">
        <v>189</v>
      </c>
      <c r="D321" s="49" t="s">
        <v>198</v>
      </c>
      <c r="E321" s="123" t="s">
        <v>294</v>
      </c>
      <c r="F321" s="114">
        <f t="shared" ref="F321:M321" si="91">F24</f>
        <v>45664</v>
      </c>
      <c r="G321" s="44" t="str">
        <f t="shared" si="91"/>
        <v>9:00</v>
      </c>
      <c r="H321" s="114">
        <f t="shared" si="91"/>
        <v>45685</v>
      </c>
      <c r="I321" s="44" t="str">
        <f t="shared" si="91"/>
        <v>9:00</v>
      </c>
      <c r="J321" s="305">
        <f t="shared" si="91"/>
        <v>45749</v>
      </c>
      <c r="K321" s="281">
        <f t="shared" si="91"/>
        <v>0.375</v>
      </c>
      <c r="L321" s="305">
        <f t="shared" si="91"/>
        <v>45770</v>
      </c>
      <c r="M321" s="281">
        <f t="shared" si="91"/>
        <v>0.375</v>
      </c>
      <c r="O321" s="35"/>
    </row>
    <row r="322" spans="1:15">
      <c r="A322" s="52"/>
      <c r="E322" s="33" t="s">
        <v>290</v>
      </c>
      <c r="F322" s="69"/>
      <c r="G322" s="108"/>
      <c r="H322" s="69"/>
      <c r="I322" s="108"/>
      <c r="J322" s="355"/>
      <c r="K322" s="367"/>
      <c r="L322" s="355"/>
      <c r="M322" s="367"/>
      <c r="O322" s="35"/>
    </row>
    <row r="323" spans="1:15">
      <c r="A323" s="52" t="s">
        <v>116</v>
      </c>
      <c r="B323" s="49" t="s">
        <v>287</v>
      </c>
      <c r="C323" s="49" t="s">
        <v>189</v>
      </c>
      <c r="D323" s="49" t="s">
        <v>198</v>
      </c>
      <c r="E323" s="123" t="s">
        <v>295</v>
      </c>
      <c r="F323" s="84">
        <f t="shared" ref="F323:M323" si="92">F80</f>
        <v>45667</v>
      </c>
      <c r="G323" s="44">
        <f t="shared" si="92"/>
        <v>0.375</v>
      </c>
      <c r="H323" s="38">
        <f t="shared" si="92"/>
        <v>45688</v>
      </c>
      <c r="I323" s="44">
        <f t="shared" si="92"/>
        <v>0.375</v>
      </c>
      <c r="J323" s="280">
        <f t="shared" si="92"/>
        <v>45747</v>
      </c>
      <c r="K323" s="281">
        <f t="shared" si="92"/>
        <v>0.375</v>
      </c>
      <c r="L323" s="280">
        <f t="shared" si="92"/>
        <v>45776</v>
      </c>
      <c r="M323" s="281">
        <f t="shared" si="92"/>
        <v>0.375</v>
      </c>
      <c r="O323" s="35"/>
    </row>
    <row r="324" spans="1:15" ht="40.5">
      <c r="A324" s="46" t="s">
        <v>102</v>
      </c>
      <c r="B324" s="49" t="s">
        <v>287</v>
      </c>
      <c r="C324" s="49" t="s">
        <v>189</v>
      </c>
      <c r="D324" s="49" t="s">
        <v>198</v>
      </c>
      <c r="E324" s="123" t="s">
        <v>296</v>
      </c>
      <c r="F324" s="114">
        <f t="shared" ref="F324:M324" si="93">F66</f>
        <v>45666</v>
      </c>
      <c r="G324" s="44">
        <f t="shared" si="93"/>
        <v>0.625</v>
      </c>
      <c r="H324" s="114">
        <f t="shared" si="93"/>
        <v>45684</v>
      </c>
      <c r="I324" s="44" t="str">
        <f t="shared" si="93"/>
        <v>10:00</v>
      </c>
      <c r="J324" s="305">
        <f t="shared" si="93"/>
        <v>45749</v>
      </c>
      <c r="K324" s="281">
        <f t="shared" si="93"/>
        <v>0.625</v>
      </c>
      <c r="L324" s="305">
        <f t="shared" si="93"/>
        <v>45769</v>
      </c>
      <c r="M324" s="281">
        <f t="shared" si="93"/>
        <v>0.41666666666666669</v>
      </c>
      <c r="O324" s="35"/>
    </row>
    <row r="325" spans="1:15">
      <c r="A325" s="46" t="s">
        <v>158</v>
      </c>
      <c r="B325" s="49" t="s">
        <v>287</v>
      </c>
      <c r="C325" s="49" t="s">
        <v>189</v>
      </c>
      <c r="D325" s="49" t="s">
        <v>198</v>
      </c>
      <c r="E325" s="123" t="s">
        <v>297</v>
      </c>
      <c r="F325" s="84">
        <f t="shared" ref="F325:M325" si="94">F115</f>
        <v>45674</v>
      </c>
      <c r="G325" s="44">
        <f t="shared" si="94"/>
        <v>0.41666666666666669</v>
      </c>
      <c r="H325" s="38">
        <f t="shared" si="94"/>
        <v>45695</v>
      </c>
      <c r="I325" s="44">
        <f t="shared" si="94"/>
        <v>0.41666666666666669</v>
      </c>
      <c r="J325" s="280">
        <f t="shared" si="94"/>
        <v>45750</v>
      </c>
      <c r="K325" s="281">
        <f t="shared" si="94"/>
        <v>0.64583333333333337</v>
      </c>
      <c r="L325" s="280">
        <f t="shared" si="94"/>
        <v>45775</v>
      </c>
      <c r="M325" s="281">
        <f t="shared" si="94"/>
        <v>0.375</v>
      </c>
    </row>
    <row r="326" spans="1:15">
      <c r="A326" s="46" t="s">
        <v>69</v>
      </c>
      <c r="B326" s="49" t="s">
        <v>287</v>
      </c>
      <c r="C326" s="49" t="s">
        <v>189</v>
      </c>
      <c r="D326" s="49" t="s">
        <v>198</v>
      </c>
      <c r="E326" s="123" t="s">
        <v>298</v>
      </c>
      <c r="F326" s="114">
        <f t="shared" ref="F326:M326" si="95">F38</f>
        <v>45665</v>
      </c>
      <c r="G326" s="39" t="str">
        <f t="shared" si="95"/>
        <v>9:00</v>
      </c>
      <c r="H326" s="114">
        <f t="shared" si="95"/>
        <v>45686</v>
      </c>
      <c r="I326" s="39" t="str">
        <f t="shared" si="95"/>
        <v>9:00</v>
      </c>
      <c r="J326" s="305">
        <f t="shared" si="95"/>
        <v>45750</v>
      </c>
      <c r="K326" s="351">
        <f t="shared" si="95"/>
        <v>0.375</v>
      </c>
      <c r="L326" s="305">
        <f t="shared" si="95"/>
        <v>45776</v>
      </c>
      <c r="M326" s="351">
        <f t="shared" si="95"/>
        <v>0.625</v>
      </c>
    </row>
    <row r="327" spans="1:15">
      <c r="A327" s="52"/>
      <c r="E327" s="33" t="s">
        <v>290</v>
      </c>
      <c r="F327" s="69"/>
      <c r="G327" s="108"/>
      <c r="H327" s="69"/>
      <c r="I327" s="108"/>
      <c r="J327" s="355"/>
      <c r="K327" s="367"/>
      <c r="L327" s="355"/>
      <c r="M327" s="367"/>
    </row>
    <row r="328" spans="1:15">
      <c r="A328" s="29" t="s">
        <v>112</v>
      </c>
      <c r="B328" s="49" t="s">
        <v>287</v>
      </c>
      <c r="C328" s="49" t="s">
        <v>189</v>
      </c>
      <c r="D328" s="49" t="s">
        <v>189</v>
      </c>
      <c r="E328" s="9" t="s">
        <v>299</v>
      </c>
      <c r="F328" s="84">
        <f t="shared" ref="F328:M328" si="96">F76</f>
        <v>45678</v>
      </c>
      <c r="G328" s="44">
        <f t="shared" si="96"/>
        <v>0.41666666666666669</v>
      </c>
      <c r="H328" s="84">
        <f t="shared" si="96"/>
        <v>45698</v>
      </c>
      <c r="I328" s="44">
        <f t="shared" si="96"/>
        <v>0.41666666666666669</v>
      </c>
      <c r="J328" s="283">
        <f t="shared" si="96"/>
        <v>45748</v>
      </c>
      <c r="K328" s="281">
        <f t="shared" si="96"/>
        <v>0.41666666666666669</v>
      </c>
      <c r="L328" s="283">
        <f t="shared" si="96"/>
        <v>45775</v>
      </c>
      <c r="M328" s="281">
        <f t="shared" si="96"/>
        <v>0.625</v>
      </c>
    </row>
    <row r="329" spans="1:15" ht="40.5">
      <c r="A329" s="29" t="s">
        <v>61</v>
      </c>
      <c r="B329" s="49" t="s">
        <v>287</v>
      </c>
      <c r="C329" s="49" t="s">
        <v>189</v>
      </c>
      <c r="D329" s="49" t="s">
        <v>189</v>
      </c>
      <c r="E329" s="9" t="s">
        <v>300</v>
      </c>
      <c r="F329" s="84">
        <f t="shared" ref="F329:M329" si="97">F33</f>
        <v>45672</v>
      </c>
      <c r="G329" s="44" t="str">
        <f t="shared" si="97"/>
        <v>9:00</v>
      </c>
      <c r="H329" s="84">
        <f t="shared" si="97"/>
        <v>45694</v>
      </c>
      <c r="I329" s="44" t="str">
        <f t="shared" si="97"/>
        <v>9:00</v>
      </c>
      <c r="J329" s="283">
        <f t="shared" si="97"/>
        <v>45748</v>
      </c>
      <c r="K329" s="281">
        <f t="shared" si="97"/>
        <v>0.625</v>
      </c>
      <c r="L329" s="283">
        <f t="shared" si="97"/>
        <v>45771</v>
      </c>
      <c r="M329" s="281" t="str">
        <f t="shared" si="97"/>
        <v>9:00</v>
      </c>
    </row>
    <row r="330" spans="1:15">
      <c r="A330" s="46"/>
      <c r="E330" s="26"/>
      <c r="F330" s="86"/>
      <c r="G330" s="61"/>
      <c r="H330" s="86"/>
      <c r="I330" s="61"/>
      <c r="J330" s="346"/>
      <c r="K330" s="347"/>
      <c r="L330" s="346"/>
      <c r="M330" s="347"/>
    </row>
    <row r="331" spans="1:15" ht="21" thickBot="1">
      <c r="A331" s="46"/>
      <c r="E331" s="26"/>
      <c r="F331" s="86"/>
      <c r="G331" s="61"/>
      <c r="H331" s="86"/>
      <c r="I331" s="61"/>
      <c r="J331" s="346"/>
      <c r="K331" s="347"/>
      <c r="L331" s="346"/>
      <c r="M331" s="347"/>
    </row>
    <row r="332" spans="1:15" ht="21.75" thickTop="1" thickBot="1">
      <c r="A332" s="46"/>
      <c r="E332" s="60" t="s">
        <v>208</v>
      </c>
      <c r="F332" s="86"/>
      <c r="G332" s="61"/>
      <c r="J332" s="303"/>
      <c r="K332" s="303"/>
      <c r="L332" s="303"/>
      <c r="M332" s="303"/>
    </row>
    <row r="333" spans="1:15" s="117" customFormat="1" ht="25.5" customHeight="1" thickTop="1">
      <c r="A333" s="299" t="s">
        <v>46</v>
      </c>
      <c r="B333" s="296" t="s">
        <v>287</v>
      </c>
      <c r="C333" s="298" t="s">
        <v>198</v>
      </c>
      <c r="D333" s="298" t="s">
        <v>189</v>
      </c>
      <c r="E333" s="299" t="s">
        <v>301</v>
      </c>
      <c r="F333" s="283">
        <f>F22</f>
        <v>45674</v>
      </c>
      <c r="G333" s="44">
        <f>G22</f>
        <v>0.375</v>
      </c>
      <c r="H333" s="280">
        <f>H22</f>
        <v>45695</v>
      </c>
      <c r="I333" s="44">
        <f>I22</f>
        <v>0.375</v>
      </c>
      <c r="J333" s="280">
        <f>J21</f>
        <v>45747</v>
      </c>
      <c r="K333" s="280" t="str">
        <f>K21</f>
        <v>9:00</v>
      </c>
      <c r="L333" s="280">
        <f>L21</f>
        <v>45769</v>
      </c>
      <c r="M333" s="280" t="str">
        <f>M21</f>
        <v>9:00</v>
      </c>
      <c r="O333" s="36"/>
    </row>
    <row r="334" spans="1:15" s="117" customFormat="1" ht="27.75" customHeight="1">
      <c r="A334" s="299" t="s">
        <v>165</v>
      </c>
      <c r="B334" s="296" t="s">
        <v>287</v>
      </c>
      <c r="C334" s="298" t="s">
        <v>198</v>
      </c>
      <c r="D334" s="298" t="s">
        <v>189</v>
      </c>
      <c r="E334" s="315" t="s">
        <v>302</v>
      </c>
      <c r="F334" s="283">
        <f>F121</f>
        <v>45667</v>
      </c>
      <c r="G334" s="280" t="str">
        <f>G121</f>
        <v>8.30</v>
      </c>
      <c r="H334" s="280">
        <f>H121</f>
        <v>45688</v>
      </c>
      <c r="I334" s="280" t="str">
        <f>I121</f>
        <v>8.30</v>
      </c>
      <c r="J334" s="280">
        <f>J121</f>
        <v>45751</v>
      </c>
      <c r="K334" s="356">
        <f>+K121</f>
        <v>0.375</v>
      </c>
      <c r="L334" s="280">
        <f>L121</f>
        <v>45775</v>
      </c>
      <c r="M334" s="356">
        <f>M121</f>
        <v>0.35416666666666669</v>
      </c>
      <c r="O334" s="36"/>
    </row>
    <row r="335" spans="1:15" s="117" customFormat="1">
      <c r="A335" s="299"/>
      <c r="B335" s="298"/>
      <c r="C335" s="298"/>
      <c r="D335" s="298"/>
      <c r="E335" s="407" t="s">
        <v>290</v>
      </c>
      <c r="F335" s="297"/>
      <c r="G335" s="297"/>
      <c r="H335" s="297"/>
      <c r="I335" s="297"/>
      <c r="J335" s="297"/>
      <c r="K335" s="297"/>
      <c r="L335" s="297"/>
      <c r="M335" s="297"/>
      <c r="O335" s="36"/>
    </row>
    <row r="336" spans="1:15" s="117" customFormat="1" ht="40.5">
      <c r="A336" s="299" t="s">
        <v>108</v>
      </c>
      <c r="B336" s="296" t="s">
        <v>287</v>
      </c>
      <c r="C336" s="298" t="s">
        <v>198</v>
      </c>
      <c r="D336" s="298" t="s">
        <v>189</v>
      </c>
      <c r="E336" s="299" t="s">
        <v>303</v>
      </c>
      <c r="F336" s="283">
        <f t="shared" ref="F336:M336" si="98">F72</f>
        <v>45665</v>
      </c>
      <c r="G336" s="44">
        <f t="shared" si="98"/>
        <v>0.625</v>
      </c>
      <c r="H336" s="280">
        <f t="shared" si="98"/>
        <v>45686</v>
      </c>
      <c r="I336" s="44">
        <f t="shared" si="98"/>
        <v>0.35416666666666669</v>
      </c>
      <c r="J336" s="280">
        <f t="shared" si="98"/>
        <v>45747</v>
      </c>
      <c r="K336" s="356">
        <f t="shared" si="98"/>
        <v>0.625</v>
      </c>
      <c r="L336" s="280">
        <f t="shared" si="98"/>
        <v>45775</v>
      </c>
      <c r="M336" s="356">
        <f t="shared" si="98"/>
        <v>0.625</v>
      </c>
      <c r="O336" s="36"/>
    </row>
    <row r="337" spans="1:18" s="117" customFormat="1" ht="40.5">
      <c r="A337" s="112" t="s">
        <v>121</v>
      </c>
      <c r="B337" s="49" t="s">
        <v>287</v>
      </c>
      <c r="C337" s="258" t="s">
        <v>198</v>
      </c>
      <c r="D337" s="258" t="s">
        <v>189</v>
      </c>
      <c r="E337" s="9" t="s">
        <v>304</v>
      </c>
      <c r="F337" s="84">
        <f t="shared" ref="F337:M337" si="99">F85</f>
        <v>45677</v>
      </c>
      <c r="G337" s="38" t="str">
        <f t="shared" si="99"/>
        <v>16:00</v>
      </c>
      <c r="H337" s="38">
        <f t="shared" si="99"/>
        <v>45698</v>
      </c>
      <c r="I337" s="38" t="str">
        <f t="shared" si="99"/>
        <v>16:00</v>
      </c>
      <c r="J337" s="280">
        <f t="shared" si="99"/>
        <v>45748</v>
      </c>
      <c r="K337" s="281">
        <f t="shared" si="99"/>
        <v>0.66666666666666663</v>
      </c>
      <c r="L337" s="280">
        <f t="shared" si="99"/>
        <v>45775</v>
      </c>
      <c r="M337" s="281">
        <f t="shared" si="99"/>
        <v>0.66666666666666663</v>
      </c>
      <c r="O337" s="36"/>
    </row>
    <row r="338" spans="1:18" s="117" customFormat="1">
      <c r="A338" s="112"/>
      <c r="B338" s="258"/>
      <c r="C338" s="258"/>
      <c r="D338" s="258"/>
      <c r="E338" s="33" t="s">
        <v>290</v>
      </c>
      <c r="J338" s="297"/>
      <c r="K338" s="297"/>
      <c r="L338" s="297"/>
      <c r="M338" s="297"/>
      <c r="O338" s="36"/>
    </row>
    <row r="339" spans="1:18" s="117" customFormat="1" ht="40.5">
      <c r="A339" s="112" t="s">
        <v>157</v>
      </c>
      <c r="B339" s="49" t="s">
        <v>287</v>
      </c>
      <c r="C339" s="258" t="s">
        <v>198</v>
      </c>
      <c r="D339" s="258" t="s">
        <v>189</v>
      </c>
      <c r="E339" s="9" t="s">
        <v>305</v>
      </c>
      <c r="F339" s="84">
        <f t="shared" ref="F339:M339" si="100">F114</f>
        <v>45672</v>
      </c>
      <c r="G339" s="38" t="str">
        <f t="shared" si="100"/>
        <v>9:00</v>
      </c>
      <c r="H339" s="38">
        <f t="shared" si="100"/>
        <v>45695</v>
      </c>
      <c r="I339" s="38" t="str">
        <f t="shared" si="100"/>
        <v>15:00</v>
      </c>
      <c r="J339" s="280">
        <f t="shared" si="100"/>
        <v>45750</v>
      </c>
      <c r="K339" s="281">
        <f t="shared" si="100"/>
        <v>0.375</v>
      </c>
      <c r="L339" s="280">
        <f t="shared" si="100"/>
        <v>45771</v>
      </c>
      <c r="M339" s="281">
        <f t="shared" si="100"/>
        <v>0.625</v>
      </c>
      <c r="O339" s="36"/>
    </row>
    <row r="340" spans="1:18" s="117" customFormat="1">
      <c r="A340" s="112" t="s">
        <v>40</v>
      </c>
      <c r="B340" s="49" t="s">
        <v>287</v>
      </c>
      <c r="C340" s="258" t="s">
        <v>198</v>
      </c>
      <c r="D340" s="258" t="s">
        <v>189</v>
      </c>
      <c r="E340" s="9" t="s">
        <v>306</v>
      </c>
      <c r="F340" s="84">
        <f t="shared" ref="F340:M340" si="101">F17</f>
        <v>45671</v>
      </c>
      <c r="G340" s="44">
        <f t="shared" si="101"/>
        <v>0.35416666666666669</v>
      </c>
      <c r="H340" s="38">
        <f t="shared" si="101"/>
        <v>45692</v>
      </c>
      <c r="I340" s="44">
        <f t="shared" si="101"/>
        <v>0.625</v>
      </c>
      <c r="J340" s="280">
        <f t="shared" si="101"/>
        <v>45747</v>
      </c>
      <c r="K340" s="281">
        <f t="shared" si="101"/>
        <v>0.375</v>
      </c>
      <c r="L340" s="280">
        <f t="shared" si="101"/>
        <v>45777</v>
      </c>
      <c r="M340" s="281">
        <f t="shared" si="101"/>
        <v>0.375</v>
      </c>
      <c r="O340" s="36"/>
    </row>
    <row r="341" spans="1:18" s="117" customFormat="1">
      <c r="A341" s="299" t="s">
        <v>135</v>
      </c>
      <c r="B341" s="296"/>
      <c r="C341" s="298"/>
      <c r="D341" s="298"/>
      <c r="E341" s="315" t="s">
        <v>307</v>
      </c>
      <c r="F341" s="283">
        <f t="shared" ref="F341:M341" si="102">F95</f>
        <v>45670</v>
      </c>
      <c r="G341" s="283" t="str">
        <f t="shared" si="102"/>
        <v>9:00</v>
      </c>
      <c r="H341" s="283">
        <f t="shared" si="102"/>
        <v>45698</v>
      </c>
      <c r="I341" s="283" t="str">
        <f t="shared" si="102"/>
        <v>9:00</v>
      </c>
      <c r="J341" s="283">
        <f t="shared" si="102"/>
        <v>45749</v>
      </c>
      <c r="K341" s="281">
        <f t="shared" si="102"/>
        <v>0.375</v>
      </c>
      <c r="L341" s="283">
        <f t="shared" si="102"/>
        <v>45776</v>
      </c>
      <c r="M341" s="283" t="str">
        <f t="shared" si="102"/>
        <v>15:00</v>
      </c>
      <c r="O341" s="36"/>
    </row>
    <row r="342" spans="1:18" s="117" customFormat="1">
      <c r="A342" s="299" t="s">
        <v>169</v>
      </c>
      <c r="B342" s="296"/>
      <c r="C342" s="298"/>
      <c r="D342" s="298"/>
      <c r="E342" s="315" t="s">
        <v>308</v>
      </c>
      <c r="F342" s="283">
        <f t="shared" ref="F342:M342" si="103">F123</f>
        <v>45666</v>
      </c>
      <c r="G342" s="281">
        <f t="shared" si="103"/>
        <v>0.625</v>
      </c>
      <c r="H342" s="283">
        <f t="shared" si="103"/>
        <v>45691</v>
      </c>
      <c r="I342" s="281">
        <f t="shared" si="103"/>
        <v>0.625</v>
      </c>
      <c r="J342" s="283">
        <f t="shared" si="103"/>
        <v>45749</v>
      </c>
      <c r="K342" s="281">
        <f t="shared" si="103"/>
        <v>0.625</v>
      </c>
      <c r="L342" s="280">
        <f t="shared" si="103"/>
        <v>45776</v>
      </c>
      <c r="M342" s="281">
        <f t="shared" si="103"/>
        <v>0.625</v>
      </c>
      <c r="O342" s="36"/>
    </row>
    <row r="343" spans="1:18" s="117" customFormat="1" ht="21" thickBot="1">
      <c r="B343" s="49"/>
      <c r="C343" s="258"/>
      <c r="D343" s="258"/>
      <c r="E343" s="9"/>
      <c r="F343" s="86"/>
      <c r="G343" s="61"/>
      <c r="H343" s="86"/>
      <c r="I343" s="61"/>
      <c r="J343" s="346"/>
      <c r="K343" s="347"/>
      <c r="L343" s="346"/>
      <c r="M343" s="347"/>
      <c r="O343" s="36"/>
    </row>
    <row r="344" spans="1:18" ht="21.75" thickTop="1" thickBot="1">
      <c r="A344" s="46"/>
      <c r="E344" s="60" t="s">
        <v>214</v>
      </c>
      <c r="F344" s="49"/>
      <c r="G344" s="61"/>
      <c r="H344" s="49"/>
      <c r="I344" s="61"/>
      <c r="J344" s="296"/>
      <c r="K344" s="347"/>
      <c r="L344" s="296"/>
      <c r="M344" s="347"/>
      <c r="N344" s="49"/>
      <c r="Q344" s="47"/>
      <c r="R344" s="47"/>
    </row>
    <row r="345" spans="1:18" ht="21" thickTop="1">
      <c r="A345" s="29" t="s">
        <v>103</v>
      </c>
      <c r="B345" s="49" t="s">
        <v>287</v>
      </c>
      <c r="C345" s="49" t="s">
        <v>198</v>
      </c>
      <c r="D345" s="49" t="s">
        <v>198</v>
      </c>
      <c r="E345" s="112" t="s">
        <v>309</v>
      </c>
      <c r="F345" s="84">
        <f t="shared" ref="F345:M345" si="104">F67</f>
        <v>45664</v>
      </c>
      <c r="G345" s="44" t="str">
        <f t="shared" si="104"/>
        <v>8:30</v>
      </c>
      <c r="H345" s="38">
        <f t="shared" si="104"/>
        <v>45685</v>
      </c>
      <c r="I345" s="44" t="str">
        <f t="shared" si="104"/>
        <v>8:30</v>
      </c>
      <c r="J345" s="280">
        <f t="shared" si="104"/>
        <v>45749</v>
      </c>
      <c r="K345" s="281">
        <f t="shared" si="104"/>
        <v>0.35416666666666669</v>
      </c>
      <c r="L345" s="280">
        <f t="shared" si="104"/>
        <v>45770</v>
      </c>
      <c r="M345" s="281">
        <f t="shared" si="104"/>
        <v>0.39583333333333331</v>
      </c>
      <c r="N345" s="49"/>
      <c r="Q345" s="47"/>
      <c r="R345" s="47"/>
    </row>
    <row r="346" spans="1:18" s="117" customFormat="1">
      <c r="B346" s="258"/>
      <c r="C346" s="258"/>
      <c r="D346" s="258"/>
      <c r="O346" s="36"/>
    </row>
    <row r="347" spans="1:18">
      <c r="A347" s="46"/>
      <c r="B347" s="63"/>
      <c r="C347" s="63"/>
      <c r="D347" s="63"/>
      <c r="E347" s="96"/>
      <c r="F347" s="86"/>
      <c r="G347" s="86"/>
      <c r="H347" s="86"/>
      <c r="I347" s="86"/>
      <c r="J347" s="86"/>
      <c r="K347" s="86"/>
      <c r="L347" s="86"/>
      <c r="M347" s="86"/>
    </row>
    <row r="348" spans="1:18">
      <c r="A348" s="52"/>
      <c r="E348" s="62" t="s">
        <v>233</v>
      </c>
      <c r="F348" s="49"/>
      <c r="G348" s="61"/>
      <c r="K348" s="49" t="s">
        <v>310</v>
      </c>
    </row>
    <row r="349" spans="1:18">
      <c r="A349" s="52"/>
      <c r="E349" s="62"/>
      <c r="F349" s="49"/>
      <c r="G349" s="61"/>
      <c r="K349" s="49" t="s">
        <v>311</v>
      </c>
    </row>
    <row r="350" spans="1:18" s="117" customFormat="1">
      <c r="B350" s="258"/>
      <c r="C350" s="258"/>
      <c r="D350" s="258"/>
      <c r="O350" s="36"/>
    </row>
    <row r="351" spans="1:18" s="117" customFormat="1">
      <c r="B351" s="258"/>
      <c r="C351" s="258"/>
      <c r="D351" s="258"/>
      <c r="O351" s="36"/>
    </row>
    <row r="352" spans="1:18" ht="25.5">
      <c r="A352" s="52"/>
      <c r="E352" s="665" t="s">
        <v>0</v>
      </c>
      <c r="F352" s="665"/>
      <c r="G352" s="665"/>
      <c r="H352" s="665"/>
      <c r="I352" s="665"/>
      <c r="J352" s="665"/>
      <c r="K352" s="665"/>
      <c r="L352" s="665"/>
      <c r="M352" s="665"/>
    </row>
    <row r="353" spans="1:15" ht="25.5">
      <c r="A353" s="52"/>
      <c r="E353" s="665" t="s">
        <v>179</v>
      </c>
      <c r="F353" s="665"/>
      <c r="G353" s="665"/>
      <c r="H353" s="665"/>
      <c r="I353" s="665"/>
      <c r="J353" s="665"/>
      <c r="K353" s="665"/>
      <c r="L353" s="665"/>
      <c r="M353" s="665"/>
    </row>
    <row r="354" spans="1:15" ht="30">
      <c r="A354" s="52"/>
      <c r="E354" s="678" t="s">
        <v>285</v>
      </c>
      <c r="F354" s="678"/>
      <c r="G354" s="678"/>
      <c r="H354" s="678"/>
      <c r="I354" s="678"/>
      <c r="J354" s="678"/>
      <c r="K354" s="678"/>
      <c r="L354" s="678"/>
      <c r="M354" s="678"/>
    </row>
    <row r="355" spans="1:15" ht="25.5">
      <c r="A355" s="52"/>
      <c r="E355" s="665" t="s">
        <v>181</v>
      </c>
      <c r="F355" s="665"/>
      <c r="G355" s="665"/>
      <c r="H355" s="665"/>
      <c r="I355" s="665"/>
      <c r="J355" s="665"/>
      <c r="K355" s="665"/>
      <c r="L355" s="665"/>
      <c r="M355" s="665"/>
    </row>
    <row r="356" spans="1:15" ht="25.5">
      <c r="A356" s="52"/>
      <c r="E356" s="54"/>
      <c r="F356" s="54"/>
      <c r="G356" s="54"/>
      <c r="H356" s="54"/>
      <c r="I356" s="54"/>
      <c r="J356" s="54"/>
      <c r="K356" s="54"/>
      <c r="L356" s="54"/>
      <c r="M356" s="54"/>
    </row>
    <row r="357" spans="1:15">
      <c r="A357" s="46"/>
      <c r="E357" s="26"/>
      <c r="F357" s="86"/>
      <c r="G357" s="61"/>
      <c r="O357" s="35"/>
    </row>
    <row r="358" spans="1:15" ht="27.2" customHeight="1">
      <c r="A358" s="109"/>
      <c r="E358" s="677" t="s">
        <v>312</v>
      </c>
      <c r="F358" s="677"/>
      <c r="G358" s="677"/>
      <c r="H358" s="677"/>
      <c r="I358" s="677"/>
      <c r="J358" s="677"/>
      <c r="K358" s="677"/>
      <c r="L358" s="677"/>
      <c r="M358" s="677"/>
      <c r="O358" s="35"/>
    </row>
    <row r="359" spans="1:15" ht="27.2" customHeight="1" thickBot="1">
      <c r="A359" s="109"/>
      <c r="E359" s="100"/>
      <c r="F359" s="100"/>
      <c r="G359" s="100"/>
      <c r="H359" s="100"/>
      <c r="I359" s="100"/>
      <c r="J359" s="100"/>
      <c r="K359" s="100"/>
      <c r="L359" s="100"/>
      <c r="M359" s="100"/>
      <c r="O359" s="35"/>
    </row>
    <row r="360" spans="1:15" ht="21.75" customHeight="1" thickBot="1">
      <c r="A360" s="52"/>
      <c r="E360" s="666" t="s">
        <v>182</v>
      </c>
      <c r="F360" s="669" t="s">
        <v>7</v>
      </c>
      <c r="G360" s="670"/>
      <c r="H360" s="670"/>
      <c r="I360" s="670"/>
      <c r="J360" s="670"/>
      <c r="K360" s="670"/>
      <c r="L360" s="670"/>
      <c r="M360" s="671"/>
      <c r="O360" s="35"/>
    </row>
    <row r="361" spans="1:15" ht="21.75" customHeight="1" thickBot="1">
      <c r="A361" s="52"/>
      <c r="E361" s="667"/>
      <c r="F361" s="669" t="s">
        <v>12</v>
      </c>
      <c r="G361" s="671"/>
      <c r="H361" s="669" t="s">
        <v>13</v>
      </c>
      <c r="I361" s="671"/>
      <c r="J361" s="672" t="s">
        <v>183</v>
      </c>
      <c r="K361" s="673"/>
      <c r="L361" s="672" t="s">
        <v>184</v>
      </c>
      <c r="M361" s="673"/>
      <c r="O361" s="35"/>
    </row>
    <row r="362" spans="1:15" ht="21" thickBot="1">
      <c r="A362" s="52"/>
      <c r="E362" s="668"/>
      <c r="F362" s="58" t="s">
        <v>185</v>
      </c>
      <c r="G362" s="59" t="s">
        <v>186</v>
      </c>
      <c r="H362" s="58" t="s">
        <v>185</v>
      </c>
      <c r="I362" s="59" t="s">
        <v>186</v>
      </c>
      <c r="J362" s="344" t="s">
        <v>185</v>
      </c>
      <c r="K362" s="345" t="s">
        <v>186</v>
      </c>
      <c r="L362" s="344" t="s">
        <v>185</v>
      </c>
      <c r="M362" s="345" t="s">
        <v>186</v>
      </c>
      <c r="O362" s="35"/>
    </row>
    <row r="363" spans="1:15" ht="21.75" thickTop="1" thickBot="1">
      <c r="A363" s="52"/>
      <c r="E363" s="60" t="s">
        <v>187</v>
      </c>
      <c r="F363" s="49"/>
      <c r="G363" s="61"/>
      <c r="J363" s="303"/>
      <c r="K363" s="303"/>
      <c r="L363" s="303"/>
      <c r="M363" s="303"/>
      <c r="O363" s="35"/>
    </row>
    <row r="364" spans="1:15" ht="41.25" thickTop="1">
      <c r="A364" s="29" t="s">
        <v>103</v>
      </c>
      <c r="B364" s="49" t="s">
        <v>287</v>
      </c>
      <c r="C364" s="49" t="s">
        <v>189</v>
      </c>
      <c r="D364" s="49" t="s">
        <v>189</v>
      </c>
      <c r="E364" s="112" t="s">
        <v>313</v>
      </c>
      <c r="F364" s="84">
        <f t="shared" ref="F364:M364" si="105">F67</f>
        <v>45664</v>
      </c>
      <c r="G364" s="44" t="str">
        <f t="shared" si="105"/>
        <v>8:30</v>
      </c>
      <c r="H364" s="38">
        <f t="shared" si="105"/>
        <v>45685</v>
      </c>
      <c r="I364" s="44" t="str">
        <f t="shared" si="105"/>
        <v>8:30</v>
      </c>
      <c r="J364" s="280">
        <f t="shared" si="105"/>
        <v>45749</v>
      </c>
      <c r="K364" s="281">
        <f t="shared" si="105"/>
        <v>0.35416666666666669</v>
      </c>
      <c r="L364" s="280">
        <f t="shared" si="105"/>
        <v>45770</v>
      </c>
      <c r="M364" s="281">
        <f t="shared" si="105"/>
        <v>0.39583333333333331</v>
      </c>
      <c r="O364" s="35"/>
    </row>
    <row r="365" spans="1:15">
      <c r="A365" s="52"/>
      <c r="E365" s="33" t="s">
        <v>290</v>
      </c>
      <c r="F365" s="69"/>
      <c r="G365" s="108"/>
      <c r="H365" s="69"/>
      <c r="I365" s="108"/>
      <c r="J365" s="355"/>
      <c r="K365" s="367"/>
      <c r="L365" s="355"/>
      <c r="M365" s="367"/>
      <c r="O365" s="35"/>
    </row>
    <row r="366" spans="1:15">
      <c r="A366" s="29" t="s">
        <v>74</v>
      </c>
      <c r="B366" s="49" t="s">
        <v>287</v>
      </c>
      <c r="C366" s="49" t="s">
        <v>189</v>
      </c>
      <c r="D366" s="49" t="s">
        <v>189</v>
      </c>
      <c r="E366" s="123" t="s">
        <v>314</v>
      </c>
      <c r="F366" s="84">
        <f t="shared" ref="F366:M366" si="106">F44</f>
        <v>45673</v>
      </c>
      <c r="G366" s="44">
        <f t="shared" si="106"/>
        <v>0.625</v>
      </c>
      <c r="H366" s="38">
        <f t="shared" si="106"/>
        <v>45694</v>
      </c>
      <c r="I366" s="44">
        <f t="shared" si="106"/>
        <v>0.41666666666666669</v>
      </c>
      <c r="J366" s="280">
        <f t="shared" si="106"/>
        <v>45750</v>
      </c>
      <c r="K366" s="281">
        <f t="shared" si="106"/>
        <v>0.64583333333333337</v>
      </c>
      <c r="L366" s="280">
        <f t="shared" si="106"/>
        <v>45776</v>
      </c>
      <c r="M366" s="281">
        <f t="shared" si="106"/>
        <v>0.375</v>
      </c>
      <c r="O366" s="35"/>
    </row>
    <row r="367" spans="1:15">
      <c r="A367" s="29" t="s">
        <v>64</v>
      </c>
      <c r="B367" s="49" t="s">
        <v>287</v>
      </c>
      <c r="C367" s="49" t="s">
        <v>189</v>
      </c>
      <c r="D367" s="49" t="s">
        <v>189</v>
      </c>
      <c r="E367" s="123" t="s">
        <v>315</v>
      </c>
      <c r="F367" s="84">
        <f t="shared" ref="F367:M367" si="107">F34</f>
        <v>45672</v>
      </c>
      <c r="G367" s="106">
        <f t="shared" si="107"/>
        <v>0.41666666666666669</v>
      </c>
      <c r="H367" s="84">
        <f t="shared" si="107"/>
        <v>45694</v>
      </c>
      <c r="I367" s="106">
        <f t="shared" si="107"/>
        <v>0.41666666666666669</v>
      </c>
      <c r="J367" s="283">
        <f t="shared" si="107"/>
        <v>45749</v>
      </c>
      <c r="K367" s="356">
        <f t="shared" si="107"/>
        <v>0.625</v>
      </c>
      <c r="L367" s="283">
        <f t="shared" si="107"/>
        <v>45777</v>
      </c>
      <c r="M367" s="356">
        <f t="shared" si="107"/>
        <v>0.58333333333333337</v>
      </c>
      <c r="O367" s="35"/>
    </row>
    <row r="368" spans="1:15">
      <c r="A368" s="52"/>
      <c r="E368" s="33" t="s">
        <v>290</v>
      </c>
      <c r="F368" s="69"/>
      <c r="G368" s="108"/>
      <c r="H368" s="69"/>
      <c r="I368" s="108"/>
      <c r="J368" s="355"/>
      <c r="K368" s="367"/>
      <c r="L368" s="355"/>
      <c r="M368" s="367"/>
      <c r="O368" s="35"/>
    </row>
    <row r="369" spans="1:15" ht="60.75">
      <c r="A369" s="270" t="s">
        <v>316</v>
      </c>
      <c r="B369" s="296" t="s">
        <v>287</v>
      </c>
      <c r="C369" s="296" t="s">
        <v>189</v>
      </c>
      <c r="D369" s="296" t="s">
        <v>189</v>
      </c>
      <c r="E369" s="315" t="s">
        <v>292</v>
      </c>
      <c r="F369" s="84">
        <f t="shared" ref="F369:M369" si="108">F92</f>
        <v>45674</v>
      </c>
      <c r="G369" s="84" t="str">
        <f t="shared" si="108"/>
        <v>9:00</v>
      </c>
      <c r="H369" s="84">
        <f t="shared" si="108"/>
        <v>45695</v>
      </c>
      <c r="I369" s="84" t="str">
        <f t="shared" si="108"/>
        <v>9:00</v>
      </c>
      <c r="J369" s="283">
        <f t="shared" si="108"/>
        <v>45748</v>
      </c>
      <c r="K369" s="356">
        <f t="shared" si="108"/>
        <v>0.625</v>
      </c>
      <c r="L369" s="283">
        <f t="shared" si="108"/>
        <v>45771</v>
      </c>
      <c r="M369" s="356">
        <f t="shared" si="108"/>
        <v>0.41666666666666669</v>
      </c>
      <c r="O369" s="35"/>
    </row>
    <row r="370" spans="1:15">
      <c r="A370" s="29" t="s">
        <v>160</v>
      </c>
      <c r="B370" s="49" t="s">
        <v>287</v>
      </c>
      <c r="C370" s="49" t="s">
        <v>189</v>
      </c>
      <c r="D370" s="49" t="s">
        <v>189</v>
      </c>
      <c r="E370" s="9" t="s">
        <v>293</v>
      </c>
      <c r="F370" s="84">
        <f t="shared" ref="F370:M370" si="109">F117</f>
        <v>45671</v>
      </c>
      <c r="G370" s="44">
        <f t="shared" si="109"/>
        <v>0.64583333333333337</v>
      </c>
      <c r="H370" s="84">
        <f t="shared" si="109"/>
        <v>45694</v>
      </c>
      <c r="I370" s="44">
        <f t="shared" si="109"/>
        <v>0.64583333333333337</v>
      </c>
      <c r="J370" s="283">
        <f t="shared" si="109"/>
        <v>45751</v>
      </c>
      <c r="K370" s="281">
        <f t="shared" si="109"/>
        <v>0.64583333333333337</v>
      </c>
      <c r="L370" s="283">
        <f t="shared" si="109"/>
        <v>45776</v>
      </c>
      <c r="M370" s="281">
        <f t="shared" si="109"/>
        <v>0.64583333333333337</v>
      </c>
      <c r="O370" s="35"/>
    </row>
    <row r="371" spans="1:15">
      <c r="A371" s="46"/>
      <c r="E371" s="26"/>
      <c r="F371" s="86"/>
      <c r="G371" s="61"/>
      <c r="H371" s="86"/>
      <c r="I371" s="61"/>
      <c r="J371" s="346"/>
      <c r="K371" s="347"/>
      <c r="L371" s="346"/>
      <c r="M371" s="347"/>
      <c r="O371" s="35"/>
    </row>
    <row r="372" spans="1:15" ht="21" thickBot="1">
      <c r="A372" s="46"/>
      <c r="E372" s="26"/>
      <c r="F372" s="86"/>
      <c r="G372" s="61"/>
      <c r="H372" s="86"/>
      <c r="I372" s="61"/>
      <c r="J372" s="346"/>
      <c r="K372" s="347"/>
      <c r="L372" s="346"/>
      <c r="M372" s="347"/>
      <c r="O372" s="35"/>
    </row>
    <row r="373" spans="1:15" ht="21.75" thickTop="1" thickBot="1">
      <c r="A373" s="29"/>
      <c r="E373" s="60" t="s">
        <v>197</v>
      </c>
      <c r="F373" s="49"/>
      <c r="G373" s="61"/>
      <c r="H373" s="49"/>
      <c r="I373" s="61"/>
      <c r="J373" s="296"/>
      <c r="K373" s="347"/>
      <c r="L373" s="296"/>
      <c r="M373" s="347"/>
    </row>
    <row r="374" spans="1:15" ht="21" thickTop="1">
      <c r="A374" s="29" t="s">
        <v>158</v>
      </c>
      <c r="B374" s="49" t="s">
        <v>287</v>
      </c>
      <c r="C374" s="49" t="s">
        <v>189</v>
      </c>
      <c r="D374" s="49" t="s">
        <v>198</v>
      </c>
      <c r="E374" s="123" t="s">
        <v>297</v>
      </c>
      <c r="F374" s="84">
        <f t="shared" ref="F374:M374" si="110">F115</f>
        <v>45674</v>
      </c>
      <c r="G374" s="44">
        <f t="shared" si="110"/>
        <v>0.41666666666666669</v>
      </c>
      <c r="H374" s="38">
        <f t="shared" si="110"/>
        <v>45695</v>
      </c>
      <c r="I374" s="44">
        <f t="shared" si="110"/>
        <v>0.41666666666666669</v>
      </c>
      <c r="J374" s="280">
        <f t="shared" si="110"/>
        <v>45750</v>
      </c>
      <c r="K374" s="281">
        <f t="shared" si="110"/>
        <v>0.64583333333333337</v>
      </c>
      <c r="L374" s="280">
        <f t="shared" si="110"/>
        <v>45775</v>
      </c>
      <c r="M374" s="281">
        <f t="shared" si="110"/>
        <v>0.375</v>
      </c>
    </row>
    <row r="375" spans="1:15">
      <c r="A375" s="98"/>
      <c r="E375" s="33" t="s">
        <v>290</v>
      </c>
      <c r="F375" s="69"/>
      <c r="G375" s="108"/>
      <c r="H375" s="69"/>
      <c r="I375" s="108"/>
      <c r="J375" s="355"/>
      <c r="K375" s="367"/>
      <c r="L375" s="355"/>
      <c r="M375" s="367"/>
    </row>
    <row r="376" spans="1:15">
      <c r="A376" s="98" t="s">
        <v>116</v>
      </c>
      <c r="B376" s="49" t="s">
        <v>287</v>
      </c>
      <c r="C376" s="49" t="s">
        <v>189</v>
      </c>
      <c r="D376" s="49" t="s">
        <v>198</v>
      </c>
      <c r="E376" s="123" t="s">
        <v>295</v>
      </c>
      <c r="F376" s="84">
        <f t="shared" ref="F376:M376" si="111">F80</f>
        <v>45667</v>
      </c>
      <c r="G376" s="44">
        <f t="shared" si="111"/>
        <v>0.375</v>
      </c>
      <c r="H376" s="38">
        <f t="shared" si="111"/>
        <v>45688</v>
      </c>
      <c r="I376" s="44">
        <f t="shared" si="111"/>
        <v>0.375</v>
      </c>
      <c r="J376" s="280">
        <f t="shared" si="111"/>
        <v>45747</v>
      </c>
      <c r="K376" s="281">
        <f t="shared" si="111"/>
        <v>0.375</v>
      </c>
      <c r="L376" s="280">
        <f t="shared" si="111"/>
        <v>45776</v>
      </c>
      <c r="M376" s="281">
        <f t="shared" si="111"/>
        <v>0.375</v>
      </c>
    </row>
    <row r="377" spans="1:15">
      <c r="A377" s="98" t="s">
        <v>32</v>
      </c>
      <c r="B377" s="49" t="s">
        <v>287</v>
      </c>
      <c r="C377" s="49" t="s">
        <v>189</v>
      </c>
      <c r="D377" s="49" t="s">
        <v>198</v>
      </c>
      <c r="E377" s="123" t="s">
        <v>317</v>
      </c>
      <c r="F377" s="114">
        <f t="shared" ref="F377:M377" si="112">F11</f>
        <v>45670</v>
      </c>
      <c r="G377" s="44" t="str">
        <f t="shared" si="112"/>
        <v>8:30</v>
      </c>
      <c r="H377" s="114">
        <f t="shared" si="112"/>
        <v>45698</v>
      </c>
      <c r="I377" s="44">
        <f t="shared" si="112"/>
        <v>0.625</v>
      </c>
      <c r="J377" s="305">
        <f t="shared" si="112"/>
        <v>45751</v>
      </c>
      <c r="K377" s="281" t="str">
        <f t="shared" si="112"/>
        <v>8:30</v>
      </c>
      <c r="L377" s="305">
        <f t="shared" si="112"/>
        <v>45777</v>
      </c>
      <c r="M377" s="281">
        <f t="shared" si="112"/>
        <v>0.375</v>
      </c>
    </row>
    <row r="378" spans="1:15" ht="40.5">
      <c r="A378" s="29" t="s">
        <v>102</v>
      </c>
      <c r="B378" s="49" t="s">
        <v>287</v>
      </c>
      <c r="C378" s="49" t="s">
        <v>189</v>
      </c>
      <c r="D378" s="49" t="s">
        <v>198</v>
      </c>
      <c r="E378" s="123" t="s">
        <v>296</v>
      </c>
      <c r="F378" s="114">
        <f t="shared" ref="F378:M378" si="113">F66</f>
        <v>45666</v>
      </c>
      <c r="G378" s="44">
        <f t="shared" si="113"/>
        <v>0.625</v>
      </c>
      <c r="H378" s="114">
        <f t="shared" si="113"/>
        <v>45684</v>
      </c>
      <c r="I378" s="44" t="str">
        <f t="shared" si="113"/>
        <v>10:00</v>
      </c>
      <c r="J378" s="305">
        <f t="shared" si="113"/>
        <v>45749</v>
      </c>
      <c r="K378" s="281">
        <f t="shared" si="113"/>
        <v>0.625</v>
      </c>
      <c r="L378" s="305">
        <f t="shared" si="113"/>
        <v>45769</v>
      </c>
      <c r="M378" s="281">
        <f t="shared" si="113"/>
        <v>0.41666666666666669</v>
      </c>
    </row>
    <row r="379" spans="1:15">
      <c r="A379" s="29" t="s">
        <v>69</v>
      </c>
      <c r="B379" s="49" t="s">
        <v>287</v>
      </c>
      <c r="C379" s="49" t="s">
        <v>189</v>
      </c>
      <c r="D379" s="49" t="s">
        <v>198</v>
      </c>
      <c r="E379" s="123" t="s">
        <v>298</v>
      </c>
      <c r="F379" s="114">
        <f t="shared" ref="F379:M379" si="114">F38</f>
        <v>45665</v>
      </c>
      <c r="G379" s="39" t="str">
        <f t="shared" si="114"/>
        <v>9:00</v>
      </c>
      <c r="H379" s="114">
        <f t="shared" si="114"/>
        <v>45686</v>
      </c>
      <c r="I379" s="39" t="str">
        <f t="shared" si="114"/>
        <v>9:00</v>
      </c>
      <c r="J379" s="305">
        <f t="shared" si="114"/>
        <v>45750</v>
      </c>
      <c r="K379" s="351">
        <f t="shared" si="114"/>
        <v>0.375</v>
      </c>
      <c r="L379" s="305">
        <f t="shared" si="114"/>
        <v>45776</v>
      </c>
      <c r="M379" s="351">
        <f t="shared" si="114"/>
        <v>0.625</v>
      </c>
    </row>
    <row r="380" spans="1:15">
      <c r="A380" s="98" t="s">
        <v>318</v>
      </c>
      <c r="E380" s="33" t="s">
        <v>290</v>
      </c>
      <c r="F380" s="69"/>
      <c r="G380" s="108"/>
      <c r="H380" s="69"/>
      <c r="I380" s="108"/>
      <c r="J380" s="355"/>
      <c r="K380" s="367"/>
      <c r="L380" s="355"/>
      <c r="M380" s="367"/>
    </row>
    <row r="381" spans="1:15">
      <c r="A381" s="29" t="s">
        <v>112</v>
      </c>
      <c r="B381" s="49" t="s">
        <v>287</v>
      </c>
      <c r="C381" s="49" t="s">
        <v>189</v>
      </c>
      <c r="D381" s="49" t="s">
        <v>189</v>
      </c>
      <c r="E381" s="9" t="s">
        <v>299</v>
      </c>
      <c r="F381" s="84">
        <f t="shared" ref="F381:M381" si="115">F76</f>
        <v>45678</v>
      </c>
      <c r="G381" s="44">
        <f t="shared" si="115"/>
        <v>0.41666666666666669</v>
      </c>
      <c r="H381" s="84">
        <f t="shared" si="115"/>
        <v>45698</v>
      </c>
      <c r="I381" s="44">
        <f t="shared" si="115"/>
        <v>0.41666666666666669</v>
      </c>
      <c r="J381" s="283">
        <f t="shared" si="115"/>
        <v>45748</v>
      </c>
      <c r="K381" s="281">
        <f t="shared" si="115"/>
        <v>0.41666666666666669</v>
      </c>
      <c r="L381" s="283">
        <f t="shared" si="115"/>
        <v>45775</v>
      </c>
      <c r="M381" s="281">
        <f t="shared" si="115"/>
        <v>0.625</v>
      </c>
    </row>
    <row r="382" spans="1:15" ht="40.5">
      <c r="A382" s="29" t="s">
        <v>61</v>
      </c>
      <c r="B382" s="49" t="s">
        <v>287</v>
      </c>
      <c r="C382" s="49" t="s">
        <v>189</v>
      </c>
      <c r="D382" s="49" t="s">
        <v>189</v>
      </c>
      <c r="E382" s="9" t="s">
        <v>300</v>
      </c>
      <c r="F382" s="84">
        <f t="shared" ref="F382:M382" si="116">F33</f>
        <v>45672</v>
      </c>
      <c r="G382" s="84" t="str">
        <f t="shared" si="116"/>
        <v>9:00</v>
      </c>
      <c r="H382" s="84">
        <f t="shared" si="116"/>
        <v>45694</v>
      </c>
      <c r="I382" s="84" t="str">
        <f t="shared" si="116"/>
        <v>9:00</v>
      </c>
      <c r="J382" s="283">
        <f t="shared" si="116"/>
        <v>45748</v>
      </c>
      <c r="K382" s="281">
        <f t="shared" si="116"/>
        <v>0.625</v>
      </c>
      <c r="L382" s="283">
        <f t="shared" si="116"/>
        <v>45771</v>
      </c>
      <c r="M382" s="283" t="str">
        <f t="shared" si="116"/>
        <v>9:00</v>
      </c>
    </row>
    <row r="383" spans="1:15">
      <c r="A383" s="46"/>
      <c r="E383" s="26"/>
      <c r="F383" s="86"/>
      <c r="G383" s="61"/>
      <c r="J383" s="303"/>
      <c r="K383" s="303"/>
      <c r="L383" s="303"/>
      <c r="M383" s="303"/>
    </row>
    <row r="384" spans="1:15" ht="21" thickBot="1">
      <c r="A384" s="46"/>
      <c r="E384" s="26"/>
      <c r="F384" s="86"/>
      <c r="G384" s="61"/>
      <c r="J384" s="303"/>
      <c r="K384" s="303"/>
      <c r="L384" s="303"/>
      <c r="M384" s="303"/>
    </row>
    <row r="385" spans="1:18" ht="21.75" thickTop="1" thickBot="1">
      <c r="A385" s="46"/>
      <c r="E385" s="60" t="s">
        <v>208</v>
      </c>
      <c r="F385" s="86"/>
      <c r="G385" s="61"/>
      <c r="J385" s="303"/>
      <c r="K385" s="303"/>
      <c r="L385" s="303"/>
      <c r="M385" s="303"/>
    </row>
    <row r="386" spans="1:18" s="117" customFormat="1" ht="21" thickTop="1">
      <c r="A386" s="112" t="s">
        <v>142</v>
      </c>
      <c r="B386" s="49" t="s">
        <v>287</v>
      </c>
      <c r="C386" s="258" t="s">
        <v>198</v>
      </c>
      <c r="D386" s="258" t="s">
        <v>189</v>
      </c>
      <c r="E386" s="9" t="s">
        <v>289</v>
      </c>
      <c r="F386" s="84">
        <f t="shared" ref="F386:M386" si="117">F102</f>
        <v>45666</v>
      </c>
      <c r="G386" s="84" t="str">
        <f t="shared" si="117"/>
        <v>8:30</v>
      </c>
      <c r="H386" s="84">
        <f t="shared" si="117"/>
        <v>45687</v>
      </c>
      <c r="I386" s="84" t="str">
        <f t="shared" si="117"/>
        <v>8:30</v>
      </c>
      <c r="J386" s="283">
        <f t="shared" si="117"/>
        <v>45749</v>
      </c>
      <c r="K386" s="356">
        <f t="shared" si="117"/>
        <v>0.35416666666666669</v>
      </c>
      <c r="L386" s="283">
        <f t="shared" si="117"/>
        <v>45776</v>
      </c>
      <c r="M386" s="356">
        <f t="shared" si="117"/>
        <v>0.35416666666666669</v>
      </c>
      <c r="O386" s="36"/>
    </row>
    <row r="387" spans="1:18" s="117" customFormat="1">
      <c r="A387" s="112"/>
      <c r="B387" s="258"/>
      <c r="C387" s="258"/>
      <c r="D387" s="258"/>
      <c r="E387" s="33" t="s">
        <v>290</v>
      </c>
      <c r="J387" s="297"/>
      <c r="K387" s="297"/>
      <c r="L387" s="297"/>
      <c r="M387" s="297"/>
      <c r="O387" s="36"/>
    </row>
    <row r="388" spans="1:18" s="297" customFormat="1" ht="40.5">
      <c r="A388" s="299" t="s">
        <v>108</v>
      </c>
      <c r="B388" s="296" t="s">
        <v>287</v>
      </c>
      <c r="C388" s="298" t="s">
        <v>198</v>
      </c>
      <c r="D388" s="298" t="s">
        <v>189</v>
      </c>
      <c r="E388" s="315" t="s">
        <v>303</v>
      </c>
      <c r="F388" s="283">
        <f>F72</f>
        <v>45665</v>
      </c>
      <c r="G388" s="281">
        <f>+G72</f>
        <v>0.625</v>
      </c>
      <c r="H388" s="283">
        <f t="shared" ref="H388:M388" si="118">H72</f>
        <v>45686</v>
      </c>
      <c r="I388" s="283">
        <f t="shared" si="118"/>
        <v>0.35416666666666669</v>
      </c>
      <c r="J388" s="283">
        <f t="shared" si="118"/>
        <v>45747</v>
      </c>
      <c r="K388" s="356">
        <f t="shared" si="118"/>
        <v>0.625</v>
      </c>
      <c r="L388" s="283">
        <f t="shared" si="118"/>
        <v>45775</v>
      </c>
      <c r="M388" s="356">
        <f t="shared" si="118"/>
        <v>0.625</v>
      </c>
      <c r="O388" s="301"/>
    </row>
    <row r="389" spans="1:18" ht="40.5">
      <c r="A389" s="112" t="s">
        <v>121</v>
      </c>
      <c r="B389" s="49" t="s">
        <v>287</v>
      </c>
      <c r="C389" s="258" t="s">
        <v>198</v>
      </c>
      <c r="D389" s="258" t="s">
        <v>189</v>
      </c>
      <c r="E389" s="9" t="s">
        <v>304</v>
      </c>
      <c r="F389" s="84">
        <f t="shared" ref="F389:M389" si="119">F85</f>
        <v>45677</v>
      </c>
      <c r="G389" s="84" t="str">
        <f t="shared" si="119"/>
        <v>16:00</v>
      </c>
      <c r="H389" s="84">
        <f t="shared" si="119"/>
        <v>45698</v>
      </c>
      <c r="I389" s="84" t="str">
        <f t="shared" si="119"/>
        <v>16:00</v>
      </c>
      <c r="J389" s="283">
        <f t="shared" si="119"/>
        <v>45748</v>
      </c>
      <c r="K389" s="281">
        <f t="shared" si="119"/>
        <v>0.66666666666666663</v>
      </c>
      <c r="L389" s="283">
        <f t="shared" si="119"/>
        <v>45775</v>
      </c>
      <c r="M389" s="281">
        <f t="shared" si="119"/>
        <v>0.66666666666666663</v>
      </c>
    </row>
    <row r="390" spans="1:18">
      <c r="A390" s="29"/>
      <c r="E390" s="33" t="s">
        <v>290</v>
      </c>
      <c r="F390" s="86"/>
      <c r="G390" s="61"/>
      <c r="H390" s="86"/>
      <c r="I390" s="61"/>
      <c r="J390" s="346"/>
      <c r="K390" s="347"/>
      <c r="L390" s="346"/>
      <c r="M390" s="347"/>
    </row>
    <row r="391" spans="1:18">
      <c r="A391" s="112" t="s">
        <v>165</v>
      </c>
      <c r="B391" s="49" t="s">
        <v>287</v>
      </c>
      <c r="C391" s="258" t="s">
        <v>198</v>
      </c>
      <c r="D391" s="258" t="s">
        <v>189</v>
      </c>
      <c r="E391" s="9" t="s">
        <v>302</v>
      </c>
      <c r="F391" s="84">
        <f t="shared" ref="F391:M391" si="120">F121</f>
        <v>45667</v>
      </c>
      <c r="G391" s="84" t="str">
        <f t="shared" si="120"/>
        <v>8.30</v>
      </c>
      <c r="H391" s="84">
        <f t="shared" si="120"/>
        <v>45688</v>
      </c>
      <c r="I391" s="84" t="str">
        <f t="shared" si="120"/>
        <v>8.30</v>
      </c>
      <c r="J391" s="283">
        <f t="shared" si="120"/>
        <v>45751</v>
      </c>
      <c r="K391" s="356">
        <f t="shared" si="120"/>
        <v>0.375</v>
      </c>
      <c r="L391" s="283">
        <f t="shared" si="120"/>
        <v>45775</v>
      </c>
      <c r="M391" s="356">
        <f t="shared" si="120"/>
        <v>0.35416666666666669</v>
      </c>
    </row>
    <row r="392" spans="1:18" s="303" customFormat="1" ht="40.5">
      <c r="A392" s="270" t="s">
        <v>164</v>
      </c>
      <c r="B392" s="296" t="s">
        <v>287</v>
      </c>
      <c r="C392" s="298" t="s">
        <v>198</v>
      </c>
      <c r="D392" s="298" t="s">
        <v>189</v>
      </c>
      <c r="E392" s="315" t="s">
        <v>319</v>
      </c>
      <c r="F392" s="283">
        <f>F119</f>
        <v>45677</v>
      </c>
      <c r="G392" s="281">
        <f>G119</f>
        <v>0.625</v>
      </c>
      <c r="H392" s="283">
        <f>H119</f>
        <v>45698</v>
      </c>
      <c r="I392" s="281">
        <f>I119</f>
        <v>0.625</v>
      </c>
      <c r="J392" s="283">
        <f>J119</f>
        <v>45748</v>
      </c>
      <c r="K392" s="356">
        <f>K76</f>
        <v>0.41666666666666669</v>
      </c>
      <c r="L392" s="283">
        <f>L119</f>
        <v>45769</v>
      </c>
      <c r="M392" s="356">
        <f>M119</f>
        <v>0.41666666666666669</v>
      </c>
      <c r="O392" s="301"/>
    </row>
    <row r="393" spans="1:18">
      <c r="A393" s="29"/>
      <c r="E393" s="33" t="s">
        <v>290</v>
      </c>
      <c r="F393" s="86"/>
      <c r="G393" s="61"/>
      <c r="H393" s="86"/>
      <c r="I393" s="61"/>
      <c r="J393" s="346"/>
      <c r="K393" s="347"/>
      <c r="L393" s="346"/>
      <c r="M393" s="347"/>
    </row>
    <row r="394" spans="1:18" ht="40.5">
      <c r="A394" s="29" t="s">
        <v>113</v>
      </c>
      <c r="B394" s="49" t="s">
        <v>287</v>
      </c>
      <c r="C394" s="258" t="s">
        <v>198</v>
      </c>
      <c r="D394" s="258" t="s">
        <v>189</v>
      </c>
      <c r="E394" s="9" t="s">
        <v>320</v>
      </c>
      <c r="F394" s="84">
        <f t="shared" ref="F394:M394" si="121">F77</f>
        <v>45670</v>
      </c>
      <c r="G394" s="44">
        <f t="shared" si="121"/>
        <v>0.375</v>
      </c>
      <c r="H394" s="84">
        <f t="shared" si="121"/>
        <v>45691</v>
      </c>
      <c r="I394" s="44">
        <f t="shared" si="121"/>
        <v>0.375</v>
      </c>
      <c r="J394" s="283">
        <f t="shared" si="121"/>
        <v>45750</v>
      </c>
      <c r="K394" s="281">
        <f t="shared" si="121"/>
        <v>0.375</v>
      </c>
      <c r="L394" s="283">
        <f t="shared" si="121"/>
        <v>45777</v>
      </c>
      <c r="M394" s="281">
        <f t="shared" si="121"/>
        <v>0.375</v>
      </c>
    </row>
    <row r="395" spans="1:18" s="117" customFormat="1">
      <c r="A395" s="112" t="s">
        <v>40</v>
      </c>
      <c r="B395" s="49" t="s">
        <v>287</v>
      </c>
      <c r="C395" s="258" t="s">
        <v>198</v>
      </c>
      <c r="D395" s="258" t="s">
        <v>189</v>
      </c>
      <c r="E395" s="9" t="s">
        <v>306</v>
      </c>
      <c r="F395" s="84">
        <f t="shared" ref="F395:M395" si="122">F17</f>
        <v>45671</v>
      </c>
      <c r="G395" s="44">
        <f t="shared" si="122"/>
        <v>0.35416666666666669</v>
      </c>
      <c r="H395" s="84">
        <f t="shared" si="122"/>
        <v>45692</v>
      </c>
      <c r="I395" s="44">
        <f t="shared" si="122"/>
        <v>0.625</v>
      </c>
      <c r="J395" s="283">
        <f t="shared" si="122"/>
        <v>45747</v>
      </c>
      <c r="K395" s="281">
        <f t="shared" si="122"/>
        <v>0.375</v>
      </c>
      <c r="L395" s="283">
        <f t="shared" si="122"/>
        <v>45777</v>
      </c>
      <c r="M395" s="281">
        <f t="shared" si="122"/>
        <v>0.375</v>
      </c>
      <c r="O395" s="36"/>
    </row>
    <row r="396" spans="1:18" s="117" customFormat="1">
      <c r="A396" s="112" t="s">
        <v>117</v>
      </c>
      <c r="B396" s="49"/>
      <c r="C396" s="258"/>
      <c r="D396" s="258"/>
      <c r="E396" s="9" t="s">
        <v>321</v>
      </c>
      <c r="F396" s="84">
        <f t="shared" ref="F396:M396" si="123">F81</f>
        <v>45666</v>
      </c>
      <c r="G396" s="44">
        <f t="shared" si="123"/>
        <v>0.35416666666666669</v>
      </c>
      <c r="H396" s="84">
        <f t="shared" si="123"/>
        <v>45687</v>
      </c>
      <c r="I396" s="44">
        <f t="shared" si="123"/>
        <v>0.35416666666666669</v>
      </c>
      <c r="J396" s="283">
        <f t="shared" si="123"/>
        <v>45749</v>
      </c>
      <c r="K396" s="281">
        <f t="shared" si="123"/>
        <v>0.35416666666666669</v>
      </c>
      <c r="L396" s="283">
        <f t="shared" si="123"/>
        <v>45770</v>
      </c>
      <c r="M396" s="281">
        <f t="shared" si="123"/>
        <v>0.375</v>
      </c>
      <c r="O396" s="36"/>
    </row>
    <row r="397" spans="1:18" s="297" customFormat="1">
      <c r="A397" s="299" t="s">
        <v>169</v>
      </c>
      <c r="B397" s="296"/>
      <c r="C397" s="298"/>
      <c r="D397" s="298"/>
      <c r="E397" s="315" t="s">
        <v>308</v>
      </c>
      <c r="F397" s="84">
        <f t="shared" ref="F397:M397" si="124">F123</f>
        <v>45666</v>
      </c>
      <c r="G397" s="44">
        <f t="shared" si="124"/>
        <v>0.625</v>
      </c>
      <c r="H397" s="84">
        <f t="shared" si="124"/>
        <v>45691</v>
      </c>
      <c r="I397" s="44">
        <f t="shared" si="124"/>
        <v>0.625</v>
      </c>
      <c r="J397" s="283">
        <f t="shared" si="124"/>
        <v>45749</v>
      </c>
      <c r="K397" s="281">
        <f t="shared" si="124"/>
        <v>0.625</v>
      </c>
      <c r="L397" s="283">
        <f t="shared" si="124"/>
        <v>45776</v>
      </c>
      <c r="M397" s="281">
        <f t="shared" si="124"/>
        <v>0.625</v>
      </c>
      <c r="O397" s="301"/>
    </row>
    <row r="398" spans="1:18" s="117" customFormat="1" ht="21" thickBot="1">
      <c r="A398" s="112"/>
      <c r="B398" s="49"/>
      <c r="C398" s="258"/>
      <c r="D398" s="258"/>
      <c r="E398" s="9"/>
      <c r="F398" s="86"/>
      <c r="G398" s="61"/>
      <c r="H398" s="86"/>
      <c r="I398" s="61"/>
      <c r="J398" s="346"/>
      <c r="K398" s="347"/>
      <c r="L398" s="346"/>
      <c r="M398" s="347"/>
      <c r="O398" s="36"/>
    </row>
    <row r="399" spans="1:18" ht="21.75" thickTop="1" thickBot="1">
      <c r="A399" s="29"/>
      <c r="E399" s="60" t="s">
        <v>214</v>
      </c>
      <c r="F399" s="49"/>
      <c r="G399" s="61"/>
      <c r="H399" s="49"/>
      <c r="I399" s="61"/>
      <c r="J399" s="296"/>
      <c r="K399" s="347"/>
      <c r="L399" s="296"/>
      <c r="M399" s="347"/>
      <c r="N399" s="49"/>
      <c r="Q399" s="47"/>
      <c r="R399" s="47"/>
    </row>
    <row r="400" spans="1:18" ht="21" thickTop="1">
      <c r="A400" s="29" t="s">
        <v>151</v>
      </c>
      <c r="B400" s="49" t="s">
        <v>287</v>
      </c>
      <c r="C400" s="49" t="s">
        <v>198</v>
      </c>
      <c r="D400" s="49" t="s">
        <v>198</v>
      </c>
      <c r="E400" s="112" t="s">
        <v>322</v>
      </c>
      <c r="F400" s="84">
        <f t="shared" ref="F400:M400" si="125">F110</f>
        <v>45678</v>
      </c>
      <c r="G400" s="44" t="str">
        <f t="shared" si="125"/>
        <v>8:30</v>
      </c>
      <c r="H400" s="84">
        <f t="shared" si="125"/>
        <v>45698</v>
      </c>
      <c r="I400" s="44" t="str">
        <f t="shared" si="125"/>
        <v>8:30</v>
      </c>
      <c r="J400" s="283">
        <f t="shared" si="125"/>
        <v>45749</v>
      </c>
      <c r="K400" s="281">
        <f t="shared" si="125"/>
        <v>0.35416666666666669</v>
      </c>
      <c r="L400" s="283">
        <f t="shared" si="125"/>
        <v>45770</v>
      </c>
      <c r="M400" s="281">
        <f t="shared" si="125"/>
        <v>0.35416666666666669</v>
      </c>
      <c r="N400" s="49"/>
      <c r="Q400" s="47"/>
      <c r="R400" s="47"/>
    </row>
    <row r="401" spans="1:18">
      <c r="A401" s="46"/>
      <c r="E401" s="61"/>
      <c r="F401" s="86"/>
      <c r="G401" s="61"/>
      <c r="H401" s="86"/>
      <c r="I401" s="61"/>
      <c r="J401" s="86"/>
      <c r="K401" s="61"/>
      <c r="L401" s="86"/>
      <c r="M401" s="61"/>
      <c r="N401" s="49"/>
      <c r="Q401" s="47"/>
      <c r="R401" s="47"/>
    </row>
    <row r="402" spans="1:18">
      <c r="A402" s="46"/>
      <c r="E402" s="61"/>
      <c r="F402" s="86"/>
      <c r="G402" s="61"/>
      <c r="H402" s="86"/>
      <c r="I402" s="61"/>
      <c r="J402" s="86"/>
      <c r="K402" s="61"/>
      <c r="L402" s="86"/>
      <c r="M402" s="61"/>
      <c r="N402" s="49"/>
      <c r="Q402" s="47"/>
      <c r="R402" s="47"/>
    </row>
    <row r="403" spans="1:18">
      <c r="A403" s="52"/>
      <c r="E403" s="62" t="s">
        <v>233</v>
      </c>
      <c r="F403" s="49"/>
      <c r="G403" s="61"/>
      <c r="K403" s="49" t="s">
        <v>310</v>
      </c>
    </row>
    <row r="404" spans="1:18">
      <c r="A404" s="52"/>
      <c r="E404" s="62"/>
      <c r="F404" s="49"/>
      <c r="G404" s="61"/>
      <c r="K404" s="49" t="s">
        <v>311</v>
      </c>
    </row>
    <row r="405" spans="1:18" s="117" customFormat="1">
      <c r="B405" s="49"/>
      <c r="C405" s="258"/>
      <c r="D405" s="258"/>
      <c r="E405" s="26"/>
      <c r="F405" s="86"/>
      <c r="G405" s="61"/>
      <c r="H405" s="86"/>
      <c r="I405" s="61"/>
      <c r="J405" s="86"/>
      <c r="K405" s="61"/>
      <c r="L405" s="86"/>
      <c r="M405" s="61"/>
      <c r="O405" s="36"/>
    </row>
    <row r="406" spans="1:18">
      <c r="A406" s="46"/>
      <c r="E406" s="26"/>
      <c r="F406" s="86"/>
      <c r="G406" s="61"/>
    </row>
    <row r="407" spans="1:18" ht="25.5">
      <c r="A407" s="52"/>
      <c r="E407" s="665" t="s">
        <v>0</v>
      </c>
      <c r="F407" s="665"/>
      <c r="G407" s="665"/>
      <c r="H407" s="665"/>
      <c r="I407" s="665"/>
      <c r="J407" s="665"/>
      <c r="K407" s="665"/>
      <c r="L407" s="665"/>
      <c r="M407" s="665"/>
    </row>
    <row r="408" spans="1:18" ht="25.5">
      <c r="A408" s="52"/>
      <c r="E408" s="665" t="s">
        <v>179</v>
      </c>
      <c r="F408" s="665"/>
      <c r="G408" s="665"/>
      <c r="H408" s="665"/>
      <c r="I408" s="665"/>
      <c r="J408" s="665"/>
      <c r="K408" s="665"/>
      <c r="L408" s="665"/>
      <c r="M408" s="665"/>
    </row>
    <row r="409" spans="1:18" ht="30">
      <c r="A409" s="52"/>
      <c r="E409" s="678" t="s">
        <v>285</v>
      </c>
      <c r="F409" s="678"/>
      <c r="G409" s="678"/>
      <c r="H409" s="678"/>
      <c r="I409" s="678"/>
      <c r="J409" s="678"/>
      <c r="K409" s="678"/>
      <c r="L409" s="678"/>
      <c r="M409" s="678"/>
    </row>
    <row r="410" spans="1:18" ht="25.5">
      <c r="A410" s="52"/>
      <c r="E410" s="665" t="s">
        <v>181</v>
      </c>
      <c r="F410" s="665"/>
      <c r="G410" s="665"/>
      <c r="H410" s="665"/>
      <c r="I410" s="665"/>
      <c r="J410" s="665"/>
      <c r="K410" s="665"/>
      <c r="L410" s="665"/>
      <c r="M410" s="665"/>
    </row>
    <row r="411" spans="1:18">
      <c r="A411" s="46"/>
      <c r="E411" s="26"/>
      <c r="F411" s="86"/>
      <c r="G411" s="61"/>
    </row>
    <row r="412" spans="1:18">
      <c r="A412" s="46"/>
      <c r="E412" s="26"/>
      <c r="F412" s="86"/>
      <c r="G412" s="61"/>
    </row>
    <row r="413" spans="1:18" ht="27">
      <c r="A413" s="109"/>
      <c r="E413" s="677" t="s">
        <v>323</v>
      </c>
      <c r="F413" s="677"/>
      <c r="G413" s="677"/>
      <c r="H413" s="677"/>
      <c r="I413" s="677"/>
      <c r="J413" s="677"/>
      <c r="K413" s="677"/>
      <c r="L413" s="677"/>
      <c r="M413" s="677"/>
    </row>
    <row r="414" spans="1:18" ht="27.75" thickBot="1">
      <c r="A414" s="109"/>
      <c r="E414" s="100"/>
      <c r="F414" s="100"/>
      <c r="G414" s="100"/>
      <c r="H414" s="100"/>
      <c r="I414" s="100"/>
      <c r="J414" s="100"/>
      <c r="K414" s="100"/>
      <c r="L414" s="100"/>
      <c r="M414" s="100"/>
    </row>
    <row r="415" spans="1:18" ht="21.75" customHeight="1" thickBot="1">
      <c r="A415" s="52"/>
      <c r="E415" s="666" t="s">
        <v>182</v>
      </c>
      <c r="F415" s="669" t="s">
        <v>7</v>
      </c>
      <c r="G415" s="670"/>
      <c r="H415" s="670"/>
      <c r="I415" s="670"/>
      <c r="J415" s="670"/>
      <c r="K415" s="670"/>
      <c r="L415" s="670"/>
      <c r="M415" s="671"/>
    </row>
    <row r="416" spans="1:18" ht="21.75" customHeight="1" thickBot="1">
      <c r="A416" s="52"/>
      <c r="E416" s="667"/>
      <c r="F416" s="669" t="s">
        <v>12</v>
      </c>
      <c r="G416" s="671"/>
      <c r="H416" s="669" t="s">
        <v>13</v>
      </c>
      <c r="I416" s="671"/>
      <c r="J416" s="672" t="s">
        <v>183</v>
      </c>
      <c r="K416" s="673"/>
      <c r="L416" s="672" t="s">
        <v>184</v>
      </c>
      <c r="M416" s="673"/>
    </row>
    <row r="417" spans="1:15" ht="21" thickBot="1">
      <c r="A417" s="52"/>
      <c r="E417" s="668"/>
      <c r="F417" s="58" t="s">
        <v>185</v>
      </c>
      <c r="G417" s="59" t="s">
        <v>186</v>
      </c>
      <c r="H417" s="58" t="s">
        <v>185</v>
      </c>
      <c r="I417" s="59" t="s">
        <v>186</v>
      </c>
      <c r="J417" s="344" t="s">
        <v>185</v>
      </c>
      <c r="K417" s="345" t="s">
        <v>186</v>
      </c>
      <c r="L417" s="344" t="s">
        <v>185</v>
      </c>
      <c r="M417" s="345" t="s">
        <v>186</v>
      </c>
    </row>
    <row r="418" spans="1:15" ht="21.75" thickTop="1" thickBot="1">
      <c r="A418" s="52"/>
      <c r="E418" s="60" t="s">
        <v>187</v>
      </c>
      <c r="F418" s="49"/>
      <c r="G418" s="61"/>
      <c r="J418" s="303"/>
      <c r="K418" s="303"/>
      <c r="L418" s="303"/>
      <c r="M418" s="303"/>
    </row>
    <row r="419" spans="1:15" ht="21" thickTop="1">
      <c r="A419" s="29" t="s">
        <v>132</v>
      </c>
      <c r="B419" s="49" t="s">
        <v>287</v>
      </c>
      <c r="C419" s="49" t="s">
        <v>189</v>
      </c>
      <c r="D419" s="49" t="s">
        <v>189</v>
      </c>
      <c r="E419" s="9" t="s">
        <v>324</v>
      </c>
      <c r="F419" s="84">
        <f t="shared" ref="F419:M419" si="126">F94</f>
        <v>45665</v>
      </c>
      <c r="G419" s="44" t="str">
        <f t="shared" si="126"/>
        <v>15:00</v>
      </c>
      <c r="H419" s="38">
        <f t="shared" si="126"/>
        <v>45686</v>
      </c>
      <c r="I419" s="44" t="str">
        <f t="shared" si="126"/>
        <v>15:00</v>
      </c>
      <c r="J419" s="280">
        <f t="shared" si="126"/>
        <v>45750</v>
      </c>
      <c r="K419" s="281" t="str">
        <f t="shared" si="126"/>
        <v>15:00</v>
      </c>
      <c r="L419" s="280">
        <f t="shared" si="126"/>
        <v>45777</v>
      </c>
      <c r="M419" s="281" t="str">
        <f t="shared" si="126"/>
        <v>15:00</v>
      </c>
      <c r="O419" s="35"/>
    </row>
    <row r="420" spans="1:15">
      <c r="A420" s="29" t="s">
        <v>84</v>
      </c>
      <c r="B420" s="49" t="s">
        <v>287</v>
      </c>
      <c r="C420" s="49" t="s">
        <v>189</v>
      </c>
      <c r="D420" s="49" t="s">
        <v>189</v>
      </c>
      <c r="E420" s="9" t="s">
        <v>325</v>
      </c>
      <c r="F420" s="84">
        <f t="shared" ref="F420:M420" si="127">F51</f>
        <v>45672</v>
      </c>
      <c r="G420" s="44" t="str">
        <f t="shared" si="127"/>
        <v>9:00</v>
      </c>
      <c r="H420" s="38">
        <f t="shared" si="127"/>
        <v>45692</v>
      </c>
      <c r="I420" s="44" t="str">
        <f t="shared" si="127"/>
        <v>9:00</v>
      </c>
      <c r="J420" s="280">
        <f t="shared" si="127"/>
        <v>45747</v>
      </c>
      <c r="K420" s="281">
        <f t="shared" si="127"/>
        <v>0.41666666666666669</v>
      </c>
      <c r="L420" s="280">
        <f t="shared" si="127"/>
        <v>45769</v>
      </c>
      <c r="M420" s="281">
        <f t="shared" si="127"/>
        <v>0.41666666666666669</v>
      </c>
      <c r="O420" s="35"/>
    </row>
    <row r="421" spans="1:15">
      <c r="A421" s="52"/>
      <c r="E421" s="33" t="s">
        <v>290</v>
      </c>
      <c r="F421" s="69"/>
      <c r="G421" s="108"/>
      <c r="H421" s="69"/>
      <c r="I421" s="108"/>
      <c r="J421" s="355"/>
      <c r="K421" s="367"/>
      <c r="L421" s="355"/>
      <c r="M421" s="367"/>
      <c r="O421" s="35"/>
    </row>
    <row r="422" spans="1:15" ht="60.75">
      <c r="A422" s="270" t="s">
        <v>316</v>
      </c>
      <c r="B422" s="296" t="s">
        <v>287</v>
      </c>
      <c r="C422" s="296" t="s">
        <v>189</v>
      </c>
      <c r="D422" s="296" t="s">
        <v>189</v>
      </c>
      <c r="E422" s="315" t="s">
        <v>292</v>
      </c>
      <c r="F422" s="283">
        <f t="shared" ref="F422:M422" si="128">F92</f>
        <v>45674</v>
      </c>
      <c r="G422" s="283" t="str">
        <f t="shared" si="128"/>
        <v>9:00</v>
      </c>
      <c r="H422" s="283">
        <f t="shared" si="128"/>
        <v>45695</v>
      </c>
      <c r="I422" s="283" t="str">
        <f t="shared" si="128"/>
        <v>9:00</v>
      </c>
      <c r="J422" s="283">
        <f t="shared" si="128"/>
        <v>45748</v>
      </c>
      <c r="K422" s="281">
        <f t="shared" si="128"/>
        <v>0.625</v>
      </c>
      <c r="L422" s="283">
        <f t="shared" si="128"/>
        <v>45771</v>
      </c>
      <c r="M422" s="281">
        <f t="shared" si="128"/>
        <v>0.41666666666666669</v>
      </c>
      <c r="O422" s="35"/>
    </row>
    <row r="423" spans="1:15">
      <c r="A423" s="29" t="s">
        <v>160</v>
      </c>
      <c r="B423" s="49" t="s">
        <v>287</v>
      </c>
      <c r="C423" s="49" t="s">
        <v>189</v>
      </c>
      <c r="D423" s="49" t="s">
        <v>189</v>
      </c>
      <c r="E423" s="9" t="s">
        <v>293</v>
      </c>
      <c r="F423" s="84">
        <f t="shared" ref="F423:M423" si="129">F117</f>
        <v>45671</v>
      </c>
      <c r="G423" s="44">
        <f t="shared" si="129"/>
        <v>0.64583333333333337</v>
      </c>
      <c r="H423" s="84">
        <f t="shared" si="129"/>
        <v>45694</v>
      </c>
      <c r="I423" s="44">
        <f t="shared" si="129"/>
        <v>0.64583333333333337</v>
      </c>
      <c r="J423" s="283">
        <f t="shared" si="129"/>
        <v>45751</v>
      </c>
      <c r="K423" s="281">
        <f t="shared" si="129"/>
        <v>0.64583333333333337</v>
      </c>
      <c r="L423" s="283">
        <f t="shared" si="129"/>
        <v>45776</v>
      </c>
      <c r="M423" s="281">
        <f t="shared" si="129"/>
        <v>0.64583333333333337</v>
      </c>
      <c r="O423" s="35"/>
    </row>
    <row r="424" spans="1:15">
      <c r="A424" s="46"/>
      <c r="E424" s="26"/>
      <c r="F424" s="86"/>
      <c r="G424" s="61"/>
      <c r="H424" s="86"/>
      <c r="I424" s="61"/>
      <c r="J424" s="346"/>
      <c r="K424" s="347"/>
      <c r="L424" s="346"/>
      <c r="M424" s="347"/>
      <c r="O424" s="35"/>
    </row>
    <row r="425" spans="1:15" ht="21" thickBot="1">
      <c r="A425" s="46"/>
      <c r="E425" s="26"/>
      <c r="F425" s="86"/>
      <c r="G425" s="61"/>
      <c r="H425" s="86"/>
      <c r="I425" s="61"/>
      <c r="J425" s="346"/>
      <c r="K425" s="347"/>
      <c r="L425" s="346"/>
      <c r="M425" s="347"/>
      <c r="O425" s="35"/>
    </row>
    <row r="426" spans="1:15" ht="21.75" thickTop="1" thickBot="1">
      <c r="A426" s="29"/>
      <c r="E426" s="60" t="s">
        <v>197</v>
      </c>
      <c r="F426" s="49"/>
      <c r="G426" s="61"/>
      <c r="H426" s="49"/>
      <c r="I426" s="61"/>
      <c r="J426" s="296"/>
      <c r="K426" s="347"/>
      <c r="L426" s="296"/>
      <c r="M426" s="347"/>
      <c r="O426" s="35"/>
    </row>
    <row r="427" spans="1:15" ht="21" thickTop="1">
      <c r="A427" s="29" t="s">
        <v>146</v>
      </c>
      <c r="B427" s="49" t="s">
        <v>287</v>
      </c>
      <c r="C427" s="49" t="s">
        <v>189</v>
      </c>
      <c r="D427" s="49" t="s">
        <v>198</v>
      </c>
      <c r="E427" s="123" t="s">
        <v>326</v>
      </c>
      <c r="F427" s="84">
        <f t="shared" ref="F427:M427" si="130">+F105</f>
        <v>45671</v>
      </c>
      <c r="G427" s="44">
        <f t="shared" si="130"/>
        <v>0.41666666666666669</v>
      </c>
      <c r="H427" s="84">
        <f t="shared" si="130"/>
        <v>45692</v>
      </c>
      <c r="I427" s="44">
        <f t="shared" si="130"/>
        <v>0.41666666666666669</v>
      </c>
      <c r="J427" s="283">
        <f t="shared" si="130"/>
        <v>45748</v>
      </c>
      <c r="K427" s="281">
        <f t="shared" si="130"/>
        <v>0.41666666666666669</v>
      </c>
      <c r="L427" s="283">
        <f t="shared" si="130"/>
        <v>45771</v>
      </c>
      <c r="M427" s="281">
        <f t="shared" si="130"/>
        <v>0.625</v>
      </c>
      <c r="O427" s="35"/>
    </row>
    <row r="428" spans="1:15">
      <c r="A428" s="98"/>
      <c r="E428" s="33" t="s">
        <v>290</v>
      </c>
      <c r="F428" s="69"/>
      <c r="G428" s="108"/>
      <c r="H428" s="69"/>
      <c r="I428" s="108"/>
      <c r="J428" s="355"/>
      <c r="K428" s="367"/>
      <c r="L428" s="355"/>
      <c r="M428" s="367"/>
      <c r="O428" s="35"/>
    </row>
    <row r="429" spans="1:15">
      <c r="A429" s="98" t="s">
        <v>32</v>
      </c>
      <c r="B429" s="49" t="s">
        <v>287</v>
      </c>
      <c r="C429" s="49" t="s">
        <v>189</v>
      </c>
      <c r="D429" s="49" t="s">
        <v>198</v>
      </c>
      <c r="E429" s="123" t="s">
        <v>317</v>
      </c>
      <c r="F429" s="114">
        <f t="shared" ref="F429:M429" si="131">F11</f>
        <v>45670</v>
      </c>
      <c r="G429" s="44" t="str">
        <f t="shared" si="131"/>
        <v>8:30</v>
      </c>
      <c r="H429" s="114">
        <f t="shared" si="131"/>
        <v>45698</v>
      </c>
      <c r="I429" s="44">
        <f t="shared" si="131"/>
        <v>0.625</v>
      </c>
      <c r="J429" s="305">
        <f t="shared" si="131"/>
        <v>45751</v>
      </c>
      <c r="K429" s="281" t="str">
        <f t="shared" si="131"/>
        <v>8:30</v>
      </c>
      <c r="L429" s="305">
        <f t="shared" si="131"/>
        <v>45777</v>
      </c>
      <c r="M429" s="281">
        <f t="shared" si="131"/>
        <v>0.375</v>
      </c>
      <c r="O429" s="35"/>
    </row>
    <row r="430" spans="1:15" ht="40.5">
      <c r="A430" s="29" t="s">
        <v>102</v>
      </c>
      <c r="B430" s="49" t="s">
        <v>287</v>
      </c>
      <c r="C430" s="49" t="s">
        <v>189</v>
      </c>
      <c r="D430" s="49" t="s">
        <v>198</v>
      </c>
      <c r="E430" s="123" t="s">
        <v>296</v>
      </c>
      <c r="F430" s="114">
        <f t="shared" ref="F430:M430" si="132">F66</f>
        <v>45666</v>
      </c>
      <c r="G430" s="44">
        <f t="shared" si="132"/>
        <v>0.625</v>
      </c>
      <c r="H430" s="114">
        <f t="shared" si="132"/>
        <v>45684</v>
      </c>
      <c r="I430" s="44" t="str">
        <f t="shared" si="132"/>
        <v>10:00</v>
      </c>
      <c r="J430" s="305">
        <f t="shared" si="132"/>
        <v>45749</v>
      </c>
      <c r="K430" s="281">
        <f t="shared" si="132"/>
        <v>0.625</v>
      </c>
      <c r="L430" s="305">
        <f t="shared" si="132"/>
        <v>45769</v>
      </c>
      <c r="M430" s="281">
        <f t="shared" si="132"/>
        <v>0.41666666666666669</v>
      </c>
      <c r="O430" s="35"/>
    </row>
    <row r="431" spans="1:15">
      <c r="A431" s="29" t="s">
        <v>151</v>
      </c>
      <c r="B431" s="49" t="s">
        <v>287</v>
      </c>
      <c r="C431" s="49" t="s">
        <v>189</v>
      </c>
      <c r="D431" s="49" t="s">
        <v>198</v>
      </c>
      <c r="E431" s="123" t="s">
        <v>322</v>
      </c>
      <c r="F431" s="84">
        <f t="shared" ref="F431:M431" si="133">F110</f>
        <v>45678</v>
      </c>
      <c r="G431" s="44" t="str">
        <f t="shared" si="133"/>
        <v>8:30</v>
      </c>
      <c r="H431" s="38">
        <f t="shared" si="133"/>
        <v>45698</v>
      </c>
      <c r="I431" s="44" t="str">
        <f t="shared" si="133"/>
        <v>8:30</v>
      </c>
      <c r="J431" s="280">
        <f t="shared" si="133"/>
        <v>45749</v>
      </c>
      <c r="K431" s="281">
        <f t="shared" si="133"/>
        <v>0.35416666666666669</v>
      </c>
      <c r="L431" s="280">
        <f t="shared" si="133"/>
        <v>45770</v>
      </c>
      <c r="M431" s="281">
        <f t="shared" si="133"/>
        <v>0.35416666666666669</v>
      </c>
      <c r="O431" s="35"/>
    </row>
    <row r="432" spans="1:15">
      <c r="A432" s="29" t="s">
        <v>69</v>
      </c>
      <c r="B432" s="49" t="s">
        <v>287</v>
      </c>
      <c r="C432" s="49" t="s">
        <v>189</v>
      </c>
      <c r="D432" s="49" t="s">
        <v>198</v>
      </c>
      <c r="E432" s="123" t="s">
        <v>298</v>
      </c>
      <c r="F432" s="114">
        <f t="shared" ref="F432:M432" si="134">F38</f>
        <v>45665</v>
      </c>
      <c r="G432" s="39" t="str">
        <f t="shared" si="134"/>
        <v>9:00</v>
      </c>
      <c r="H432" s="114">
        <f t="shared" si="134"/>
        <v>45686</v>
      </c>
      <c r="I432" s="39" t="str">
        <f t="shared" si="134"/>
        <v>9:00</v>
      </c>
      <c r="J432" s="305">
        <f t="shared" si="134"/>
        <v>45750</v>
      </c>
      <c r="K432" s="351">
        <f t="shared" si="134"/>
        <v>0.375</v>
      </c>
      <c r="L432" s="305">
        <f t="shared" si="134"/>
        <v>45776</v>
      </c>
      <c r="M432" s="351">
        <f t="shared" si="134"/>
        <v>0.625</v>
      </c>
      <c r="O432" s="35"/>
    </row>
    <row r="433" spans="1:15">
      <c r="A433" s="98"/>
      <c r="E433" s="33" t="s">
        <v>290</v>
      </c>
      <c r="F433" s="69"/>
      <c r="G433" s="108"/>
      <c r="H433" s="69"/>
      <c r="I433" s="108"/>
      <c r="J433" s="355"/>
      <c r="K433" s="367"/>
      <c r="L433" s="355"/>
      <c r="M433" s="367"/>
      <c r="O433" s="35"/>
    </row>
    <row r="434" spans="1:15">
      <c r="A434" s="29" t="s">
        <v>112</v>
      </c>
      <c r="B434" s="49" t="s">
        <v>287</v>
      </c>
      <c r="C434" s="49" t="s">
        <v>189</v>
      </c>
      <c r="D434" s="49" t="s">
        <v>189</v>
      </c>
      <c r="E434" s="9" t="s">
        <v>299</v>
      </c>
      <c r="F434" s="84">
        <f t="shared" ref="F434:M434" si="135">F76</f>
        <v>45678</v>
      </c>
      <c r="G434" s="44">
        <f t="shared" si="135"/>
        <v>0.41666666666666669</v>
      </c>
      <c r="H434" s="84">
        <f t="shared" si="135"/>
        <v>45698</v>
      </c>
      <c r="I434" s="44">
        <f t="shared" si="135"/>
        <v>0.41666666666666669</v>
      </c>
      <c r="J434" s="283">
        <f t="shared" si="135"/>
        <v>45748</v>
      </c>
      <c r="K434" s="281">
        <f t="shared" si="135"/>
        <v>0.41666666666666669</v>
      </c>
      <c r="L434" s="283">
        <f t="shared" si="135"/>
        <v>45775</v>
      </c>
      <c r="M434" s="281">
        <f t="shared" si="135"/>
        <v>0.625</v>
      </c>
      <c r="O434" s="35"/>
    </row>
    <row r="435" spans="1:15" ht="40.5">
      <c r="A435" s="29" t="s">
        <v>61</v>
      </c>
      <c r="B435" s="49" t="s">
        <v>287</v>
      </c>
      <c r="C435" s="49" t="s">
        <v>189</v>
      </c>
      <c r="D435" s="49" t="s">
        <v>189</v>
      </c>
      <c r="E435" s="9" t="s">
        <v>300</v>
      </c>
      <c r="F435" s="84">
        <f t="shared" ref="F435:M435" si="136">F33</f>
        <v>45672</v>
      </c>
      <c r="G435" s="84" t="str">
        <f t="shared" si="136"/>
        <v>9:00</v>
      </c>
      <c r="H435" s="84">
        <f t="shared" si="136"/>
        <v>45694</v>
      </c>
      <c r="I435" s="84" t="str">
        <f t="shared" si="136"/>
        <v>9:00</v>
      </c>
      <c r="J435" s="283">
        <f t="shared" si="136"/>
        <v>45748</v>
      </c>
      <c r="K435" s="281">
        <f t="shared" si="136"/>
        <v>0.625</v>
      </c>
      <c r="L435" s="283">
        <f t="shared" si="136"/>
        <v>45771</v>
      </c>
      <c r="M435" s="283" t="str">
        <f t="shared" si="136"/>
        <v>9:00</v>
      </c>
    </row>
    <row r="436" spans="1:15" s="117" customFormat="1" ht="21" thickBot="1">
      <c r="B436" s="258"/>
      <c r="C436" s="258"/>
      <c r="D436" s="258"/>
      <c r="J436" s="297"/>
      <c r="K436" s="297"/>
      <c r="L436" s="297"/>
      <c r="M436" s="297"/>
      <c r="O436" s="36"/>
    </row>
    <row r="437" spans="1:15" s="117" customFormat="1" ht="21.75" thickTop="1" thickBot="1">
      <c r="B437" s="258"/>
      <c r="C437" s="258"/>
      <c r="D437" s="258"/>
      <c r="E437" s="60" t="s">
        <v>208</v>
      </c>
      <c r="J437" s="297"/>
      <c r="K437" s="297"/>
      <c r="L437" s="297"/>
      <c r="M437" s="297"/>
      <c r="O437" s="36"/>
    </row>
    <row r="438" spans="1:15" s="117" customFormat="1" ht="21" thickTop="1">
      <c r="A438" s="112" t="s">
        <v>74</v>
      </c>
      <c r="B438" s="49" t="s">
        <v>287</v>
      </c>
      <c r="C438" s="258" t="s">
        <v>198</v>
      </c>
      <c r="D438" s="258" t="s">
        <v>189</v>
      </c>
      <c r="E438" s="9" t="s">
        <v>314</v>
      </c>
      <c r="F438" s="84">
        <f t="shared" ref="F438:M438" si="137">F44</f>
        <v>45673</v>
      </c>
      <c r="G438" s="44">
        <f t="shared" si="137"/>
        <v>0.625</v>
      </c>
      <c r="H438" s="84">
        <f t="shared" si="137"/>
        <v>45694</v>
      </c>
      <c r="I438" s="44">
        <f t="shared" si="137"/>
        <v>0.41666666666666669</v>
      </c>
      <c r="J438" s="283">
        <f t="shared" si="137"/>
        <v>45750</v>
      </c>
      <c r="K438" s="281">
        <f t="shared" si="137"/>
        <v>0.64583333333333337</v>
      </c>
      <c r="L438" s="283">
        <f t="shared" si="137"/>
        <v>45776</v>
      </c>
      <c r="M438" s="281">
        <f t="shared" si="137"/>
        <v>0.375</v>
      </c>
      <c r="O438" s="36"/>
    </row>
    <row r="439" spans="1:15" s="117" customFormat="1">
      <c r="A439" s="112"/>
      <c r="B439" s="258"/>
      <c r="C439" s="258"/>
      <c r="D439" s="258"/>
      <c r="E439" s="33" t="s">
        <v>290</v>
      </c>
      <c r="J439" s="297"/>
      <c r="K439" s="297"/>
      <c r="L439" s="297"/>
      <c r="M439" s="297"/>
      <c r="O439" s="36"/>
    </row>
    <row r="440" spans="1:15" s="303" customFormat="1" ht="40.5">
      <c r="A440" s="299" t="s">
        <v>108</v>
      </c>
      <c r="B440" s="296" t="s">
        <v>287</v>
      </c>
      <c r="C440" s="298" t="s">
        <v>198</v>
      </c>
      <c r="D440" s="298" t="s">
        <v>189</v>
      </c>
      <c r="E440" s="315" t="s">
        <v>303</v>
      </c>
      <c r="F440" s="283">
        <f t="shared" ref="F440:M440" si="138">F72</f>
        <v>45665</v>
      </c>
      <c r="G440" s="281">
        <f t="shared" si="138"/>
        <v>0.625</v>
      </c>
      <c r="H440" s="283">
        <f t="shared" si="138"/>
        <v>45686</v>
      </c>
      <c r="I440" s="44">
        <f t="shared" si="138"/>
        <v>0.35416666666666669</v>
      </c>
      <c r="J440" s="283">
        <f t="shared" si="138"/>
        <v>45747</v>
      </c>
      <c r="K440" s="281">
        <f t="shared" si="138"/>
        <v>0.625</v>
      </c>
      <c r="L440" s="283">
        <f t="shared" si="138"/>
        <v>45775</v>
      </c>
      <c r="M440" s="281">
        <f t="shared" si="138"/>
        <v>0.625</v>
      </c>
      <c r="O440" s="301"/>
    </row>
    <row r="441" spans="1:15" ht="40.5">
      <c r="A441" s="112" t="s">
        <v>121</v>
      </c>
      <c r="B441" s="49" t="s">
        <v>287</v>
      </c>
      <c r="C441" s="258" t="s">
        <v>198</v>
      </c>
      <c r="D441" s="258" t="s">
        <v>189</v>
      </c>
      <c r="E441" s="9" t="s">
        <v>304</v>
      </c>
      <c r="F441" s="84">
        <f t="shared" ref="F441:M441" si="139">F85</f>
        <v>45677</v>
      </c>
      <c r="G441" s="44" t="str">
        <f t="shared" si="139"/>
        <v>16:00</v>
      </c>
      <c r="H441" s="84">
        <f t="shared" si="139"/>
        <v>45698</v>
      </c>
      <c r="I441" s="44" t="str">
        <f t="shared" si="139"/>
        <v>16:00</v>
      </c>
      <c r="J441" s="283">
        <f t="shared" si="139"/>
        <v>45748</v>
      </c>
      <c r="K441" s="281">
        <f t="shared" si="139"/>
        <v>0.66666666666666663</v>
      </c>
      <c r="L441" s="283">
        <f t="shared" si="139"/>
        <v>45775</v>
      </c>
      <c r="M441" s="281">
        <f t="shared" si="139"/>
        <v>0.66666666666666663</v>
      </c>
    </row>
    <row r="442" spans="1:15">
      <c r="A442" s="29"/>
      <c r="E442" s="33" t="s">
        <v>290</v>
      </c>
      <c r="F442" s="86"/>
      <c r="G442" s="61"/>
      <c r="H442" s="86"/>
      <c r="I442" s="61"/>
      <c r="J442" s="346"/>
      <c r="K442" s="347"/>
      <c r="L442" s="346"/>
      <c r="M442" s="347"/>
    </row>
    <row r="443" spans="1:15">
      <c r="A443" s="112" t="s">
        <v>165</v>
      </c>
      <c r="B443" s="49" t="s">
        <v>287</v>
      </c>
      <c r="C443" s="258" t="s">
        <v>198</v>
      </c>
      <c r="D443" s="258" t="s">
        <v>189</v>
      </c>
      <c r="E443" s="9" t="s">
        <v>302</v>
      </c>
      <c r="F443" s="84">
        <f t="shared" ref="F443:M443" si="140">F121</f>
        <v>45667</v>
      </c>
      <c r="G443" s="84" t="str">
        <f t="shared" si="140"/>
        <v>8.30</v>
      </c>
      <c r="H443" s="84">
        <f t="shared" si="140"/>
        <v>45688</v>
      </c>
      <c r="I443" s="283" t="str">
        <f t="shared" si="140"/>
        <v>8.30</v>
      </c>
      <c r="J443" s="283">
        <f t="shared" si="140"/>
        <v>45751</v>
      </c>
      <c r="K443" s="281">
        <f t="shared" si="140"/>
        <v>0.375</v>
      </c>
      <c r="L443" s="283">
        <f t="shared" si="140"/>
        <v>45775</v>
      </c>
      <c r="M443" s="281">
        <f t="shared" si="140"/>
        <v>0.35416666666666669</v>
      </c>
    </row>
    <row r="444" spans="1:15" s="303" customFormat="1" ht="40.5">
      <c r="A444" s="270" t="s">
        <v>164</v>
      </c>
      <c r="B444" s="296" t="s">
        <v>287</v>
      </c>
      <c r="C444" s="298" t="s">
        <v>198</v>
      </c>
      <c r="D444" s="298" t="s">
        <v>189</v>
      </c>
      <c r="E444" s="315" t="s">
        <v>319</v>
      </c>
      <c r="F444" s="283">
        <f t="shared" ref="F444:M444" si="141">F119</f>
        <v>45677</v>
      </c>
      <c r="G444" s="281">
        <f t="shared" si="141"/>
        <v>0.625</v>
      </c>
      <c r="H444" s="283">
        <f t="shared" si="141"/>
        <v>45698</v>
      </c>
      <c r="I444" s="281">
        <f t="shared" si="141"/>
        <v>0.625</v>
      </c>
      <c r="J444" s="283">
        <f t="shared" si="141"/>
        <v>45748</v>
      </c>
      <c r="K444" s="281">
        <f t="shared" si="141"/>
        <v>0.41666666666666669</v>
      </c>
      <c r="L444" s="283">
        <f t="shared" si="141"/>
        <v>45769</v>
      </c>
      <c r="M444" s="281">
        <f t="shared" si="141"/>
        <v>0.41666666666666669</v>
      </c>
      <c r="O444" s="301"/>
    </row>
    <row r="445" spans="1:15">
      <c r="A445" s="29"/>
      <c r="E445" s="33" t="s">
        <v>290</v>
      </c>
      <c r="F445" s="86"/>
      <c r="G445" s="61"/>
      <c r="H445" s="86"/>
      <c r="I445" s="61"/>
      <c r="J445" s="346"/>
      <c r="K445" s="347"/>
      <c r="L445" s="346"/>
      <c r="M445" s="347"/>
    </row>
    <row r="446" spans="1:15" s="117" customFormat="1" ht="40.5">
      <c r="A446" s="29" t="s">
        <v>113</v>
      </c>
      <c r="B446" s="49" t="s">
        <v>287</v>
      </c>
      <c r="C446" s="258" t="s">
        <v>198</v>
      </c>
      <c r="D446" s="258" t="s">
        <v>189</v>
      </c>
      <c r="E446" s="9" t="s">
        <v>320</v>
      </c>
      <c r="F446" s="84">
        <f t="shared" ref="F446:M446" si="142">F77</f>
        <v>45670</v>
      </c>
      <c r="G446" s="44">
        <f t="shared" si="142"/>
        <v>0.375</v>
      </c>
      <c r="H446" s="84">
        <f t="shared" si="142"/>
        <v>45691</v>
      </c>
      <c r="I446" s="44">
        <f t="shared" si="142"/>
        <v>0.375</v>
      </c>
      <c r="J446" s="283">
        <f t="shared" si="142"/>
        <v>45750</v>
      </c>
      <c r="K446" s="281">
        <f t="shared" si="142"/>
        <v>0.375</v>
      </c>
      <c r="L446" s="283">
        <f t="shared" si="142"/>
        <v>45777</v>
      </c>
      <c r="M446" s="281">
        <f t="shared" si="142"/>
        <v>0.375</v>
      </c>
      <c r="O446" s="36"/>
    </row>
    <row r="447" spans="1:15" s="117" customFormat="1">
      <c r="A447" s="117" t="s">
        <v>117</v>
      </c>
      <c r="B447" s="49"/>
      <c r="C447" s="258"/>
      <c r="D447" s="258"/>
      <c r="E447" s="9" t="s">
        <v>321</v>
      </c>
      <c r="F447" s="84">
        <f t="shared" ref="F447:M447" si="143">F81</f>
        <v>45666</v>
      </c>
      <c r="G447" s="44">
        <f t="shared" si="143"/>
        <v>0.35416666666666669</v>
      </c>
      <c r="H447" s="84">
        <f t="shared" si="143"/>
        <v>45687</v>
      </c>
      <c r="I447" s="44">
        <f t="shared" si="143"/>
        <v>0.35416666666666669</v>
      </c>
      <c r="J447" s="283">
        <f t="shared" si="143"/>
        <v>45749</v>
      </c>
      <c r="K447" s="281">
        <f t="shared" si="143"/>
        <v>0.35416666666666669</v>
      </c>
      <c r="L447" s="283">
        <f t="shared" si="143"/>
        <v>45770</v>
      </c>
      <c r="M447" s="281">
        <f t="shared" si="143"/>
        <v>0.375</v>
      </c>
      <c r="O447" s="36"/>
    </row>
    <row r="448" spans="1:15" s="117" customFormat="1">
      <c r="A448" s="112" t="s">
        <v>40</v>
      </c>
      <c r="B448" s="49" t="s">
        <v>287</v>
      </c>
      <c r="C448" s="258" t="s">
        <v>198</v>
      </c>
      <c r="D448" s="258" t="s">
        <v>189</v>
      </c>
      <c r="E448" s="9" t="s">
        <v>306</v>
      </c>
      <c r="F448" s="84">
        <f t="shared" ref="F448:M448" si="144">F17</f>
        <v>45671</v>
      </c>
      <c r="G448" s="44">
        <f t="shared" si="144"/>
        <v>0.35416666666666669</v>
      </c>
      <c r="H448" s="84">
        <f t="shared" si="144"/>
        <v>45692</v>
      </c>
      <c r="I448" s="44">
        <f t="shared" si="144"/>
        <v>0.625</v>
      </c>
      <c r="J448" s="283">
        <f t="shared" si="144"/>
        <v>45747</v>
      </c>
      <c r="K448" s="281">
        <f t="shared" si="144"/>
        <v>0.375</v>
      </c>
      <c r="L448" s="283">
        <f t="shared" si="144"/>
        <v>45777</v>
      </c>
      <c r="M448" s="281">
        <f t="shared" si="144"/>
        <v>0.375</v>
      </c>
      <c r="O448" s="36"/>
    </row>
    <row r="449" spans="1:18" s="117" customFormat="1" ht="21" thickBot="1">
      <c r="B449" s="258"/>
      <c r="C449" s="258"/>
      <c r="D449" s="258"/>
      <c r="J449" s="297"/>
      <c r="K449" s="297"/>
      <c r="L449" s="297"/>
      <c r="M449" s="297"/>
      <c r="O449" s="36"/>
    </row>
    <row r="450" spans="1:18" ht="21.75" thickTop="1" thickBot="1">
      <c r="A450" s="46"/>
      <c r="E450" s="60" t="s">
        <v>214</v>
      </c>
      <c r="F450" s="49"/>
      <c r="G450" s="61"/>
      <c r="H450" s="49"/>
      <c r="I450" s="61"/>
      <c r="J450" s="296"/>
      <c r="K450" s="347"/>
      <c r="L450" s="296"/>
      <c r="M450" s="347"/>
      <c r="N450" s="49"/>
      <c r="Q450" s="47"/>
      <c r="R450" s="47"/>
    </row>
    <row r="451" spans="1:18" ht="21" thickTop="1">
      <c r="A451" s="29" t="s">
        <v>81</v>
      </c>
      <c r="B451" s="49" t="s">
        <v>287</v>
      </c>
      <c r="C451" s="49" t="s">
        <v>198</v>
      </c>
      <c r="D451" s="49" t="s">
        <v>198</v>
      </c>
      <c r="E451" s="112" t="s">
        <v>327</v>
      </c>
      <c r="F451" s="84">
        <f t="shared" ref="F451:M451" si="145">F49</f>
        <v>45305</v>
      </c>
      <c r="G451" s="44">
        <f t="shared" si="145"/>
        <v>0.375</v>
      </c>
      <c r="H451" s="84">
        <f t="shared" si="145"/>
        <v>45326</v>
      </c>
      <c r="I451" s="44">
        <f t="shared" si="145"/>
        <v>0.375</v>
      </c>
      <c r="J451" s="283">
        <f t="shared" si="145"/>
        <v>45748</v>
      </c>
      <c r="K451" s="281">
        <f t="shared" si="145"/>
        <v>0.41666666666666669</v>
      </c>
      <c r="L451" s="283">
        <f t="shared" si="145"/>
        <v>45771</v>
      </c>
      <c r="M451" s="281">
        <f t="shared" si="145"/>
        <v>0.625</v>
      </c>
      <c r="N451" s="49"/>
      <c r="Q451" s="47"/>
      <c r="R451" s="47"/>
    </row>
    <row r="452" spans="1:18">
      <c r="A452" s="46"/>
      <c r="E452" s="117"/>
      <c r="F452" s="49"/>
      <c r="G452" s="61"/>
      <c r="H452" s="49"/>
      <c r="I452" s="61"/>
      <c r="J452" s="49"/>
      <c r="K452" s="61"/>
      <c r="L452" s="49"/>
      <c r="M452" s="61"/>
      <c r="N452" s="49"/>
      <c r="Q452" s="47"/>
      <c r="R452" s="47"/>
    </row>
    <row r="453" spans="1:18">
      <c r="A453" s="52"/>
      <c r="E453" s="62" t="s">
        <v>233</v>
      </c>
      <c r="F453" s="49"/>
      <c r="G453" s="61"/>
      <c r="K453" s="49" t="s">
        <v>310</v>
      </c>
    </row>
    <row r="454" spans="1:18">
      <c r="A454" s="52"/>
      <c r="E454" s="62"/>
      <c r="F454" s="49"/>
      <c r="G454" s="61"/>
      <c r="K454" s="49" t="s">
        <v>311</v>
      </c>
    </row>
    <row r="455" spans="1:18" s="117" customFormat="1" ht="20.100000000000001" customHeight="1">
      <c r="B455" s="258"/>
      <c r="C455" s="258"/>
      <c r="D455" s="258"/>
      <c r="F455" s="679" t="s">
        <v>328</v>
      </c>
      <c r="G455" s="679"/>
      <c r="H455" s="679"/>
      <c r="O455" s="36"/>
    </row>
    <row r="456" spans="1:18">
      <c r="A456" s="46"/>
      <c r="E456" s="26"/>
      <c r="F456" s="86"/>
      <c r="G456" s="61"/>
    </row>
    <row r="457" spans="1:18" ht="25.5">
      <c r="A457" s="52"/>
      <c r="E457" s="665" t="s">
        <v>0</v>
      </c>
      <c r="F457" s="665"/>
      <c r="G457" s="665"/>
      <c r="H457" s="665"/>
      <c r="I457" s="665"/>
      <c r="J457" s="665"/>
      <c r="K457" s="665"/>
      <c r="L457" s="665"/>
      <c r="M457" s="665"/>
    </row>
    <row r="458" spans="1:18" ht="25.5">
      <c r="A458" s="52"/>
      <c r="E458" s="665" t="s">
        <v>179</v>
      </c>
      <c r="F458" s="665"/>
      <c r="G458" s="665"/>
      <c r="H458" s="665"/>
      <c r="I458" s="665"/>
      <c r="J458" s="665"/>
      <c r="K458" s="665"/>
      <c r="L458" s="665"/>
      <c r="M458" s="665"/>
    </row>
    <row r="459" spans="1:18" ht="30">
      <c r="A459" s="52"/>
      <c r="E459" s="678" t="s">
        <v>285</v>
      </c>
      <c r="F459" s="678"/>
      <c r="G459" s="678"/>
      <c r="H459" s="678"/>
      <c r="I459" s="678"/>
      <c r="J459" s="678"/>
      <c r="K459" s="678"/>
      <c r="L459" s="678"/>
      <c r="M459" s="678"/>
    </row>
    <row r="460" spans="1:18" ht="25.5">
      <c r="A460" s="52"/>
      <c r="E460" s="665" t="s">
        <v>181</v>
      </c>
      <c r="F460" s="665"/>
      <c r="G460" s="665"/>
      <c r="H460" s="665"/>
      <c r="I460" s="665"/>
      <c r="J460" s="665"/>
      <c r="K460" s="665"/>
      <c r="L460" s="665"/>
      <c r="M460" s="665"/>
    </row>
    <row r="461" spans="1:18">
      <c r="A461" s="46"/>
      <c r="E461" s="26"/>
      <c r="F461" s="86"/>
      <c r="G461" s="61"/>
    </row>
    <row r="462" spans="1:18">
      <c r="A462" s="46"/>
      <c r="E462" s="26"/>
      <c r="F462" s="86"/>
      <c r="G462" s="61"/>
    </row>
    <row r="463" spans="1:18" ht="27">
      <c r="A463" s="109"/>
      <c r="E463" s="677" t="s">
        <v>329</v>
      </c>
      <c r="F463" s="677"/>
      <c r="G463" s="677"/>
      <c r="H463" s="677"/>
      <c r="I463" s="677"/>
      <c r="J463" s="677"/>
      <c r="K463" s="677"/>
      <c r="L463" s="677"/>
      <c r="M463" s="677"/>
    </row>
    <row r="464" spans="1:18" ht="27.75" thickBot="1">
      <c r="A464" s="109"/>
      <c r="E464" s="100"/>
      <c r="F464" s="100"/>
      <c r="G464" s="100"/>
      <c r="H464" s="100"/>
      <c r="I464" s="100"/>
      <c r="J464" s="100"/>
      <c r="K464" s="100"/>
      <c r="L464" s="100"/>
      <c r="M464" s="100"/>
    </row>
    <row r="465" spans="1:15" ht="21.75" customHeight="1" thickBot="1">
      <c r="A465" s="52"/>
      <c r="E465" s="666" t="s">
        <v>182</v>
      </c>
      <c r="F465" s="669" t="s">
        <v>7</v>
      </c>
      <c r="G465" s="670"/>
      <c r="H465" s="670"/>
      <c r="I465" s="670"/>
      <c r="J465" s="670"/>
      <c r="K465" s="670"/>
      <c r="L465" s="670"/>
      <c r="M465" s="671"/>
    </row>
    <row r="466" spans="1:15" ht="21.75" customHeight="1" thickBot="1">
      <c r="A466" s="52"/>
      <c r="E466" s="667"/>
      <c r="F466" s="669" t="s">
        <v>12</v>
      </c>
      <c r="G466" s="671"/>
      <c r="H466" s="669" t="s">
        <v>13</v>
      </c>
      <c r="I466" s="671"/>
      <c r="J466" s="672" t="s">
        <v>183</v>
      </c>
      <c r="K466" s="673"/>
      <c r="L466" s="672" t="s">
        <v>184</v>
      </c>
      <c r="M466" s="673"/>
    </row>
    <row r="467" spans="1:15" ht="21" thickBot="1">
      <c r="A467" s="52"/>
      <c r="E467" s="668"/>
      <c r="F467" s="58" t="s">
        <v>185</v>
      </c>
      <c r="G467" s="59" t="s">
        <v>186</v>
      </c>
      <c r="H467" s="58" t="s">
        <v>185</v>
      </c>
      <c r="I467" s="59" t="s">
        <v>186</v>
      </c>
      <c r="J467" s="344" t="s">
        <v>185</v>
      </c>
      <c r="K467" s="345" t="s">
        <v>186</v>
      </c>
      <c r="L467" s="344" t="s">
        <v>185</v>
      </c>
      <c r="M467" s="345" t="s">
        <v>186</v>
      </c>
    </row>
    <row r="468" spans="1:15" ht="21.75" thickTop="1" thickBot="1">
      <c r="A468" s="52"/>
      <c r="E468" s="60" t="s">
        <v>187</v>
      </c>
      <c r="F468" s="49"/>
      <c r="G468" s="61"/>
      <c r="J468" s="303"/>
      <c r="K468" s="303"/>
      <c r="L468" s="303"/>
      <c r="M468" s="303"/>
    </row>
    <row r="469" spans="1:15" ht="41.25" thickTop="1">
      <c r="A469" s="29" t="s">
        <v>103</v>
      </c>
      <c r="B469" s="49" t="s">
        <v>287</v>
      </c>
      <c r="C469" s="49" t="s">
        <v>189</v>
      </c>
      <c r="D469" s="49" t="s">
        <v>189</v>
      </c>
      <c r="E469" s="304" t="s">
        <v>313</v>
      </c>
      <c r="F469" s="280">
        <f t="shared" ref="F469:M469" si="146">F67</f>
        <v>45664</v>
      </c>
      <c r="G469" s="280" t="str">
        <f t="shared" si="146"/>
        <v>8:30</v>
      </c>
      <c r="H469" s="280">
        <f t="shared" si="146"/>
        <v>45685</v>
      </c>
      <c r="I469" s="280" t="str">
        <f t="shared" si="146"/>
        <v>8:30</v>
      </c>
      <c r="J469" s="280">
        <f t="shared" si="146"/>
        <v>45749</v>
      </c>
      <c r="K469" s="281">
        <f t="shared" si="146"/>
        <v>0.35416666666666669</v>
      </c>
      <c r="L469" s="280">
        <f t="shared" si="146"/>
        <v>45770</v>
      </c>
      <c r="M469" s="281">
        <f t="shared" si="146"/>
        <v>0.39583333333333331</v>
      </c>
      <c r="O469" s="35"/>
    </row>
    <row r="470" spans="1:15" ht="40.5">
      <c r="A470" s="29" t="s">
        <v>123</v>
      </c>
      <c r="B470" s="49" t="s">
        <v>287</v>
      </c>
      <c r="C470" s="49" t="s">
        <v>189</v>
      </c>
      <c r="D470" s="49" t="s">
        <v>189</v>
      </c>
      <c r="E470" s="304" t="s">
        <v>330</v>
      </c>
      <c r="F470" s="280">
        <f t="shared" ref="F470:M470" si="147">F86</f>
        <v>45671</v>
      </c>
      <c r="G470" s="281">
        <f t="shared" si="147"/>
        <v>0.41666666666666669</v>
      </c>
      <c r="H470" s="280">
        <f t="shared" si="147"/>
        <v>45692</v>
      </c>
      <c r="I470" s="281">
        <f t="shared" si="147"/>
        <v>0.375</v>
      </c>
      <c r="J470" s="280">
        <f t="shared" si="147"/>
        <v>45748</v>
      </c>
      <c r="K470" s="281">
        <f t="shared" si="147"/>
        <v>0.41666666666666669</v>
      </c>
      <c r="L470" s="280">
        <f t="shared" si="147"/>
        <v>45771</v>
      </c>
      <c r="M470" s="281">
        <f t="shared" si="147"/>
        <v>0.625</v>
      </c>
      <c r="O470" s="35"/>
    </row>
    <row r="471" spans="1:15">
      <c r="A471" s="29" t="s">
        <v>168</v>
      </c>
      <c r="B471" s="49" t="s">
        <v>287</v>
      </c>
      <c r="C471" s="49" t="s">
        <v>189</v>
      </c>
      <c r="D471" s="49" t="s">
        <v>189</v>
      </c>
      <c r="E471" s="304" t="s">
        <v>331</v>
      </c>
      <c r="F471" s="283">
        <f t="shared" ref="F471:M471" si="148">F122</f>
        <v>45678</v>
      </c>
      <c r="G471" s="283" t="str">
        <f t="shared" si="148"/>
        <v>15:30</v>
      </c>
      <c r="H471" s="283">
        <f t="shared" si="148"/>
        <v>45698</v>
      </c>
      <c r="I471" s="283" t="str">
        <f t="shared" si="148"/>
        <v>15:30</v>
      </c>
      <c r="J471" s="283">
        <f t="shared" si="148"/>
        <v>45750</v>
      </c>
      <c r="K471" s="281">
        <f t="shared" si="148"/>
        <v>0.41666666666666669</v>
      </c>
      <c r="L471" s="283">
        <f t="shared" si="148"/>
        <v>45777</v>
      </c>
      <c r="M471" s="281">
        <f t="shared" si="148"/>
        <v>0.41666666666666669</v>
      </c>
      <c r="O471" s="35"/>
    </row>
    <row r="472" spans="1:15">
      <c r="A472" s="46"/>
      <c r="E472" s="26"/>
      <c r="F472" s="86"/>
      <c r="G472" s="61"/>
      <c r="H472" s="86"/>
      <c r="I472" s="61"/>
      <c r="J472" s="346"/>
      <c r="K472" s="347"/>
      <c r="L472" s="346"/>
      <c r="M472" s="347"/>
      <c r="O472" s="35"/>
    </row>
    <row r="473" spans="1:15" ht="21" thickBot="1">
      <c r="A473" s="46"/>
      <c r="E473" s="26"/>
      <c r="F473" s="86"/>
      <c r="G473" s="61"/>
      <c r="H473" s="86"/>
      <c r="I473" s="61"/>
      <c r="J473" s="346"/>
      <c r="K473" s="347"/>
      <c r="L473" s="346"/>
      <c r="M473" s="347"/>
      <c r="O473" s="35"/>
    </row>
    <row r="474" spans="1:15" ht="21.75" thickTop="1" thickBot="1">
      <c r="A474" s="29"/>
      <c r="E474" s="311" t="s">
        <v>197</v>
      </c>
      <c r="F474" s="49"/>
      <c r="G474" s="61"/>
      <c r="H474" s="49"/>
      <c r="I474" s="61"/>
      <c r="J474" s="296"/>
      <c r="K474" s="347"/>
      <c r="L474" s="296"/>
      <c r="M474" s="347"/>
      <c r="O474" s="35"/>
    </row>
    <row r="475" spans="1:15" s="303" customFormat="1" ht="21" thickTop="1">
      <c r="A475" s="270" t="s">
        <v>81</v>
      </c>
      <c r="B475" s="296" t="s">
        <v>287</v>
      </c>
      <c r="C475" s="296" t="s">
        <v>189</v>
      </c>
      <c r="D475" s="296" t="s">
        <v>198</v>
      </c>
      <c r="E475" s="310" t="s">
        <v>327</v>
      </c>
      <c r="F475" s="283">
        <f t="shared" ref="F475:M475" si="149">F49</f>
        <v>45305</v>
      </c>
      <c r="G475" s="281">
        <f t="shared" si="149"/>
        <v>0.375</v>
      </c>
      <c r="H475" s="283">
        <f t="shared" si="149"/>
        <v>45326</v>
      </c>
      <c r="I475" s="281">
        <f t="shared" si="149"/>
        <v>0.375</v>
      </c>
      <c r="J475" s="283">
        <f t="shared" si="149"/>
        <v>45748</v>
      </c>
      <c r="K475" s="281">
        <f t="shared" si="149"/>
        <v>0.41666666666666669</v>
      </c>
      <c r="L475" s="283">
        <f t="shared" si="149"/>
        <v>45771</v>
      </c>
      <c r="M475" s="281">
        <f t="shared" si="149"/>
        <v>0.625</v>
      </c>
    </row>
    <row r="476" spans="1:15" s="303" customFormat="1">
      <c r="A476" s="270" t="s">
        <v>737</v>
      </c>
      <c r="B476" s="296"/>
      <c r="C476" s="296"/>
      <c r="D476" s="296"/>
      <c r="E476" s="310" t="s">
        <v>332</v>
      </c>
      <c r="F476" s="283">
        <f t="shared" ref="F476:M476" si="150">F88</f>
        <v>45665</v>
      </c>
      <c r="G476" s="281" t="str">
        <f t="shared" si="150"/>
        <v>9:00</v>
      </c>
      <c r="H476" s="283">
        <f t="shared" si="150"/>
        <v>45686</v>
      </c>
      <c r="I476" s="281" t="str">
        <f t="shared" si="150"/>
        <v>9:00</v>
      </c>
      <c r="J476" s="283">
        <f t="shared" si="150"/>
        <v>45751</v>
      </c>
      <c r="K476" s="281">
        <f t="shared" si="150"/>
        <v>0.375</v>
      </c>
      <c r="L476" s="283">
        <f t="shared" si="150"/>
        <v>45777</v>
      </c>
      <c r="M476" s="281">
        <f t="shared" si="150"/>
        <v>0.625</v>
      </c>
    </row>
    <row r="477" spans="1:15">
      <c r="A477" s="292"/>
      <c r="B477" s="296"/>
      <c r="C477" s="296"/>
      <c r="D477" s="296"/>
      <c r="E477" s="407" t="s">
        <v>290</v>
      </c>
      <c r="F477" s="355"/>
      <c r="G477" s="367"/>
      <c r="H477" s="355"/>
      <c r="I477" s="367"/>
      <c r="J477" s="355"/>
      <c r="K477" s="367"/>
      <c r="L477" s="355"/>
      <c r="M477" s="367"/>
      <c r="O477" s="35"/>
    </row>
    <row r="478" spans="1:15" s="303" customFormat="1">
      <c r="A478" s="292" t="s">
        <v>141</v>
      </c>
      <c r="B478" s="296" t="s">
        <v>287</v>
      </c>
      <c r="C478" s="296" t="s">
        <v>189</v>
      </c>
      <c r="D478" s="296" t="s">
        <v>198</v>
      </c>
      <c r="E478" s="310" t="s">
        <v>333</v>
      </c>
      <c r="F478" s="305">
        <f t="shared" ref="F478:M478" si="151">F100</f>
        <v>45677</v>
      </c>
      <c r="G478" s="281">
        <f t="shared" si="151"/>
        <v>0.375</v>
      </c>
      <c r="H478" s="305">
        <f t="shared" si="151"/>
        <v>45698</v>
      </c>
      <c r="I478" s="281">
        <f t="shared" si="151"/>
        <v>0.66666666666666663</v>
      </c>
      <c r="J478" s="305">
        <f t="shared" si="151"/>
        <v>45749</v>
      </c>
      <c r="K478" s="281">
        <f t="shared" si="151"/>
        <v>0.375</v>
      </c>
      <c r="L478" s="305">
        <f t="shared" si="151"/>
        <v>45771</v>
      </c>
      <c r="M478" s="281">
        <f t="shared" si="151"/>
        <v>0.375</v>
      </c>
    </row>
    <row r="479" spans="1:15">
      <c r="A479" s="270" t="s">
        <v>65</v>
      </c>
      <c r="B479" s="296" t="s">
        <v>287</v>
      </c>
      <c r="C479" s="296" t="s">
        <v>189</v>
      </c>
      <c r="D479" s="296" t="s">
        <v>198</v>
      </c>
      <c r="E479" s="310" t="s">
        <v>334</v>
      </c>
      <c r="F479" s="305">
        <f t="shared" ref="F479:M479" si="152">F35</f>
        <v>45670</v>
      </c>
      <c r="G479" s="281">
        <f t="shared" si="152"/>
        <v>0.375</v>
      </c>
      <c r="H479" s="305">
        <f t="shared" si="152"/>
        <v>45691</v>
      </c>
      <c r="I479" s="281">
        <f t="shared" si="152"/>
        <v>0.375</v>
      </c>
      <c r="J479" s="305">
        <f t="shared" si="152"/>
        <v>45747</v>
      </c>
      <c r="K479" s="281">
        <f t="shared" si="152"/>
        <v>0.375</v>
      </c>
      <c r="L479" s="305">
        <f t="shared" si="152"/>
        <v>45775</v>
      </c>
      <c r="M479" s="281">
        <f t="shared" si="152"/>
        <v>0.375</v>
      </c>
      <c r="O479" s="35"/>
    </row>
    <row r="480" spans="1:15">
      <c r="A480" s="270" t="s">
        <v>158</v>
      </c>
      <c r="B480" s="296" t="s">
        <v>287</v>
      </c>
      <c r="C480" s="296" t="s">
        <v>189</v>
      </c>
      <c r="D480" s="296" t="s">
        <v>198</v>
      </c>
      <c r="E480" s="310" t="s">
        <v>335</v>
      </c>
      <c r="F480" s="305">
        <f t="shared" ref="F480:M480" si="153">F115</f>
        <v>45674</v>
      </c>
      <c r="G480" s="281">
        <f t="shared" si="153"/>
        <v>0.41666666666666669</v>
      </c>
      <c r="H480" s="305">
        <f t="shared" si="153"/>
        <v>45695</v>
      </c>
      <c r="I480" s="281">
        <f t="shared" si="153"/>
        <v>0.41666666666666669</v>
      </c>
      <c r="J480" s="305">
        <f t="shared" si="153"/>
        <v>45750</v>
      </c>
      <c r="K480" s="281">
        <f t="shared" si="153"/>
        <v>0.64583333333333337</v>
      </c>
      <c r="L480" s="305">
        <f t="shared" si="153"/>
        <v>45775</v>
      </c>
      <c r="M480" s="281">
        <f t="shared" si="153"/>
        <v>0.375</v>
      </c>
      <c r="O480" s="35"/>
    </row>
    <row r="481" spans="1:15" s="117" customFormat="1" ht="21" thickBot="1">
      <c r="A481" s="299"/>
      <c r="B481" s="298"/>
      <c r="C481" s="298"/>
      <c r="D481" s="298"/>
      <c r="E481" s="297"/>
      <c r="F481" s="297"/>
      <c r="G481" s="297"/>
      <c r="H481" s="297"/>
      <c r="I481" s="297"/>
      <c r="J481" s="297"/>
      <c r="K481" s="297"/>
      <c r="L481" s="297"/>
      <c r="M481" s="297"/>
      <c r="O481" s="36"/>
    </row>
    <row r="482" spans="1:15" s="117" customFormat="1" ht="21.75" thickTop="1" thickBot="1">
      <c r="A482" s="299"/>
      <c r="B482" s="298"/>
      <c r="C482" s="298"/>
      <c r="D482" s="298"/>
      <c r="E482" s="311" t="s">
        <v>208</v>
      </c>
      <c r="F482" s="297"/>
      <c r="G482" s="297"/>
      <c r="H482" s="297"/>
      <c r="I482" s="297"/>
      <c r="J482" s="297"/>
      <c r="K482" s="297"/>
      <c r="L482" s="297"/>
      <c r="M482" s="297"/>
      <c r="O482" s="36"/>
    </row>
    <row r="483" spans="1:15" s="117" customFormat="1" ht="21" thickTop="1">
      <c r="A483" s="299"/>
      <c r="B483" s="298"/>
      <c r="C483" s="298"/>
      <c r="D483" s="298"/>
      <c r="E483" s="300" t="s">
        <v>290</v>
      </c>
      <c r="F483" s="297"/>
      <c r="G483" s="297"/>
      <c r="H483" s="297"/>
      <c r="I483" s="297"/>
      <c r="J483" s="297"/>
      <c r="K483" s="297"/>
      <c r="L483" s="297"/>
      <c r="M483" s="297"/>
      <c r="O483" s="36"/>
    </row>
    <row r="484" spans="1:15">
      <c r="A484" s="292" t="s">
        <v>142</v>
      </c>
      <c r="B484" s="296" t="s">
        <v>287</v>
      </c>
      <c r="C484" s="296" t="s">
        <v>198</v>
      </c>
      <c r="D484" s="296" t="s">
        <v>189</v>
      </c>
      <c r="E484" s="310" t="s">
        <v>289</v>
      </c>
      <c r="F484" s="305">
        <f t="shared" ref="F484:M484" si="154">F102</f>
        <v>45666</v>
      </c>
      <c r="G484" s="281" t="str">
        <f t="shared" si="154"/>
        <v>8:30</v>
      </c>
      <c r="H484" s="305">
        <f t="shared" si="154"/>
        <v>45687</v>
      </c>
      <c r="I484" s="281" t="str">
        <f t="shared" si="154"/>
        <v>8:30</v>
      </c>
      <c r="J484" s="305">
        <f t="shared" si="154"/>
        <v>45749</v>
      </c>
      <c r="K484" s="281">
        <f t="shared" si="154"/>
        <v>0.35416666666666669</v>
      </c>
      <c r="L484" s="305">
        <f t="shared" si="154"/>
        <v>45776</v>
      </c>
      <c r="M484" s="281">
        <f t="shared" si="154"/>
        <v>0.35416666666666669</v>
      </c>
      <c r="O484" s="35"/>
    </row>
    <row r="485" spans="1:15">
      <c r="A485" s="292" t="s">
        <v>87</v>
      </c>
      <c r="B485" s="296" t="s">
        <v>287</v>
      </c>
      <c r="C485" s="296" t="s">
        <v>198</v>
      </c>
      <c r="D485" s="296" t="s">
        <v>189</v>
      </c>
      <c r="E485" s="310" t="s">
        <v>336</v>
      </c>
      <c r="F485" s="305">
        <f t="shared" ref="F485:M485" si="155">F52</f>
        <v>45672</v>
      </c>
      <c r="G485" s="281" t="str">
        <f t="shared" si="155"/>
        <v>9:00</v>
      </c>
      <c r="H485" s="305">
        <f t="shared" si="155"/>
        <v>45692</v>
      </c>
      <c r="I485" s="281" t="str">
        <f t="shared" si="155"/>
        <v>9:00</v>
      </c>
      <c r="J485" s="305">
        <f t="shared" si="155"/>
        <v>45751</v>
      </c>
      <c r="K485" s="281">
        <f t="shared" si="155"/>
        <v>0.625</v>
      </c>
      <c r="L485" s="305">
        <f t="shared" si="155"/>
        <v>45776</v>
      </c>
      <c r="M485" s="281">
        <f t="shared" si="155"/>
        <v>0.625</v>
      </c>
      <c r="O485" s="35"/>
    </row>
    <row r="486" spans="1:15" s="117" customFormat="1">
      <c r="A486" s="299"/>
      <c r="B486" s="298"/>
      <c r="C486" s="298"/>
      <c r="D486" s="298"/>
      <c r="E486" s="407" t="s">
        <v>290</v>
      </c>
      <c r="F486" s="297"/>
      <c r="G486" s="297"/>
      <c r="H486" s="297"/>
      <c r="I486" s="297"/>
      <c r="J486" s="297"/>
      <c r="K486" s="297"/>
      <c r="L486" s="297"/>
      <c r="M486" s="297"/>
      <c r="O486" s="36"/>
    </row>
    <row r="487" spans="1:15">
      <c r="A487" s="299" t="s">
        <v>52</v>
      </c>
      <c r="B487" s="296" t="s">
        <v>287</v>
      </c>
      <c r="C487" s="298" t="s">
        <v>198</v>
      </c>
      <c r="D487" s="298" t="s">
        <v>189</v>
      </c>
      <c r="E487" s="310" t="s">
        <v>337</v>
      </c>
      <c r="F487" s="305">
        <f t="shared" ref="F487:M487" si="156">F26</f>
        <v>45665</v>
      </c>
      <c r="G487" s="281" t="str">
        <f t="shared" si="156"/>
        <v>9:00</v>
      </c>
      <c r="H487" s="305">
        <f t="shared" si="156"/>
        <v>45686</v>
      </c>
      <c r="I487" s="281">
        <f t="shared" si="156"/>
        <v>0.625</v>
      </c>
      <c r="J487" s="305">
        <f t="shared" si="156"/>
        <v>45748</v>
      </c>
      <c r="K487" s="281">
        <f t="shared" si="156"/>
        <v>0.375</v>
      </c>
      <c r="L487" s="305">
        <f t="shared" si="156"/>
        <v>45771</v>
      </c>
      <c r="M487" s="281">
        <f t="shared" si="156"/>
        <v>0.375</v>
      </c>
    </row>
    <row r="488" spans="1:15" ht="40.5">
      <c r="A488" s="299" t="s">
        <v>121</v>
      </c>
      <c r="B488" s="296" t="s">
        <v>287</v>
      </c>
      <c r="C488" s="298" t="s">
        <v>198</v>
      </c>
      <c r="D488" s="298" t="s">
        <v>189</v>
      </c>
      <c r="E488" s="310" t="s">
        <v>338</v>
      </c>
      <c r="F488" s="305">
        <f t="shared" ref="F488:M488" si="157">F85</f>
        <v>45677</v>
      </c>
      <c r="G488" s="281" t="str">
        <f t="shared" si="157"/>
        <v>16:00</v>
      </c>
      <c r="H488" s="305">
        <f t="shared" si="157"/>
        <v>45698</v>
      </c>
      <c r="I488" s="281" t="str">
        <f t="shared" si="157"/>
        <v>16:00</v>
      </c>
      <c r="J488" s="305">
        <f t="shared" si="157"/>
        <v>45748</v>
      </c>
      <c r="K488" s="281">
        <f t="shared" si="157"/>
        <v>0.66666666666666663</v>
      </c>
      <c r="L488" s="305">
        <f t="shared" si="157"/>
        <v>45775</v>
      </c>
      <c r="M488" s="281">
        <f t="shared" si="157"/>
        <v>0.66666666666666663</v>
      </c>
    </row>
    <row r="489" spans="1:15">
      <c r="A489" s="270"/>
      <c r="B489" s="296"/>
      <c r="C489" s="296"/>
      <c r="D489" s="296"/>
      <c r="E489" s="407" t="s">
        <v>290</v>
      </c>
      <c r="F489" s="346"/>
      <c r="G489" s="347"/>
      <c r="H489" s="346"/>
      <c r="I489" s="347"/>
      <c r="J489" s="346"/>
      <c r="K489" s="347"/>
      <c r="L489" s="346"/>
      <c r="M489" s="347"/>
    </row>
    <row r="490" spans="1:15">
      <c r="A490" s="299" t="s">
        <v>165</v>
      </c>
      <c r="B490" s="296" t="s">
        <v>287</v>
      </c>
      <c r="C490" s="298" t="s">
        <v>198</v>
      </c>
      <c r="D490" s="298" t="s">
        <v>189</v>
      </c>
      <c r="E490" s="315" t="s">
        <v>302</v>
      </c>
      <c r="F490" s="305">
        <f t="shared" ref="F490:M490" si="158">F121</f>
        <v>45667</v>
      </c>
      <c r="G490" s="281" t="str">
        <f t="shared" si="158"/>
        <v>8.30</v>
      </c>
      <c r="H490" s="305">
        <f t="shared" si="158"/>
        <v>45688</v>
      </c>
      <c r="I490" s="281" t="str">
        <f t="shared" si="158"/>
        <v>8.30</v>
      </c>
      <c r="J490" s="305">
        <f t="shared" si="158"/>
        <v>45751</v>
      </c>
      <c r="K490" s="281">
        <f t="shared" si="158"/>
        <v>0.375</v>
      </c>
      <c r="L490" s="305">
        <f t="shared" si="158"/>
        <v>45775</v>
      </c>
      <c r="M490" s="281">
        <f t="shared" si="158"/>
        <v>0.35416666666666669</v>
      </c>
    </row>
    <row r="491" spans="1:15" ht="40.5">
      <c r="A491" s="270" t="s">
        <v>164</v>
      </c>
      <c r="B491" s="296" t="s">
        <v>287</v>
      </c>
      <c r="C491" s="298" t="s">
        <v>198</v>
      </c>
      <c r="D491" s="298" t="s">
        <v>189</v>
      </c>
      <c r="E491" s="315" t="s">
        <v>319</v>
      </c>
      <c r="F491" s="305">
        <f t="shared" ref="F491:M491" si="159">F119</f>
        <v>45677</v>
      </c>
      <c r="G491" s="281">
        <f t="shared" si="159"/>
        <v>0.625</v>
      </c>
      <c r="H491" s="305">
        <f t="shared" si="159"/>
        <v>45698</v>
      </c>
      <c r="I491" s="281">
        <f t="shared" si="159"/>
        <v>0.625</v>
      </c>
      <c r="J491" s="305">
        <f t="shared" si="159"/>
        <v>45748</v>
      </c>
      <c r="K491" s="281">
        <f t="shared" si="159"/>
        <v>0.41666666666666669</v>
      </c>
      <c r="L491" s="305">
        <f t="shared" si="159"/>
        <v>45769</v>
      </c>
      <c r="M491" s="281">
        <f t="shared" si="159"/>
        <v>0.41666666666666669</v>
      </c>
    </row>
    <row r="492" spans="1:15">
      <c r="A492" s="270"/>
      <c r="B492" s="296"/>
      <c r="C492" s="296"/>
      <c r="D492" s="296"/>
      <c r="E492" s="407" t="s">
        <v>290</v>
      </c>
      <c r="F492" s="346"/>
      <c r="G492" s="347"/>
      <c r="H492" s="346"/>
      <c r="I492" s="347"/>
      <c r="J492" s="346"/>
      <c r="K492" s="347"/>
      <c r="L492" s="346"/>
      <c r="M492" s="347"/>
    </row>
    <row r="493" spans="1:15" s="117" customFormat="1" ht="40.5">
      <c r="A493" s="270" t="s">
        <v>113</v>
      </c>
      <c r="B493" s="296" t="s">
        <v>287</v>
      </c>
      <c r="C493" s="298" t="s">
        <v>198</v>
      </c>
      <c r="D493" s="298" t="s">
        <v>189</v>
      </c>
      <c r="E493" s="315" t="s">
        <v>320</v>
      </c>
      <c r="F493" s="305">
        <f t="shared" ref="F493:M493" si="160">F77</f>
        <v>45670</v>
      </c>
      <c r="G493" s="281">
        <f t="shared" si="160"/>
        <v>0.375</v>
      </c>
      <c r="H493" s="305">
        <f t="shared" si="160"/>
        <v>45691</v>
      </c>
      <c r="I493" s="281">
        <f t="shared" si="160"/>
        <v>0.375</v>
      </c>
      <c r="J493" s="305">
        <f t="shared" si="160"/>
        <v>45750</v>
      </c>
      <c r="K493" s="281">
        <f t="shared" si="160"/>
        <v>0.375</v>
      </c>
      <c r="L493" s="305">
        <f t="shared" si="160"/>
        <v>45777</v>
      </c>
      <c r="M493" s="281">
        <f t="shared" si="160"/>
        <v>0.375</v>
      </c>
      <c r="O493" s="36"/>
    </row>
    <row r="494" spans="1:15" s="117" customFormat="1" ht="40.5">
      <c r="A494" s="299" t="s">
        <v>43</v>
      </c>
      <c r="B494" s="296" t="s">
        <v>287</v>
      </c>
      <c r="C494" s="298" t="s">
        <v>198</v>
      </c>
      <c r="D494" s="298" t="s">
        <v>189</v>
      </c>
      <c r="E494" s="310" t="s">
        <v>339</v>
      </c>
      <c r="F494" s="305">
        <f t="shared" ref="F494:M494" si="161">F19</f>
        <v>45672</v>
      </c>
      <c r="G494" s="281" t="str">
        <f t="shared" si="161"/>
        <v>9:00</v>
      </c>
      <c r="H494" s="305">
        <f t="shared" si="161"/>
        <v>45692</v>
      </c>
      <c r="I494" s="281" t="str">
        <f t="shared" si="161"/>
        <v>9:00</v>
      </c>
      <c r="J494" s="305">
        <f t="shared" si="161"/>
        <v>45750</v>
      </c>
      <c r="K494" s="281">
        <f t="shared" si="161"/>
        <v>0.625</v>
      </c>
      <c r="L494" s="305">
        <f t="shared" si="161"/>
        <v>45776</v>
      </c>
      <c r="M494" s="281">
        <f t="shared" si="161"/>
        <v>0.375</v>
      </c>
      <c r="O494" s="36"/>
    </row>
    <row r="495" spans="1:15" s="117" customFormat="1">
      <c r="A495" s="299" t="s">
        <v>40</v>
      </c>
      <c r="B495" s="296" t="s">
        <v>287</v>
      </c>
      <c r="C495" s="298" t="s">
        <v>198</v>
      </c>
      <c r="D495" s="298" t="s">
        <v>189</v>
      </c>
      <c r="E495" s="295" t="s">
        <v>306</v>
      </c>
      <c r="F495" s="305">
        <f t="shared" ref="F495:M495" si="162">F17</f>
        <v>45671</v>
      </c>
      <c r="G495" s="281">
        <f t="shared" si="162"/>
        <v>0.35416666666666669</v>
      </c>
      <c r="H495" s="305">
        <f t="shared" si="162"/>
        <v>45692</v>
      </c>
      <c r="I495" s="281">
        <f t="shared" si="162"/>
        <v>0.625</v>
      </c>
      <c r="J495" s="305">
        <f t="shared" si="162"/>
        <v>45747</v>
      </c>
      <c r="K495" s="281">
        <f t="shared" si="162"/>
        <v>0.375</v>
      </c>
      <c r="L495" s="305">
        <f t="shared" si="162"/>
        <v>45777</v>
      </c>
      <c r="M495" s="281">
        <f t="shared" si="162"/>
        <v>0.375</v>
      </c>
      <c r="O495" s="36"/>
    </row>
    <row r="496" spans="1:15" s="117" customFormat="1" ht="21" thickBot="1">
      <c r="A496" s="297"/>
      <c r="B496" s="298"/>
      <c r="C496" s="298"/>
      <c r="D496" s="298"/>
      <c r="E496" s="297"/>
      <c r="F496" s="297"/>
      <c r="G496" s="297"/>
      <c r="H496" s="297"/>
      <c r="I496" s="297"/>
      <c r="J496" s="297"/>
      <c r="K496" s="297"/>
      <c r="L496" s="297"/>
      <c r="M496" s="297"/>
      <c r="O496" s="36"/>
    </row>
    <row r="497" spans="1:18" ht="21.75" thickTop="1" thickBot="1">
      <c r="A497" s="302"/>
      <c r="B497" s="296"/>
      <c r="C497" s="296"/>
      <c r="D497" s="296"/>
      <c r="E497" s="311" t="s">
        <v>214</v>
      </c>
      <c r="F497" s="296"/>
      <c r="G497" s="347"/>
      <c r="H497" s="296"/>
      <c r="I497" s="347"/>
      <c r="J497" s="296"/>
      <c r="K497" s="347"/>
      <c r="L497" s="296"/>
      <c r="M497" s="347"/>
      <c r="N497" s="49"/>
      <c r="Q497" s="47"/>
      <c r="R497" s="47"/>
    </row>
    <row r="498" spans="1:18" ht="21" thickTop="1">
      <c r="A498" s="270" t="s">
        <v>151</v>
      </c>
      <c r="B498" s="296" t="s">
        <v>287</v>
      </c>
      <c r="C498" s="296" t="s">
        <v>198</v>
      </c>
      <c r="D498" s="296" t="s">
        <v>198</v>
      </c>
      <c r="E498" s="299" t="s">
        <v>322</v>
      </c>
      <c r="F498" s="305">
        <f t="shared" ref="F498:M498" si="163">F110</f>
        <v>45678</v>
      </c>
      <c r="G498" s="281" t="str">
        <f t="shared" si="163"/>
        <v>8:30</v>
      </c>
      <c r="H498" s="305">
        <f t="shared" si="163"/>
        <v>45698</v>
      </c>
      <c r="I498" s="281" t="str">
        <f t="shared" si="163"/>
        <v>8:30</v>
      </c>
      <c r="J498" s="305">
        <f t="shared" si="163"/>
        <v>45749</v>
      </c>
      <c r="K498" s="281">
        <f t="shared" si="163"/>
        <v>0.35416666666666669</v>
      </c>
      <c r="L498" s="305">
        <f t="shared" si="163"/>
        <v>45770</v>
      </c>
      <c r="M498" s="281">
        <f t="shared" si="163"/>
        <v>0.35416666666666669</v>
      </c>
      <c r="N498" s="49"/>
      <c r="Q498" s="47"/>
      <c r="R498" s="47"/>
    </row>
    <row r="499" spans="1:18" s="117" customFormat="1">
      <c r="B499" s="49"/>
      <c r="C499" s="258"/>
      <c r="D499" s="258"/>
      <c r="E499" s="26"/>
      <c r="F499" s="86"/>
      <c r="G499" s="61"/>
      <c r="H499" s="86"/>
      <c r="I499" s="61"/>
      <c r="J499" s="86"/>
      <c r="K499" s="61"/>
      <c r="L499" s="86"/>
      <c r="M499" s="61"/>
      <c r="O499" s="36"/>
    </row>
    <row r="500" spans="1:18" s="117" customFormat="1">
      <c r="B500" s="49"/>
      <c r="C500" s="258"/>
      <c r="D500" s="258"/>
      <c r="E500" s="26"/>
      <c r="F500" s="86"/>
      <c r="G500" s="61"/>
      <c r="H500" s="86"/>
      <c r="I500" s="61"/>
      <c r="J500" s="86"/>
      <c r="K500" s="61"/>
      <c r="L500" s="86"/>
      <c r="M500" s="61"/>
      <c r="O500" s="36"/>
    </row>
    <row r="501" spans="1:18">
      <c r="A501" s="46"/>
      <c r="B501" s="63"/>
      <c r="C501" s="63"/>
      <c r="D501" s="63"/>
      <c r="E501" s="96"/>
      <c r="F501" s="86"/>
      <c r="G501" s="86"/>
      <c r="H501" s="86"/>
      <c r="I501" s="86"/>
      <c r="J501" s="86"/>
      <c r="K501" s="86"/>
      <c r="L501" s="86"/>
      <c r="M501" s="86"/>
    </row>
    <row r="502" spans="1:18">
      <c r="A502" s="52"/>
      <c r="E502" s="62" t="s">
        <v>233</v>
      </c>
      <c r="F502" s="49"/>
      <c r="G502" s="61"/>
      <c r="K502" s="49" t="s">
        <v>310</v>
      </c>
    </row>
    <row r="503" spans="1:18">
      <c r="A503" s="52"/>
      <c r="E503" s="62"/>
      <c r="F503" s="49"/>
      <c r="G503" s="61"/>
      <c r="K503" s="49" t="s">
        <v>311</v>
      </c>
    </row>
    <row r="504" spans="1:18">
      <c r="A504" s="46"/>
      <c r="E504" s="26"/>
      <c r="F504" s="86"/>
      <c r="G504" s="61"/>
      <c r="H504" s="86"/>
      <c r="I504" s="61"/>
      <c r="J504" s="86"/>
      <c r="K504" s="61"/>
      <c r="L504" s="86"/>
      <c r="M504" s="61"/>
      <c r="O504" s="35"/>
    </row>
    <row r="505" spans="1:18" ht="25.5">
      <c r="A505" s="52"/>
      <c r="E505" s="665" t="s">
        <v>0</v>
      </c>
      <c r="F505" s="665"/>
      <c r="G505" s="665"/>
      <c r="H505" s="665"/>
      <c r="I505" s="665"/>
      <c r="J505" s="665"/>
      <c r="K505" s="665"/>
      <c r="L505" s="665"/>
      <c r="M505" s="665"/>
      <c r="O505" s="35"/>
    </row>
    <row r="506" spans="1:18" ht="25.5">
      <c r="A506" s="52"/>
      <c r="E506" s="665" t="s">
        <v>179</v>
      </c>
      <c r="F506" s="665"/>
      <c r="G506" s="665"/>
      <c r="H506" s="665"/>
      <c r="I506" s="665"/>
      <c r="J506" s="665"/>
      <c r="K506" s="665"/>
      <c r="L506" s="665"/>
      <c r="M506" s="665"/>
      <c r="O506" s="35"/>
    </row>
    <row r="507" spans="1:18" ht="30">
      <c r="A507" s="52"/>
      <c r="E507" s="678" t="s">
        <v>340</v>
      </c>
      <c r="F507" s="678"/>
      <c r="G507" s="678"/>
      <c r="H507" s="678"/>
      <c r="I507" s="678"/>
      <c r="J507" s="678"/>
      <c r="K507" s="678"/>
      <c r="L507" s="678"/>
      <c r="M507" s="678"/>
      <c r="O507" s="35"/>
    </row>
    <row r="508" spans="1:18" ht="25.5">
      <c r="A508" s="52"/>
      <c r="E508" s="665" t="s">
        <v>181</v>
      </c>
      <c r="F508" s="665"/>
      <c r="G508" s="665"/>
      <c r="H508" s="665"/>
      <c r="I508" s="665"/>
      <c r="J508" s="665"/>
      <c r="K508" s="665"/>
      <c r="L508" s="665"/>
      <c r="M508" s="665"/>
      <c r="O508" s="35"/>
    </row>
    <row r="509" spans="1:18" ht="25.5">
      <c r="A509" s="52"/>
      <c r="E509" s="54"/>
      <c r="F509" s="54"/>
      <c r="G509" s="54"/>
      <c r="O509" s="35"/>
    </row>
    <row r="510" spans="1:18" ht="25.5">
      <c r="A510" s="52"/>
      <c r="E510" s="54"/>
      <c r="F510" s="54"/>
      <c r="G510" s="54"/>
      <c r="O510" s="35"/>
    </row>
    <row r="511" spans="1:18" ht="27">
      <c r="A511" s="52"/>
      <c r="E511" s="677" t="s">
        <v>341</v>
      </c>
      <c r="F511" s="677"/>
      <c r="G511" s="677"/>
      <c r="H511" s="677"/>
      <c r="I511" s="677"/>
      <c r="J511" s="677"/>
      <c r="K511" s="677"/>
      <c r="L511" s="677"/>
      <c r="M511" s="677"/>
      <c r="O511" s="35"/>
    </row>
    <row r="512" spans="1:18" ht="27.75" thickBot="1">
      <c r="A512" s="52"/>
      <c r="E512" s="100"/>
      <c r="F512" s="100"/>
      <c r="G512" s="100"/>
      <c r="O512" s="35"/>
    </row>
    <row r="513" spans="1:15" ht="21.75" customHeight="1" thickBot="1">
      <c r="A513" s="52"/>
      <c r="E513" s="666" t="s">
        <v>182</v>
      </c>
      <c r="F513" s="669" t="s">
        <v>7</v>
      </c>
      <c r="G513" s="670"/>
      <c r="H513" s="670"/>
      <c r="I513" s="670"/>
      <c r="J513" s="670"/>
      <c r="K513" s="670"/>
      <c r="L513" s="670"/>
      <c r="M513" s="671"/>
      <c r="O513" s="35"/>
    </row>
    <row r="514" spans="1:15" ht="21.75" customHeight="1" thickBot="1">
      <c r="A514" s="52"/>
      <c r="E514" s="667"/>
      <c r="F514" s="669" t="s">
        <v>12</v>
      </c>
      <c r="G514" s="671"/>
      <c r="H514" s="669" t="s">
        <v>13</v>
      </c>
      <c r="I514" s="671"/>
      <c r="J514" s="669" t="s">
        <v>183</v>
      </c>
      <c r="K514" s="671"/>
      <c r="L514" s="669" t="s">
        <v>184</v>
      </c>
      <c r="M514" s="671"/>
      <c r="O514" s="35"/>
    </row>
    <row r="515" spans="1:15" ht="21" thickBot="1">
      <c r="A515" s="52"/>
      <c r="E515" s="668"/>
      <c r="F515" s="58" t="s">
        <v>185</v>
      </c>
      <c r="G515" s="59" t="s">
        <v>186</v>
      </c>
      <c r="H515" s="58" t="s">
        <v>185</v>
      </c>
      <c r="I515" s="59" t="s">
        <v>186</v>
      </c>
      <c r="J515" s="58" t="s">
        <v>185</v>
      </c>
      <c r="K515" s="59" t="s">
        <v>186</v>
      </c>
      <c r="L515" s="58" t="s">
        <v>185</v>
      </c>
      <c r="M515" s="59" t="s">
        <v>186</v>
      </c>
      <c r="O515" s="35"/>
    </row>
    <row r="516" spans="1:15" ht="21.75" thickTop="1" thickBot="1">
      <c r="A516" s="52"/>
      <c r="E516" s="60" t="s">
        <v>187</v>
      </c>
      <c r="F516" s="49"/>
      <c r="G516" s="61"/>
      <c r="O516" s="35"/>
    </row>
    <row r="517" spans="1:15" ht="41.25" thickTop="1">
      <c r="A517" s="123" t="s">
        <v>138</v>
      </c>
      <c r="B517" s="40" t="s">
        <v>162</v>
      </c>
      <c r="C517" s="40" t="s">
        <v>189</v>
      </c>
      <c r="D517" s="40" t="s">
        <v>189</v>
      </c>
      <c r="E517" s="123" t="s">
        <v>342</v>
      </c>
      <c r="F517" s="38">
        <f t="shared" ref="F517:M517" si="164">F97</f>
        <v>45301</v>
      </c>
      <c r="G517" s="44" t="str">
        <f t="shared" si="164"/>
        <v>15:00</v>
      </c>
      <c r="H517" s="38">
        <f t="shared" si="164"/>
        <v>45322</v>
      </c>
      <c r="I517" s="44" t="str">
        <f t="shared" si="164"/>
        <v>15:00</v>
      </c>
      <c r="J517" s="280">
        <f t="shared" si="164"/>
        <v>45748</v>
      </c>
      <c r="K517" s="281">
        <f t="shared" si="164"/>
        <v>0.41666666666666669</v>
      </c>
      <c r="L517" s="280">
        <f t="shared" si="164"/>
        <v>45771</v>
      </c>
      <c r="M517" s="281">
        <f t="shared" si="164"/>
        <v>0.625</v>
      </c>
    </row>
    <row r="518" spans="1:15" ht="40.5">
      <c r="A518" s="123" t="s">
        <v>120</v>
      </c>
      <c r="B518" s="40" t="s">
        <v>162</v>
      </c>
      <c r="C518" s="40" t="s">
        <v>189</v>
      </c>
      <c r="D518" s="40" t="s">
        <v>189</v>
      </c>
      <c r="E518" s="123" t="s">
        <v>343</v>
      </c>
      <c r="F518" s="38">
        <f t="shared" ref="F518:M518" si="165">F84</f>
        <v>45670</v>
      </c>
      <c r="G518" s="44" t="str">
        <f t="shared" si="165"/>
        <v>9:00</v>
      </c>
      <c r="H518" s="38">
        <f t="shared" si="165"/>
        <v>45691</v>
      </c>
      <c r="I518" s="44" t="str">
        <f t="shared" si="165"/>
        <v>9:00</v>
      </c>
      <c r="J518" s="280">
        <f t="shared" si="165"/>
        <v>45750</v>
      </c>
      <c r="K518" s="281">
        <f t="shared" si="165"/>
        <v>0.6875</v>
      </c>
      <c r="L518" s="280">
        <f t="shared" si="165"/>
        <v>45777</v>
      </c>
      <c r="M518" s="281">
        <f t="shared" si="165"/>
        <v>0.6875</v>
      </c>
    </row>
    <row r="519" spans="1:15">
      <c r="A519" s="123" t="s">
        <v>100</v>
      </c>
      <c r="B519" s="40" t="s">
        <v>162</v>
      </c>
      <c r="C519" s="40" t="s">
        <v>189</v>
      </c>
      <c r="D519" s="40" t="s">
        <v>189</v>
      </c>
      <c r="E519" s="123" t="s">
        <v>344</v>
      </c>
      <c r="F519" s="38">
        <f t="shared" ref="F519:M519" si="166">F65</f>
        <v>45674</v>
      </c>
      <c r="G519" s="44">
        <f t="shared" si="166"/>
        <v>0.375</v>
      </c>
      <c r="H519" s="38">
        <f t="shared" si="166"/>
        <v>45695</v>
      </c>
      <c r="I519" s="44">
        <f t="shared" si="166"/>
        <v>0.625</v>
      </c>
      <c r="J519" s="280">
        <f t="shared" si="166"/>
        <v>45748</v>
      </c>
      <c r="K519" s="281">
        <f t="shared" si="166"/>
        <v>0.625</v>
      </c>
      <c r="L519" s="280">
        <f t="shared" si="166"/>
        <v>45770</v>
      </c>
      <c r="M519" s="281">
        <f t="shared" si="166"/>
        <v>0.625</v>
      </c>
    </row>
    <row r="520" spans="1:15" ht="40.5">
      <c r="A520" s="123" t="s">
        <v>345</v>
      </c>
      <c r="B520" s="40" t="s">
        <v>162</v>
      </c>
      <c r="C520" s="40" t="s">
        <v>189</v>
      </c>
      <c r="D520" s="40" t="s">
        <v>189</v>
      </c>
      <c r="E520" s="123" t="s">
        <v>346</v>
      </c>
      <c r="F520" s="38">
        <f t="shared" ref="F520:M520" si="167">F63</f>
        <v>45672</v>
      </c>
      <c r="G520" s="44">
        <f t="shared" si="167"/>
        <v>0.625</v>
      </c>
      <c r="H520" s="38">
        <f t="shared" si="167"/>
        <v>45692</v>
      </c>
      <c r="I520" s="44">
        <f t="shared" si="167"/>
        <v>0.625</v>
      </c>
      <c r="J520" s="280">
        <f t="shared" si="167"/>
        <v>45747</v>
      </c>
      <c r="K520" s="281">
        <f t="shared" si="167"/>
        <v>0.375</v>
      </c>
      <c r="L520" s="280">
        <f t="shared" si="167"/>
        <v>45775</v>
      </c>
      <c r="M520" s="281">
        <f t="shared" si="167"/>
        <v>0.35416666666666669</v>
      </c>
    </row>
    <row r="521" spans="1:15" ht="21" thickBot="1">
      <c r="A521" s="62"/>
      <c r="E521" s="62"/>
      <c r="F521" s="86"/>
      <c r="G521" s="61"/>
      <c r="H521" s="86"/>
      <c r="I521" s="61"/>
      <c r="J521" s="346"/>
      <c r="K521" s="347"/>
      <c r="L521" s="346"/>
      <c r="M521" s="347"/>
    </row>
    <row r="522" spans="1:15" ht="21" thickTop="1">
      <c r="A522" s="52"/>
      <c r="E522" s="259" t="s">
        <v>197</v>
      </c>
      <c r="F522" s="49"/>
      <c r="G522" s="61"/>
      <c r="J522" s="303"/>
      <c r="K522" s="303"/>
      <c r="L522" s="303"/>
      <c r="M522" s="303"/>
      <c r="O522" s="35"/>
    </row>
    <row r="523" spans="1:15">
      <c r="A523" s="123" t="s">
        <v>104</v>
      </c>
      <c r="B523" s="40"/>
      <c r="C523" s="40"/>
      <c r="D523" s="40"/>
      <c r="E523" s="123" t="s">
        <v>347</v>
      </c>
      <c r="F523" s="38">
        <f t="shared" ref="F523:M523" si="168">F69</f>
        <v>45677</v>
      </c>
      <c r="G523" s="44">
        <f t="shared" si="168"/>
        <v>0.41666666666666669</v>
      </c>
      <c r="H523" s="38">
        <f t="shared" si="168"/>
        <v>45698</v>
      </c>
      <c r="I523" s="44">
        <f t="shared" si="168"/>
        <v>0.625</v>
      </c>
      <c r="J523" s="280">
        <f t="shared" si="168"/>
        <v>45750</v>
      </c>
      <c r="K523" s="281">
        <f t="shared" si="168"/>
        <v>0.41666666666666669</v>
      </c>
      <c r="L523" s="280">
        <f t="shared" si="168"/>
        <v>45771</v>
      </c>
      <c r="M523" s="281">
        <f t="shared" si="168"/>
        <v>0.625</v>
      </c>
    </row>
    <row r="524" spans="1:15">
      <c r="A524" s="151" t="s">
        <v>94</v>
      </c>
      <c r="B524" s="40"/>
      <c r="C524" s="40"/>
      <c r="D524" s="40"/>
      <c r="E524" s="151" t="s">
        <v>348</v>
      </c>
      <c r="F524" s="38">
        <f t="shared" ref="F524:M524" si="169">F59</f>
        <v>45678</v>
      </c>
      <c r="G524" s="44">
        <f t="shared" si="169"/>
        <v>0.41666666666666669</v>
      </c>
      <c r="H524" s="38">
        <f t="shared" si="169"/>
        <v>45698</v>
      </c>
      <c r="I524" s="44">
        <f t="shared" si="169"/>
        <v>0.41666666666666669</v>
      </c>
      <c r="J524" s="280">
        <f t="shared" si="169"/>
        <v>45748</v>
      </c>
      <c r="K524" s="281">
        <f t="shared" si="169"/>
        <v>0.41666666666666669</v>
      </c>
      <c r="L524" s="280">
        <f t="shared" si="169"/>
        <v>45770</v>
      </c>
      <c r="M524" s="281">
        <f t="shared" si="169"/>
        <v>0.625</v>
      </c>
    </row>
    <row r="525" spans="1:15" ht="40.5">
      <c r="A525" s="123" t="s">
        <v>89</v>
      </c>
      <c r="B525" s="40"/>
      <c r="C525" s="40"/>
      <c r="D525" s="40"/>
      <c r="E525" s="123" t="s">
        <v>349</v>
      </c>
      <c r="F525" s="38">
        <f t="shared" ref="F525:M525" si="170">F54</f>
        <v>45671</v>
      </c>
      <c r="G525" s="44">
        <f t="shared" si="170"/>
        <v>0.70833333333333337</v>
      </c>
      <c r="H525" s="38">
        <f t="shared" si="170"/>
        <v>45692</v>
      </c>
      <c r="I525" s="44">
        <f t="shared" si="170"/>
        <v>0.70833333333333337</v>
      </c>
      <c r="J525" s="280">
        <f t="shared" si="170"/>
        <v>45747</v>
      </c>
      <c r="K525" s="281">
        <f t="shared" si="170"/>
        <v>0.70833333333333337</v>
      </c>
      <c r="L525" s="280">
        <f t="shared" si="170"/>
        <v>45776</v>
      </c>
      <c r="M525" s="281">
        <f t="shared" si="170"/>
        <v>0.70833333333333337</v>
      </c>
    </row>
    <row r="526" spans="1:15" ht="40.5">
      <c r="A526" s="123" t="s">
        <v>68</v>
      </c>
      <c r="B526" s="40"/>
      <c r="C526" s="40"/>
      <c r="D526" s="40"/>
      <c r="E526" s="123" t="s">
        <v>350</v>
      </c>
      <c r="F526" s="38">
        <f t="shared" ref="F526:M526" si="171">F37</f>
        <v>45665</v>
      </c>
      <c r="G526" s="44">
        <f t="shared" si="171"/>
        <v>0.41666666666666669</v>
      </c>
      <c r="H526" s="38">
        <f t="shared" si="171"/>
        <v>45691</v>
      </c>
      <c r="I526" s="44">
        <f t="shared" si="171"/>
        <v>0.41666666666666669</v>
      </c>
      <c r="J526" s="280">
        <f t="shared" si="171"/>
        <v>45751</v>
      </c>
      <c r="K526" s="281">
        <f t="shared" si="171"/>
        <v>0.41666666666666669</v>
      </c>
      <c r="L526" s="280">
        <f t="shared" si="171"/>
        <v>45777</v>
      </c>
      <c r="M526" s="281">
        <f t="shared" si="171"/>
        <v>0.375</v>
      </c>
    </row>
    <row r="527" spans="1:15" ht="21" thickBot="1">
      <c r="A527" s="62"/>
      <c r="E527" s="62"/>
      <c r="F527" s="86"/>
      <c r="G527" s="61"/>
      <c r="H527" s="86"/>
      <c r="I527" s="61"/>
      <c r="J527" s="346"/>
      <c r="K527" s="347"/>
      <c r="L527" s="346"/>
      <c r="M527" s="347"/>
    </row>
    <row r="528" spans="1:15" ht="21.75" thickTop="1" thickBot="1">
      <c r="A528" s="52"/>
      <c r="E528" s="60" t="s">
        <v>208</v>
      </c>
      <c r="F528" s="49"/>
      <c r="G528" s="61"/>
      <c r="J528" s="303"/>
      <c r="K528" s="303"/>
      <c r="L528" s="303"/>
      <c r="M528" s="303"/>
      <c r="O528" s="35"/>
    </row>
    <row r="529" spans="1:15" ht="21" thickTop="1">
      <c r="A529" s="52"/>
      <c r="E529" s="33" t="s">
        <v>290</v>
      </c>
      <c r="F529" s="274"/>
      <c r="G529" s="275"/>
      <c r="H529" s="274"/>
      <c r="I529" s="275"/>
      <c r="J529" s="368"/>
      <c r="K529" s="369"/>
      <c r="L529" s="368"/>
      <c r="M529" s="369"/>
      <c r="O529" s="35"/>
    </row>
    <row r="530" spans="1:15">
      <c r="A530" s="98" t="s">
        <v>316</v>
      </c>
      <c r="B530" s="40"/>
      <c r="C530" s="40"/>
      <c r="D530" s="40"/>
      <c r="E530" s="123" t="s">
        <v>351</v>
      </c>
      <c r="F530" s="38">
        <f t="shared" ref="F530:M530" si="172">F92</f>
        <v>45674</v>
      </c>
      <c r="G530" s="44" t="str">
        <f t="shared" si="172"/>
        <v>9:00</v>
      </c>
      <c r="H530" s="38">
        <f t="shared" si="172"/>
        <v>45695</v>
      </c>
      <c r="I530" s="44" t="str">
        <f t="shared" si="172"/>
        <v>9:00</v>
      </c>
      <c r="J530" s="280">
        <f t="shared" si="172"/>
        <v>45748</v>
      </c>
      <c r="K530" s="281">
        <f t="shared" si="172"/>
        <v>0.625</v>
      </c>
      <c r="L530" s="280">
        <f t="shared" si="172"/>
        <v>45771</v>
      </c>
      <c r="M530" s="281">
        <f t="shared" si="172"/>
        <v>0.41666666666666669</v>
      </c>
      <c r="O530" s="35"/>
    </row>
    <row r="531" spans="1:15">
      <c r="A531" s="390" t="s">
        <v>352</v>
      </c>
      <c r="B531" s="391"/>
      <c r="C531" s="391"/>
      <c r="D531" s="391"/>
      <c r="E531" s="392" t="s">
        <v>353</v>
      </c>
      <c r="F531" s="393"/>
      <c r="G531" s="394"/>
      <c r="H531" s="393"/>
      <c r="I531" s="394"/>
      <c r="J531" s="393"/>
      <c r="K531" s="394"/>
      <c r="L531" s="393"/>
      <c r="M531" s="394"/>
      <c r="O531" s="35"/>
    </row>
    <row r="532" spans="1:15" ht="40.5">
      <c r="A532" s="29" t="s">
        <v>156</v>
      </c>
      <c r="E532" s="123" t="s">
        <v>354</v>
      </c>
      <c r="F532" s="84">
        <f t="shared" ref="F532:M532" si="173">+F113</f>
        <v>45665</v>
      </c>
      <c r="G532" s="44">
        <f t="shared" si="173"/>
        <v>0.41666666666666669</v>
      </c>
      <c r="H532" s="38">
        <f t="shared" si="173"/>
        <v>45686</v>
      </c>
      <c r="I532" s="44">
        <f t="shared" si="173"/>
        <v>0.41666666666666669</v>
      </c>
      <c r="J532" s="280">
        <f t="shared" si="173"/>
        <v>45750</v>
      </c>
      <c r="K532" s="281">
        <f t="shared" si="173"/>
        <v>0.41666666666666669</v>
      </c>
      <c r="L532" s="280">
        <f t="shared" si="173"/>
        <v>45775</v>
      </c>
      <c r="M532" s="281">
        <f t="shared" si="173"/>
        <v>0.625</v>
      </c>
      <c r="O532" s="35"/>
    </row>
    <row r="533" spans="1:15">
      <c r="A533" s="272"/>
      <c r="E533" s="33" t="s">
        <v>290</v>
      </c>
      <c r="F533" s="274"/>
      <c r="G533" s="275"/>
      <c r="H533" s="274"/>
      <c r="I533" s="275"/>
      <c r="J533" s="274"/>
      <c r="K533" s="275"/>
      <c r="L533" s="274"/>
      <c r="M533" s="275"/>
      <c r="O533" s="35"/>
    </row>
    <row r="534" spans="1:15">
      <c r="A534" s="395" t="s">
        <v>49</v>
      </c>
      <c r="B534" s="396"/>
      <c r="C534" s="396"/>
      <c r="D534" s="399"/>
      <c r="E534" s="406" t="s">
        <v>355</v>
      </c>
      <c r="F534" s="400"/>
      <c r="G534" s="398"/>
      <c r="H534" s="397"/>
      <c r="I534" s="398"/>
      <c r="J534" s="397"/>
      <c r="K534" s="398"/>
      <c r="L534" s="397"/>
      <c r="M534" s="398"/>
      <c r="O534" s="35"/>
    </row>
    <row r="535" spans="1:15" ht="40.5">
      <c r="A535" s="288" t="s">
        <v>138</v>
      </c>
      <c r="B535" s="309"/>
      <c r="C535" s="309"/>
      <c r="D535" s="388"/>
      <c r="E535" s="310" t="s">
        <v>356</v>
      </c>
      <c r="F535" s="283">
        <f>+F97</f>
        <v>45301</v>
      </c>
      <c r="G535" s="280" t="str">
        <f>+G97</f>
        <v>15:00</v>
      </c>
      <c r="H535" s="280">
        <f>+H97</f>
        <v>45322</v>
      </c>
      <c r="I535" s="280" t="str">
        <f>+I97</f>
        <v>15:00</v>
      </c>
      <c r="J535" s="280">
        <f t="shared" ref="J535:M535" si="174">J517</f>
        <v>45748</v>
      </c>
      <c r="K535" s="281">
        <f t="shared" si="174"/>
        <v>0.41666666666666669</v>
      </c>
      <c r="L535" s="280">
        <f t="shared" si="174"/>
        <v>45771</v>
      </c>
      <c r="M535" s="281">
        <f t="shared" si="174"/>
        <v>0.625</v>
      </c>
      <c r="O535" s="35"/>
    </row>
    <row r="536" spans="1:15">
      <c r="A536" s="288" t="s">
        <v>161</v>
      </c>
      <c r="B536" s="309"/>
      <c r="C536" s="309"/>
      <c r="D536" s="388"/>
      <c r="E536" s="310" t="s">
        <v>357</v>
      </c>
      <c r="F536" s="283">
        <f t="shared" ref="F536:M536" si="175">F118</f>
        <v>45671</v>
      </c>
      <c r="G536" s="281">
        <f t="shared" si="175"/>
        <v>0.41666666666666669</v>
      </c>
      <c r="H536" s="280">
        <f t="shared" si="175"/>
        <v>45692</v>
      </c>
      <c r="I536" s="281">
        <f t="shared" si="175"/>
        <v>0.41666666666666669</v>
      </c>
      <c r="J536" s="280">
        <f t="shared" si="175"/>
        <v>45749</v>
      </c>
      <c r="K536" s="281">
        <f t="shared" si="175"/>
        <v>0.41666666666666669</v>
      </c>
      <c r="L536" s="280">
        <f t="shared" si="175"/>
        <v>45776</v>
      </c>
      <c r="M536" s="281">
        <f t="shared" si="175"/>
        <v>0.41666666666666669</v>
      </c>
      <c r="O536" s="35"/>
    </row>
    <row r="537" spans="1:15" ht="15" customHeight="1">
      <c r="A537" s="288"/>
      <c r="B537" s="309"/>
      <c r="C537" s="309"/>
      <c r="D537" s="388"/>
      <c r="E537" s="310"/>
      <c r="F537" s="283"/>
      <c r="G537" s="281"/>
      <c r="H537" s="280"/>
      <c r="I537" s="281"/>
      <c r="J537" s="280"/>
      <c r="K537" s="281"/>
      <c r="L537" s="280"/>
      <c r="M537" s="281"/>
      <c r="O537" s="35"/>
    </row>
    <row r="538" spans="1:15">
      <c r="A538" s="310" t="s">
        <v>73</v>
      </c>
      <c r="B538" s="309"/>
      <c r="C538" s="309"/>
      <c r="D538" s="388"/>
      <c r="E538" s="310" t="s">
        <v>358</v>
      </c>
      <c r="F538" s="84">
        <f t="shared" ref="F538:M538" si="176">F42</f>
        <v>45670</v>
      </c>
      <c r="G538" s="44">
        <f t="shared" si="176"/>
        <v>0.66666666666666663</v>
      </c>
      <c r="H538" s="38">
        <f t="shared" si="176"/>
        <v>45691</v>
      </c>
      <c r="I538" s="44">
        <f t="shared" si="176"/>
        <v>0.66666666666666663</v>
      </c>
      <c r="J538" s="280">
        <f t="shared" si="176"/>
        <v>45747</v>
      </c>
      <c r="K538" s="281">
        <f t="shared" si="176"/>
        <v>0.66666666666666663</v>
      </c>
      <c r="L538" s="280">
        <f t="shared" si="176"/>
        <v>45769</v>
      </c>
      <c r="M538" s="281">
        <f t="shared" si="176"/>
        <v>0.66666666666666663</v>
      </c>
    </row>
    <row r="539" spans="1:15" s="124" customFormat="1">
      <c r="A539" s="52"/>
      <c r="B539" s="63"/>
      <c r="C539" s="63"/>
      <c r="D539" s="63"/>
      <c r="E539" s="125"/>
      <c r="F539" s="93"/>
      <c r="G539" s="1"/>
      <c r="O539" s="36"/>
    </row>
    <row r="540" spans="1:15" ht="27">
      <c r="A540" s="52"/>
      <c r="E540" s="677" t="s">
        <v>359</v>
      </c>
      <c r="F540" s="677"/>
      <c r="G540" s="677"/>
      <c r="H540" s="677"/>
      <c r="I540" s="677"/>
      <c r="J540" s="677"/>
      <c r="K540" s="677"/>
      <c r="L540" s="677"/>
      <c r="M540" s="677"/>
    </row>
    <row r="541" spans="1:15" ht="27.75" thickBot="1">
      <c r="A541" s="52"/>
      <c r="E541" s="100"/>
      <c r="F541" s="100"/>
      <c r="G541" s="100"/>
    </row>
    <row r="542" spans="1:15" ht="21.75" customHeight="1" thickBot="1">
      <c r="A542" s="52"/>
      <c r="E542" s="666" t="s">
        <v>182</v>
      </c>
      <c r="F542" s="669" t="s">
        <v>7</v>
      </c>
      <c r="G542" s="670"/>
      <c r="H542" s="670"/>
      <c r="I542" s="670"/>
      <c r="J542" s="670"/>
      <c r="K542" s="670"/>
      <c r="L542" s="670"/>
      <c r="M542" s="671"/>
    </row>
    <row r="543" spans="1:15" ht="21.75" customHeight="1" thickBot="1">
      <c r="A543" s="52"/>
      <c r="E543" s="667"/>
      <c r="F543" s="669" t="s">
        <v>12</v>
      </c>
      <c r="G543" s="671"/>
      <c r="H543" s="669" t="s">
        <v>13</v>
      </c>
      <c r="I543" s="671"/>
      <c r="J543" s="669" t="s">
        <v>183</v>
      </c>
      <c r="K543" s="671"/>
      <c r="L543" s="669" t="s">
        <v>184</v>
      </c>
      <c r="M543" s="671"/>
    </row>
    <row r="544" spans="1:15" ht="21" thickBot="1">
      <c r="A544" s="52"/>
      <c r="E544" s="668"/>
      <c r="F544" s="58" t="s">
        <v>185</v>
      </c>
      <c r="G544" s="59" t="s">
        <v>186</v>
      </c>
      <c r="H544" s="58" t="s">
        <v>185</v>
      </c>
      <c r="I544" s="59" t="s">
        <v>186</v>
      </c>
      <c r="J544" s="58" t="s">
        <v>185</v>
      </c>
      <c r="K544" s="59" t="s">
        <v>186</v>
      </c>
      <c r="L544" s="58" t="s">
        <v>185</v>
      </c>
      <c r="M544" s="59" t="s">
        <v>186</v>
      </c>
    </row>
    <row r="545" spans="1:15" ht="21.75" thickTop="1" thickBot="1">
      <c r="A545" s="52"/>
      <c r="E545" s="60" t="s">
        <v>187</v>
      </c>
      <c r="F545" s="49"/>
      <c r="G545" s="61"/>
    </row>
    <row r="546" spans="1:15" ht="41.25" thickTop="1">
      <c r="A546" s="123" t="s">
        <v>138</v>
      </c>
      <c r="B546" s="40" t="s">
        <v>162</v>
      </c>
      <c r="C546" s="40" t="s">
        <v>189</v>
      </c>
      <c r="D546" s="40" t="s">
        <v>189</v>
      </c>
      <c r="E546" s="123" t="s">
        <v>342</v>
      </c>
      <c r="F546" s="38">
        <f t="shared" ref="F546:M546" si="177">F97</f>
        <v>45301</v>
      </c>
      <c r="G546" s="44" t="str">
        <f t="shared" si="177"/>
        <v>15:00</v>
      </c>
      <c r="H546" s="38">
        <f t="shared" si="177"/>
        <v>45322</v>
      </c>
      <c r="I546" s="44" t="str">
        <f t="shared" si="177"/>
        <v>15:00</v>
      </c>
      <c r="J546" s="38">
        <f t="shared" si="177"/>
        <v>45748</v>
      </c>
      <c r="K546" s="44">
        <f t="shared" si="177"/>
        <v>0.41666666666666669</v>
      </c>
      <c r="L546" s="38">
        <f t="shared" si="177"/>
        <v>45771</v>
      </c>
      <c r="M546" s="44">
        <f t="shared" si="177"/>
        <v>0.625</v>
      </c>
    </row>
    <row r="547" spans="1:15">
      <c r="A547" s="123" t="s">
        <v>160</v>
      </c>
      <c r="B547" s="40" t="s">
        <v>162</v>
      </c>
      <c r="C547" s="40" t="s">
        <v>189</v>
      </c>
      <c r="D547" s="40" t="s">
        <v>189</v>
      </c>
      <c r="E547" s="123" t="s">
        <v>360</v>
      </c>
      <c r="F547" s="38">
        <f t="shared" ref="F547:M547" si="178">F117</f>
        <v>45671</v>
      </c>
      <c r="G547" s="44">
        <f t="shared" si="178"/>
        <v>0.64583333333333337</v>
      </c>
      <c r="H547" s="38">
        <f t="shared" si="178"/>
        <v>45694</v>
      </c>
      <c r="I547" s="44">
        <f t="shared" si="178"/>
        <v>0.64583333333333337</v>
      </c>
      <c r="J547" s="38">
        <f t="shared" si="178"/>
        <v>45751</v>
      </c>
      <c r="K547" s="44">
        <f t="shared" si="178"/>
        <v>0.64583333333333337</v>
      </c>
      <c r="L547" s="38">
        <f t="shared" si="178"/>
        <v>45776</v>
      </c>
      <c r="M547" s="44">
        <f t="shared" si="178"/>
        <v>0.64583333333333337</v>
      </c>
    </row>
    <row r="548" spans="1:15">
      <c r="A548" s="123" t="s">
        <v>36</v>
      </c>
      <c r="B548" s="40" t="s">
        <v>162</v>
      </c>
      <c r="C548" s="40" t="s">
        <v>189</v>
      </c>
      <c r="D548" s="40" t="s">
        <v>189</v>
      </c>
      <c r="E548" s="123" t="s">
        <v>361</v>
      </c>
      <c r="F548" s="38">
        <f t="shared" ref="F548:M548" si="179">F13</f>
        <v>45670</v>
      </c>
      <c r="G548" s="44" t="str">
        <f t="shared" si="179"/>
        <v>9:00</v>
      </c>
      <c r="H548" s="38">
        <f t="shared" si="179"/>
        <v>45691</v>
      </c>
      <c r="I548" s="44" t="str">
        <f t="shared" si="179"/>
        <v>9:00</v>
      </c>
      <c r="J548" s="38">
        <f t="shared" si="179"/>
        <v>45750</v>
      </c>
      <c r="K548" s="44">
        <f t="shared" si="179"/>
        <v>0.6875</v>
      </c>
      <c r="L548" s="38">
        <f t="shared" si="179"/>
        <v>45777</v>
      </c>
      <c r="M548" s="44">
        <f t="shared" si="179"/>
        <v>0.6875</v>
      </c>
    </row>
    <row r="549" spans="1:15" ht="40.5">
      <c r="A549" s="123" t="s">
        <v>345</v>
      </c>
      <c r="B549" s="40" t="s">
        <v>162</v>
      </c>
      <c r="C549" s="40" t="s">
        <v>189</v>
      </c>
      <c r="D549" s="40" t="s">
        <v>189</v>
      </c>
      <c r="E549" s="123" t="s">
        <v>346</v>
      </c>
      <c r="F549" s="38">
        <f t="shared" ref="F549:M549" si="180">F63</f>
        <v>45672</v>
      </c>
      <c r="G549" s="44">
        <f t="shared" si="180"/>
        <v>0.625</v>
      </c>
      <c r="H549" s="38">
        <f t="shared" si="180"/>
        <v>45692</v>
      </c>
      <c r="I549" s="44">
        <f t="shared" si="180"/>
        <v>0.625</v>
      </c>
      <c r="J549" s="38">
        <f t="shared" si="180"/>
        <v>45747</v>
      </c>
      <c r="K549" s="44">
        <f t="shared" si="180"/>
        <v>0.375</v>
      </c>
      <c r="L549" s="38">
        <f t="shared" si="180"/>
        <v>45775</v>
      </c>
      <c r="M549" s="44">
        <f t="shared" si="180"/>
        <v>0.35416666666666669</v>
      </c>
    </row>
    <row r="550" spans="1:15" s="124" customFormat="1" ht="21" thickBot="1">
      <c r="A550" s="52"/>
      <c r="B550" s="63"/>
      <c r="C550" s="63"/>
      <c r="D550" s="63"/>
      <c r="E550" s="125"/>
      <c r="F550" s="93"/>
      <c r="G550" s="1"/>
      <c r="O550" s="36"/>
    </row>
    <row r="551" spans="1:15" ht="21.75" thickTop="1" thickBot="1">
      <c r="A551" s="52"/>
      <c r="E551" s="60" t="s">
        <v>197</v>
      </c>
      <c r="F551" s="49"/>
      <c r="G551" s="61"/>
      <c r="O551" s="35"/>
    </row>
    <row r="552" spans="1:15" ht="21" thickTop="1">
      <c r="A552" s="310" t="s">
        <v>94</v>
      </c>
      <c r="B552" s="309"/>
      <c r="C552" s="309"/>
      <c r="D552" s="309"/>
      <c r="E552" s="310" t="s">
        <v>348</v>
      </c>
      <c r="F552" s="38">
        <f t="shared" ref="F552:M552" si="181">+F59</f>
        <v>45678</v>
      </c>
      <c r="G552" s="44">
        <f t="shared" si="181"/>
        <v>0.41666666666666669</v>
      </c>
      <c r="H552" s="38">
        <f t="shared" si="181"/>
        <v>45698</v>
      </c>
      <c r="I552" s="44">
        <f t="shared" si="181"/>
        <v>0.41666666666666669</v>
      </c>
      <c r="J552" s="280">
        <f t="shared" si="181"/>
        <v>45748</v>
      </c>
      <c r="K552" s="281">
        <f t="shared" si="181"/>
        <v>0.41666666666666669</v>
      </c>
      <c r="L552" s="280">
        <f t="shared" si="181"/>
        <v>45770</v>
      </c>
      <c r="M552" s="281">
        <f t="shared" si="181"/>
        <v>0.625</v>
      </c>
    </row>
    <row r="553" spans="1:15">
      <c r="A553" s="310" t="s">
        <v>43</v>
      </c>
      <c r="B553" s="309"/>
      <c r="C553" s="309"/>
      <c r="D553" s="388"/>
      <c r="E553" s="310" t="s">
        <v>362</v>
      </c>
      <c r="F553" s="84">
        <f t="shared" ref="F553:M553" si="182">+F19</f>
        <v>45672</v>
      </c>
      <c r="G553" s="44" t="str">
        <f t="shared" si="182"/>
        <v>9:00</v>
      </c>
      <c r="H553" s="38">
        <f t="shared" si="182"/>
        <v>45692</v>
      </c>
      <c r="I553" s="44" t="str">
        <f t="shared" si="182"/>
        <v>9:00</v>
      </c>
      <c r="J553" s="280">
        <f t="shared" si="182"/>
        <v>45750</v>
      </c>
      <c r="K553" s="281">
        <f t="shared" si="182"/>
        <v>0.625</v>
      </c>
      <c r="L553" s="280">
        <f t="shared" si="182"/>
        <v>45776</v>
      </c>
      <c r="M553" s="281">
        <f t="shared" si="182"/>
        <v>0.375</v>
      </c>
    </row>
    <row r="554" spans="1:15">
      <c r="A554" s="272"/>
      <c r="E554" s="33" t="s">
        <v>290</v>
      </c>
      <c r="F554" s="274"/>
      <c r="G554" s="275"/>
      <c r="H554" s="274"/>
      <c r="I554" s="275"/>
      <c r="J554" s="368"/>
      <c r="K554" s="369"/>
      <c r="L554" s="368"/>
      <c r="M554" s="369"/>
      <c r="O554" s="35"/>
    </row>
    <row r="555" spans="1:15" ht="40.5">
      <c r="A555" s="288" t="s">
        <v>115</v>
      </c>
      <c r="B555" s="40"/>
      <c r="C555" s="40"/>
      <c r="D555" s="260"/>
      <c r="E555" s="123" t="s">
        <v>363</v>
      </c>
      <c r="F555" s="84">
        <f t="shared" ref="F555:M555" si="183">+F79</f>
        <v>45673</v>
      </c>
      <c r="G555" s="44" t="str">
        <f t="shared" si="183"/>
        <v>9:00</v>
      </c>
      <c r="H555" s="38">
        <f t="shared" si="183"/>
        <v>45694</v>
      </c>
      <c r="I555" s="44" t="str">
        <f t="shared" si="183"/>
        <v>9:00</v>
      </c>
      <c r="J555" s="280">
        <f t="shared" si="183"/>
        <v>45750</v>
      </c>
      <c r="K555" s="281">
        <f t="shared" si="183"/>
        <v>0.375</v>
      </c>
      <c r="L555" s="280">
        <f t="shared" si="183"/>
        <v>45777</v>
      </c>
      <c r="M555" s="281">
        <f t="shared" si="183"/>
        <v>0.375</v>
      </c>
      <c r="O555" s="35"/>
    </row>
    <row r="556" spans="1:15">
      <c r="A556" s="404" t="s">
        <v>159</v>
      </c>
      <c r="B556" s="405"/>
      <c r="C556" s="405"/>
      <c r="D556" s="405"/>
      <c r="E556" s="127" t="s">
        <v>364</v>
      </c>
      <c r="F556" s="38">
        <f t="shared" ref="F556:M556" si="184">+F116</f>
        <v>45670</v>
      </c>
      <c r="G556" s="44">
        <f t="shared" si="184"/>
        <v>0.375</v>
      </c>
      <c r="H556" s="38">
        <f t="shared" si="184"/>
        <v>45691</v>
      </c>
      <c r="I556" s="44">
        <f t="shared" si="184"/>
        <v>0.375</v>
      </c>
      <c r="J556" s="280">
        <f t="shared" si="184"/>
        <v>45747</v>
      </c>
      <c r="K556" s="281">
        <f t="shared" si="184"/>
        <v>0.375</v>
      </c>
      <c r="L556" s="280">
        <f t="shared" si="184"/>
        <v>45775</v>
      </c>
      <c r="M556" s="281">
        <f t="shared" si="184"/>
        <v>0.375</v>
      </c>
      <c r="O556" s="35"/>
    </row>
    <row r="557" spans="1:15">
      <c r="A557" s="292"/>
      <c r="B557" s="40"/>
      <c r="C557" s="40"/>
      <c r="D557" s="40"/>
      <c r="E557" s="33" t="s">
        <v>290</v>
      </c>
      <c r="F557" s="274"/>
      <c r="G557" s="274"/>
      <c r="H557" s="274"/>
      <c r="I557" s="274"/>
      <c r="J557" s="368"/>
      <c r="K557" s="368"/>
      <c r="L557" s="368"/>
      <c r="M557" s="368"/>
      <c r="O557" s="35"/>
    </row>
    <row r="558" spans="1:15">
      <c r="A558" s="288" t="s">
        <v>114</v>
      </c>
      <c r="B558" s="40"/>
      <c r="C558" s="40"/>
      <c r="D558" s="40"/>
      <c r="E558" s="123" t="s">
        <v>365</v>
      </c>
      <c r="F558" s="84">
        <f t="shared" ref="F558:M558" si="185">+F78</f>
        <v>45666</v>
      </c>
      <c r="G558" s="44">
        <f t="shared" si="185"/>
        <v>0.35416666666666669</v>
      </c>
      <c r="H558" s="38">
        <f t="shared" si="185"/>
        <v>45687</v>
      </c>
      <c r="I558" s="44">
        <f t="shared" si="185"/>
        <v>0.35416666666666669</v>
      </c>
      <c r="J558" s="280">
        <f t="shared" si="185"/>
        <v>45751</v>
      </c>
      <c r="K558" s="281">
        <f t="shared" si="185"/>
        <v>0.35416666666666669</v>
      </c>
      <c r="L558" s="280">
        <f t="shared" si="185"/>
        <v>45777</v>
      </c>
      <c r="M558" s="281">
        <f t="shared" si="185"/>
        <v>0.64583333333333337</v>
      </c>
      <c r="O558" s="35"/>
    </row>
    <row r="559" spans="1:15" ht="40.5">
      <c r="A559" s="288" t="s">
        <v>59</v>
      </c>
      <c r="B559" s="40"/>
      <c r="C559" s="40"/>
      <c r="D559" s="40"/>
      <c r="E559" s="123" t="s">
        <v>366</v>
      </c>
      <c r="F559" s="84">
        <f t="shared" ref="F559:M559" si="186">+F31</f>
        <v>45665</v>
      </c>
      <c r="G559" s="44">
        <f t="shared" si="186"/>
        <v>0.41666666666666669</v>
      </c>
      <c r="H559" s="38">
        <f t="shared" si="186"/>
        <v>45686</v>
      </c>
      <c r="I559" s="44">
        <f t="shared" si="186"/>
        <v>0.41666666666666669</v>
      </c>
      <c r="J559" s="280">
        <f t="shared" si="186"/>
        <v>45749</v>
      </c>
      <c r="K559" s="281">
        <f t="shared" si="186"/>
        <v>0.41666666666666669</v>
      </c>
      <c r="L559" s="280">
        <f t="shared" si="186"/>
        <v>45771</v>
      </c>
      <c r="M559" s="281">
        <f t="shared" si="186"/>
        <v>0.41666666666666669</v>
      </c>
      <c r="O559" s="35"/>
    </row>
    <row r="560" spans="1:15" ht="21" thickBot="1">
      <c r="A560" s="62"/>
      <c r="E560" s="123"/>
      <c r="F560" s="86"/>
      <c r="G560" s="61"/>
      <c r="H560" s="86"/>
      <c r="I560" s="61"/>
      <c r="J560" s="86"/>
      <c r="K560" s="61"/>
      <c r="L560" s="86"/>
      <c r="M560" s="61"/>
    </row>
    <row r="561" spans="1:15" ht="21.75" thickTop="1" thickBot="1">
      <c r="A561" s="52"/>
      <c r="E561" s="60" t="s">
        <v>208</v>
      </c>
      <c r="F561" s="49"/>
      <c r="G561" s="61"/>
      <c r="O561" s="35"/>
    </row>
    <row r="562" spans="1:15" ht="21" thickTop="1">
      <c r="A562" s="272"/>
      <c r="E562" s="273" t="s">
        <v>290</v>
      </c>
      <c r="F562" s="274"/>
      <c r="G562" s="275"/>
      <c r="H562" s="274"/>
      <c r="I562" s="275"/>
      <c r="J562" s="274"/>
      <c r="K562" s="275"/>
      <c r="L562" s="274"/>
      <c r="M562" s="275"/>
      <c r="O562" s="35"/>
    </row>
    <row r="563" spans="1:15">
      <c r="A563" s="288" t="s">
        <v>131</v>
      </c>
      <c r="B563" s="40"/>
      <c r="C563" s="40"/>
      <c r="D563" s="40"/>
      <c r="E563" s="123" t="s">
        <v>367</v>
      </c>
      <c r="F563" s="38">
        <f t="shared" ref="F563:M563" si="187">+F93</f>
        <v>45666</v>
      </c>
      <c r="G563" s="44" t="str">
        <f t="shared" si="187"/>
        <v>10:00</v>
      </c>
      <c r="H563" s="38">
        <f t="shared" si="187"/>
        <v>45687</v>
      </c>
      <c r="I563" s="44">
        <f t="shared" si="187"/>
        <v>0.41666666666666669</v>
      </c>
      <c r="J563" s="280">
        <f t="shared" si="187"/>
        <v>45749</v>
      </c>
      <c r="K563" s="281">
        <f t="shared" si="187"/>
        <v>0.625</v>
      </c>
      <c r="L563" s="280">
        <f t="shared" si="187"/>
        <v>45771</v>
      </c>
      <c r="M563" s="281">
        <f t="shared" si="187"/>
        <v>0.41666666666666669</v>
      </c>
      <c r="O563" s="35"/>
    </row>
    <row r="564" spans="1:15">
      <c r="A564" s="288" t="s">
        <v>51</v>
      </c>
      <c r="B564" s="40"/>
      <c r="C564" s="40"/>
      <c r="D564" s="40"/>
      <c r="E564" s="123" t="s">
        <v>368</v>
      </c>
      <c r="F564" s="38">
        <f t="shared" ref="F564:M564" si="188">+F25</f>
        <v>45678</v>
      </c>
      <c r="G564" s="44">
        <f t="shared" si="188"/>
        <v>0.41666666666666669</v>
      </c>
      <c r="H564" s="38">
        <f t="shared" si="188"/>
        <v>45698</v>
      </c>
      <c r="I564" s="44">
        <f t="shared" si="188"/>
        <v>0.41666666666666669</v>
      </c>
      <c r="J564" s="280">
        <f t="shared" si="188"/>
        <v>45748</v>
      </c>
      <c r="K564" s="281">
        <f t="shared" si="188"/>
        <v>0.41666666666666669</v>
      </c>
      <c r="L564" s="280">
        <f t="shared" si="188"/>
        <v>45775</v>
      </c>
      <c r="M564" s="281">
        <f t="shared" si="188"/>
        <v>0.375</v>
      </c>
      <c r="O564" s="35"/>
    </row>
    <row r="565" spans="1:15">
      <c r="A565" s="310" t="s">
        <v>50</v>
      </c>
      <c r="B565" s="40"/>
      <c r="C565" s="40"/>
      <c r="D565" s="260"/>
      <c r="E565" s="123" t="s">
        <v>369</v>
      </c>
      <c r="F565" s="84">
        <f t="shared" ref="F565:M565" si="189">+F24</f>
        <v>45664</v>
      </c>
      <c r="G565" s="44" t="str">
        <f t="shared" si="189"/>
        <v>9:00</v>
      </c>
      <c r="H565" s="38">
        <f t="shared" si="189"/>
        <v>45685</v>
      </c>
      <c r="I565" s="44" t="str">
        <f t="shared" si="189"/>
        <v>9:00</v>
      </c>
      <c r="J565" s="280">
        <f t="shared" si="189"/>
        <v>45749</v>
      </c>
      <c r="K565" s="281">
        <f t="shared" si="189"/>
        <v>0.375</v>
      </c>
      <c r="L565" s="280">
        <f t="shared" si="189"/>
        <v>45770</v>
      </c>
      <c r="M565" s="281">
        <f t="shared" si="189"/>
        <v>0.375</v>
      </c>
    </row>
    <row r="566" spans="1:15">
      <c r="A566" s="372"/>
      <c r="E566" s="33" t="s">
        <v>290</v>
      </c>
      <c r="F566" s="274"/>
      <c r="G566" s="275"/>
      <c r="H566" s="274"/>
      <c r="I566" s="275"/>
      <c r="J566" s="368"/>
      <c r="K566" s="369"/>
      <c r="L566" s="368"/>
      <c r="M566" s="369"/>
      <c r="O566" s="35"/>
    </row>
    <row r="567" spans="1:15">
      <c r="A567" s="288" t="s">
        <v>34</v>
      </c>
      <c r="B567" s="40"/>
      <c r="C567" s="40"/>
      <c r="D567" s="260"/>
      <c r="E567" s="123" t="s">
        <v>370</v>
      </c>
      <c r="F567" s="84">
        <f t="shared" ref="F567:M567" si="190">+F12</f>
        <v>45674</v>
      </c>
      <c r="G567" s="44" t="str">
        <f t="shared" si="190"/>
        <v>10:00</v>
      </c>
      <c r="H567" s="38">
        <f t="shared" si="190"/>
        <v>45695</v>
      </c>
      <c r="I567" s="44" t="str">
        <f t="shared" si="190"/>
        <v>10:00</v>
      </c>
      <c r="J567" s="280">
        <f t="shared" si="190"/>
        <v>45751</v>
      </c>
      <c r="K567" s="281">
        <f t="shared" si="190"/>
        <v>0.375</v>
      </c>
      <c r="L567" s="280">
        <f t="shared" si="190"/>
        <v>45777</v>
      </c>
      <c r="M567" s="281">
        <f t="shared" si="190"/>
        <v>0.375</v>
      </c>
      <c r="O567" s="35"/>
    </row>
    <row r="568" spans="1:15">
      <c r="A568" s="288" t="s">
        <v>110</v>
      </c>
      <c r="B568" s="40"/>
      <c r="C568" s="40"/>
      <c r="D568" s="260"/>
      <c r="E568" s="123" t="s">
        <v>371</v>
      </c>
      <c r="F568" s="84">
        <f t="shared" ref="F568:M568" si="191">+F74</f>
        <v>45671</v>
      </c>
      <c r="G568" s="44">
        <f t="shared" si="191"/>
        <v>0.41666666666666669</v>
      </c>
      <c r="H568" s="38">
        <f t="shared" si="191"/>
        <v>45692</v>
      </c>
      <c r="I568" s="44">
        <f t="shared" si="191"/>
        <v>0.41666666666666669</v>
      </c>
      <c r="J568" s="280">
        <f t="shared" si="191"/>
        <v>45751</v>
      </c>
      <c r="K568" s="281">
        <f t="shared" si="191"/>
        <v>0.375</v>
      </c>
      <c r="L568" s="280">
        <f t="shared" si="191"/>
        <v>45776</v>
      </c>
      <c r="M568" s="281">
        <f t="shared" si="191"/>
        <v>0.625</v>
      </c>
      <c r="O568" s="35"/>
    </row>
    <row r="569" spans="1:15">
      <c r="A569" s="62"/>
      <c r="E569" s="62"/>
      <c r="F569" s="86"/>
      <c r="G569" s="61"/>
      <c r="H569" s="86"/>
      <c r="I569" s="61"/>
      <c r="J569" s="86"/>
      <c r="K569" s="61"/>
      <c r="L569" s="86"/>
      <c r="M569" s="61"/>
    </row>
    <row r="570" spans="1:15" s="124" customFormat="1">
      <c r="A570" s="52"/>
      <c r="B570" s="63"/>
      <c r="C570" s="63"/>
      <c r="D570" s="63"/>
      <c r="E570" s="125"/>
      <c r="F570" s="93"/>
      <c r="G570" s="1"/>
      <c r="O570" s="36"/>
    </row>
    <row r="571" spans="1:15">
      <c r="A571" s="52"/>
      <c r="E571" s="62" t="s">
        <v>233</v>
      </c>
      <c r="F571" s="49"/>
      <c r="G571" s="61"/>
      <c r="K571" s="49" t="s">
        <v>310</v>
      </c>
    </row>
    <row r="572" spans="1:15">
      <c r="A572" s="52"/>
      <c r="E572" s="62"/>
      <c r="F572" s="49"/>
      <c r="G572" s="61"/>
      <c r="K572" s="49" t="s">
        <v>372</v>
      </c>
    </row>
    <row r="573" spans="1:15">
      <c r="A573" s="52"/>
      <c r="E573" s="62"/>
      <c r="F573" s="49"/>
      <c r="G573" s="61"/>
      <c r="K573" s="49"/>
    </row>
    <row r="574" spans="1:15" s="124" customFormat="1">
      <c r="A574" s="52"/>
      <c r="B574" s="63"/>
      <c r="C574" s="63"/>
      <c r="D574" s="63"/>
      <c r="E574" s="125"/>
      <c r="F574" s="93"/>
      <c r="G574" s="1"/>
      <c r="O574" s="36"/>
    </row>
    <row r="575" spans="1:15">
      <c r="A575" s="62"/>
      <c r="E575" s="62"/>
      <c r="F575" s="93"/>
    </row>
    <row r="576" spans="1:15" ht="25.5">
      <c r="A576" s="52"/>
      <c r="E576" s="665" t="s">
        <v>0</v>
      </c>
      <c r="F576" s="665"/>
      <c r="G576" s="665"/>
      <c r="H576" s="665"/>
      <c r="I576" s="665"/>
      <c r="J576" s="665"/>
      <c r="K576" s="665"/>
      <c r="L576" s="665"/>
      <c r="M576" s="665"/>
    </row>
    <row r="577" spans="1:15" ht="25.5">
      <c r="A577" s="52"/>
      <c r="E577" s="665" t="s">
        <v>179</v>
      </c>
      <c r="F577" s="665"/>
      <c r="G577" s="665"/>
      <c r="H577" s="665"/>
      <c r="I577" s="665"/>
      <c r="J577" s="665"/>
      <c r="K577" s="665"/>
      <c r="L577" s="665"/>
      <c r="M577" s="665"/>
    </row>
    <row r="578" spans="1:15" ht="30">
      <c r="A578" s="52"/>
      <c r="E578" s="678" t="s">
        <v>373</v>
      </c>
      <c r="F578" s="678"/>
      <c r="G578" s="678"/>
      <c r="H578" s="678"/>
      <c r="I578" s="678"/>
      <c r="J578" s="678"/>
      <c r="K578" s="678"/>
      <c r="L578" s="678"/>
      <c r="M578" s="678"/>
    </row>
    <row r="579" spans="1:15" ht="25.5">
      <c r="A579" s="52"/>
      <c r="E579" s="665" t="s">
        <v>181</v>
      </c>
      <c r="F579" s="665"/>
      <c r="G579" s="665"/>
      <c r="H579" s="665"/>
      <c r="I579" s="665"/>
      <c r="J579" s="665"/>
      <c r="K579" s="665"/>
      <c r="L579" s="665"/>
      <c r="M579" s="665"/>
      <c r="O579" s="35"/>
    </row>
    <row r="580" spans="1:15" ht="25.5">
      <c r="A580" s="52"/>
      <c r="E580" s="54"/>
      <c r="F580" s="54"/>
      <c r="G580" s="54"/>
      <c r="O580" s="35"/>
    </row>
    <row r="581" spans="1:15" ht="27">
      <c r="A581" s="52"/>
      <c r="E581" s="677" t="s">
        <v>374</v>
      </c>
      <c r="F581" s="677"/>
      <c r="G581" s="677"/>
      <c r="H581" s="677"/>
      <c r="I581" s="677"/>
      <c r="J581" s="677"/>
      <c r="K581" s="677"/>
      <c r="L581" s="677"/>
      <c r="M581" s="677"/>
      <c r="O581" s="35"/>
    </row>
    <row r="582" spans="1:15" ht="27">
      <c r="A582" s="52"/>
      <c r="E582" s="100"/>
      <c r="F582" s="100"/>
      <c r="G582" s="100"/>
      <c r="H582" s="100"/>
      <c r="I582" s="100"/>
      <c r="J582" s="100"/>
      <c r="K582" s="100"/>
      <c r="L582" s="100"/>
      <c r="M582" s="100"/>
      <c r="O582" s="35"/>
    </row>
    <row r="583" spans="1:15" ht="26.25" thickBot="1">
      <c r="A583" s="52"/>
      <c r="E583" s="110"/>
      <c r="F583" s="111"/>
      <c r="G583" s="111"/>
      <c r="O583" s="35"/>
    </row>
    <row r="584" spans="1:15" ht="21.75" customHeight="1" thickBot="1">
      <c r="A584" s="52"/>
      <c r="E584" s="666" t="s">
        <v>182</v>
      </c>
      <c r="F584" s="669" t="s">
        <v>7</v>
      </c>
      <c r="G584" s="670"/>
      <c r="H584" s="670"/>
      <c r="I584" s="670"/>
      <c r="J584" s="670"/>
      <c r="K584" s="670"/>
      <c r="L584" s="670"/>
      <c r="M584" s="671"/>
      <c r="O584" s="35"/>
    </row>
    <row r="585" spans="1:15" ht="21.75" customHeight="1" thickBot="1">
      <c r="A585" s="52"/>
      <c r="E585" s="667"/>
      <c r="F585" s="669" t="s">
        <v>12</v>
      </c>
      <c r="G585" s="671"/>
      <c r="H585" s="669" t="s">
        <v>13</v>
      </c>
      <c r="I585" s="671"/>
      <c r="J585" s="669" t="s">
        <v>183</v>
      </c>
      <c r="K585" s="671"/>
      <c r="L585" s="669" t="s">
        <v>184</v>
      </c>
      <c r="M585" s="671"/>
      <c r="O585" s="35"/>
    </row>
    <row r="586" spans="1:15" ht="21" thickBot="1">
      <c r="A586" s="52"/>
      <c r="E586" s="668"/>
      <c r="F586" s="58" t="s">
        <v>185</v>
      </c>
      <c r="G586" s="59" t="s">
        <v>186</v>
      </c>
      <c r="H586" s="58" t="s">
        <v>185</v>
      </c>
      <c r="I586" s="59" t="s">
        <v>186</v>
      </c>
      <c r="J586" s="58" t="s">
        <v>185</v>
      </c>
      <c r="K586" s="59" t="s">
        <v>186</v>
      </c>
      <c r="L586" s="58" t="s">
        <v>185</v>
      </c>
      <c r="M586" s="59" t="s">
        <v>186</v>
      </c>
      <c r="O586" s="35"/>
    </row>
    <row r="587" spans="1:15" ht="21.75" thickTop="1" thickBot="1">
      <c r="A587" s="52"/>
      <c r="E587" s="60" t="s">
        <v>187</v>
      </c>
      <c r="F587" s="49"/>
      <c r="G587" s="61"/>
      <c r="O587" s="35"/>
    </row>
    <row r="588" spans="1:15" ht="21" thickTop="1">
      <c r="A588" s="29" t="s">
        <v>72</v>
      </c>
      <c r="B588" s="49" t="s">
        <v>375</v>
      </c>
      <c r="C588" s="49" t="s">
        <v>189</v>
      </c>
      <c r="D588" s="49" t="s">
        <v>189</v>
      </c>
      <c r="E588" s="13" t="s">
        <v>376</v>
      </c>
      <c r="F588" s="84">
        <f t="shared" ref="F588:M588" si="192">+F40</f>
        <v>45678</v>
      </c>
      <c r="G588" s="44" t="str">
        <f t="shared" si="192"/>
        <v>9:00</v>
      </c>
      <c r="H588" s="38">
        <f t="shared" si="192"/>
        <v>45698</v>
      </c>
      <c r="I588" s="44" t="str">
        <f t="shared" si="192"/>
        <v>9:00</v>
      </c>
      <c r="J588" s="280">
        <f t="shared" si="192"/>
        <v>45750</v>
      </c>
      <c r="K588" s="281">
        <f t="shared" si="192"/>
        <v>0.375</v>
      </c>
      <c r="L588" s="280">
        <f t="shared" si="192"/>
        <v>45771</v>
      </c>
      <c r="M588" s="281">
        <f t="shared" si="192"/>
        <v>0.375</v>
      </c>
      <c r="O588" s="35"/>
    </row>
    <row r="589" spans="1:15" ht="40.5">
      <c r="A589" s="29" t="s">
        <v>78</v>
      </c>
      <c r="B589" s="49" t="s">
        <v>375</v>
      </c>
      <c r="C589" s="49" t="s">
        <v>189</v>
      </c>
      <c r="D589" s="49" t="s">
        <v>189</v>
      </c>
      <c r="E589" s="12" t="s">
        <v>377</v>
      </c>
      <c r="F589" s="84">
        <f t="shared" ref="F589:M589" si="193">+F46</f>
        <v>45671</v>
      </c>
      <c r="G589" s="44">
        <f t="shared" si="193"/>
        <v>0.375</v>
      </c>
      <c r="H589" s="38">
        <f t="shared" si="193"/>
        <v>45695</v>
      </c>
      <c r="I589" s="44">
        <f t="shared" si="193"/>
        <v>0.375</v>
      </c>
      <c r="J589" s="280">
        <f t="shared" si="193"/>
        <v>45751</v>
      </c>
      <c r="K589" s="281">
        <f t="shared" si="193"/>
        <v>0.375</v>
      </c>
      <c r="L589" s="280">
        <f t="shared" si="193"/>
        <v>45776</v>
      </c>
      <c r="M589" s="281">
        <f t="shared" si="193"/>
        <v>0.375</v>
      </c>
      <c r="O589" s="35"/>
    </row>
    <row r="590" spans="1:15">
      <c r="A590" s="29" t="s">
        <v>27</v>
      </c>
      <c r="B590" s="49" t="s">
        <v>375</v>
      </c>
      <c r="C590" s="49" t="s">
        <v>189</v>
      </c>
      <c r="D590" s="49" t="s">
        <v>189</v>
      </c>
      <c r="E590" s="8" t="s">
        <v>378</v>
      </c>
      <c r="F590" s="84">
        <f t="shared" ref="F590:M590" si="194">+F9</f>
        <v>45665</v>
      </c>
      <c r="G590" s="44">
        <f t="shared" si="194"/>
        <v>0.375</v>
      </c>
      <c r="H590" s="38">
        <f t="shared" si="194"/>
        <v>45695</v>
      </c>
      <c r="I590" s="44">
        <f t="shared" si="194"/>
        <v>0.625</v>
      </c>
      <c r="J590" s="280">
        <f t="shared" si="194"/>
        <v>45748</v>
      </c>
      <c r="K590" s="281">
        <f t="shared" si="194"/>
        <v>0.625</v>
      </c>
      <c r="L590" s="280">
        <f t="shared" si="194"/>
        <v>45770</v>
      </c>
      <c r="M590" s="281">
        <f t="shared" si="194"/>
        <v>0.625</v>
      </c>
      <c r="O590" s="35"/>
    </row>
    <row r="591" spans="1:15">
      <c r="A591" s="270" t="s">
        <v>99</v>
      </c>
      <c r="B591" s="49" t="s">
        <v>375</v>
      </c>
      <c r="C591" s="49" t="s">
        <v>189</v>
      </c>
      <c r="D591" s="49" t="s">
        <v>189</v>
      </c>
      <c r="E591" s="12" t="s">
        <v>346</v>
      </c>
      <c r="F591" s="84">
        <f t="shared" ref="F591:M591" si="195">F63</f>
        <v>45672</v>
      </c>
      <c r="G591" s="44">
        <f t="shared" si="195"/>
        <v>0.625</v>
      </c>
      <c r="H591" s="38">
        <f t="shared" si="195"/>
        <v>45692</v>
      </c>
      <c r="I591" s="44">
        <f t="shared" si="195"/>
        <v>0.625</v>
      </c>
      <c r="J591" s="280">
        <f t="shared" si="195"/>
        <v>45747</v>
      </c>
      <c r="K591" s="281">
        <f t="shared" si="195"/>
        <v>0.375</v>
      </c>
      <c r="L591" s="280">
        <f t="shared" si="195"/>
        <v>45775</v>
      </c>
      <c r="M591" s="281">
        <f t="shared" si="195"/>
        <v>0.35416666666666669</v>
      </c>
      <c r="O591" s="35"/>
    </row>
    <row r="592" spans="1:15" ht="21" thickBot="1">
      <c r="H592" s="135"/>
      <c r="I592" s="1"/>
      <c r="J592" s="370"/>
      <c r="K592" s="371"/>
      <c r="L592" s="370"/>
      <c r="M592" s="371"/>
      <c r="O592" s="35"/>
    </row>
    <row r="593" spans="1:15" ht="21.75" thickTop="1" thickBot="1">
      <c r="A593" s="270"/>
      <c r="B593" s="296"/>
      <c r="C593" s="296"/>
      <c r="D593" s="296"/>
      <c r="E593" s="311" t="s">
        <v>197</v>
      </c>
      <c r="F593" s="312"/>
      <c r="G593" s="313"/>
      <c r="H593" s="312"/>
      <c r="I593" s="313"/>
      <c r="J593" s="312"/>
      <c r="K593" s="313"/>
      <c r="L593" s="312"/>
      <c r="M593" s="313"/>
      <c r="O593" s="35"/>
    </row>
    <row r="594" spans="1:15" ht="21" thickTop="1">
      <c r="A594" s="29" t="s">
        <v>66</v>
      </c>
      <c r="B594" s="49" t="s">
        <v>375</v>
      </c>
      <c r="C594" s="49" t="s">
        <v>189</v>
      </c>
      <c r="D594" s="49" t="s">
        <v>198</v>
      </c>
      <c r="E594" s="13" t="s">
        <v>379</v>
      </c>
      <c r="F594" s="84">
        <f t="shared" ref="F594:M594" si="196">+F36</f>
        <v>45677</v>
      </c>
      <c r="G594" s="44" t="str">
        <f t="shared" si="196"/>
        <v>15:30</v>
      </c>
      <c r="H594" s="38">
        <f t="shared" si="196"/>
        <v>45698</v>
      </c>
      <c r="I594" s="44" t="str">
        <f t="shared" si="196"/>
        <v>15:30</v>
      </c>
      <c r="J594" s="280">
        <f t="shared" si="196"/>
        <v>45748</v>
      </c>
      <c r="K594" s="281">
        <f t="shared" si="196"/>
        <v>0.375</v>
      </c>
      <c r="L594" s="280">
        <f t="shared" si="196"/>
        <v>45770</v>
      </c>
      <c r="M594" s="281">
        <f t="shared" si="196"/>
        <v>0.375</v>
      </c>
      <c r="O594" s="35"/>
    </row>
    <row r="595" spans="1:15" ht="26.25" customHeight="1">
      <c r="A595" s="270" t="s">
        <v>169</v>
      </c>
      <c r="B595" s="296"/>
      <c r="C595" s="296"/>
      <c r="D595" s="296"/>
      <c r="E595" s="314" t="s">
        <v>380</v>
      </c>
      <c r="F595" s="84">
        <f>+F123</f>
        <v>45666</v>
      </c>
      <c r="G595" s="44">
        <f t="shared" ref="G595:M595" si="197">+G123</f>
        <v>0.625</v>
      </c>
      <c r="H595" s="38">
        <f t="shared" si="197"/>
        <v>45691</v>
      </c>
      <c r="I595" s="44">
        <f t="shared" si="197"/>
        <v>0.625</v>
      </c>
      <c r="J595" s="280">
        <f t="shared" si="197"/>
        <v>45749</v>
      </c>
      <c r="K595" s="281">
        <f t="shared" si="197"/>
        <v>0.625</v>
      </c>
      <c r="L595" s="280">
        <f t="shared" si="197"/>
        <v>45776</v>
      </c>
      <c r="M595" s="281">
        <f t="shared" si="197"/>
        <v>0.625</v>
      </c>
      <c r="O595" s="35"/>
    </row>
    <row r="596" spans="1:15">
      <c r="A596" s="270" t="s">
        <v>116</v>
      </c>
      <c r="B596" s="296" t="s">
        <v>375</v>
      </c>
      <c r="C596" s="296" t="s">
        <v>189</v>
      </c>
      <c r="D596" s="296" t="s">
        <v>198</v>
      </c>
      <c r="E596" s="314" t="s">
        <v>381</v>
      </c>
      <c r="F596" s="84">
        <f t="shared" ref="F596:M596" si="198">F80</f>
        <v>45667</v>
      </c>
      <c r="G596" s="44">
        <f t="shared" si="198"/>
        <v>0.375</v>
      </c>
      <c r="H596" s="38">
        <f t="shared" si="198"/>
        <v>45688</v>
      </c>
      <c r="I596" s="44">
        <f t="shared" si="198"/>
        <v>0.375</v>
      </c>
      <c r="J596" s="280">
        <f t="shared" si="198"/>
        <v>45747</v>
      </c>
      <c r="K596" s="281">
        <f t="shared" si="198"/>
        <v>0.375</v>
      </c>
      <c r="L596" s="280">
        <f t="shared" si="198"/>
        <v>45776</v>
      </c>
      <c r="M596" s="281">
        <f t="shared" si="198"/>
        <v>0.375</v>
      </c>
      <c r="O596" s="35"/>
    </row>
    <row r="597" spans="1:15" ht="24.75" customHeight="1">
      <c r="A597" s="270" t="s">
        <v>145</v>
      </c>
      <c r="B597" s="296" t="s">
        <v>375</v>
      </c>
      <c r="C597" s="296" t="s">
        <v>189</v>
      </c>
      <c r="D597" s="296" t="s">
        <v>198</v>
      </c>
      <c r="E597" s="315" t="s">
        <v>382</v>
      </c>
      <c r="F597" s="84">
        <f t="shared" ref="F597:M597" si="199">F104</f>
        <v>45674</v>
      </c>
      <c r="G597" s="44">
        <f t="shared" si="199"/>
        <v>0.45833333333333331</v>
      </c>
      <c r="H597" s="38">
        <f t="shared" si="199"/>
        <v>45695</v>
      </c>
      <c r="I597" s="44">
        <f t="shared" si="199"/>
        <v>0.45833333333333331</v>
      </c>
      <c r="J597" s="280">
        <f t="shared" si="199"/>
        <v>45751</v>
      </c>
      <c r="K597" s="281">
        <f t="shared" si="199"/>
        <v>0.45833333333333331</v>
      </c>
      <c r="L597" s="280">
        <f t="shared" si="199"/>
        <v>45777</v>
      </c>
      <c r="M597" s="281">
        <f t="shared" si="199"/>
        <v>0.58333333333333337</v>
      </c>
      <c r="O597" s="35"/>
    </row>
    <row r="598" spans="1:15" ht="21" thickBot="1">
      <c r="A598" s="316"/>
      <c r="B598" s="296"/>
      <c r="C598" s="296"/>
      <c r="D598" s="296"/>
      <c r="E598" s="317"/>
      <c r="F598" s="318"/>
      <c r="G598" s="319"/>
      <c r="H598" s="318"/>
      <c r="I598" s="319"/>
      <c r="J598" s="318"/>
      <c r="K598" s="319"/>
      <c r="L598" s="318"/>
      <c r="M598" s="319"/>
      <c r="O598" s="35"/>
    </row>
    <row r="599" spans="1:15" ht="21.75" thickTop="1" thickBot="1">
      <c r="A599" s="270"/>
      <c r="B599" s="296"/>
      <c r="C599" s="296"/>
      <c r="D599" s="296"/>
      <c r="E599" s="311" t="s">
        <v>208</v>
      </c>
      <c r="F599" s="312"/>
      <c r="G599" s="313"/>
      <c r="H599" s="312"/>
      <c r="I599" s="313"/>
      <c r="J599" s="312"/>
      <c r="K599" s="313"/>
      <c r="L599" s="312"/>
      <c r="M599" s="313"/>
      <c r="O599" s="35"/>
    </row>
    <row r="600" spans="1:15" ht="21" thickTop="1">
      <c r="A600" s="270" t="s">
        <v>126</v>
      </c>
      <c r="B600" s="296" t="s">
        <v>375</v>
      </c>
      <c r="C600" s="296" t="s">
        <v>198</v>
      </c>
      <c r="D600" s="296" t="s">
        <v>189</v>
      </c>
      <c r="E600" s="320" t="s">
        <v>383</v>
      </c>
      <c r="F600" s="305">
        <f t="shared" ref="F600:M600" si="200">F87</f>
        <v>45674</v>
      </c>
      <c r="G600" s="281" t="str">
        <f t="shared" si="200"/>
        <v>9:00</v>
      </c>
      <c r="H600" s="305">
        <f t="shared" si="200"/>
        <v>45695</v>
      </c>
      <c r="I600" s="281" t="str">
        <f t="shared" si="200"/>
        <v>9:00</v>
      </c>
      <c r="J600" s="305">
        <f t="shared" si="200"/>
        <v>45751</v>
      </c>
      <c r="K600" s="281">
        <f t="shared" si="200"/>
        <v>0.625</v>
      </c>
      <c r="L600" s="305">
        <f t="shared" si="200"/>
        <v>45775</v>
      </c>
      <c r="M600" s="281">
        <f t="shared" si="200"/>
        <v>0.625</v>
      </c>
      <c r="O600" s="35"/>
    </row>
    <row r="601" spans="1:15">
      <c r="A601" s="321" t="s">
        <v>131</v>
      </c>
      <c r="B601" s="296" t="s">
        <v>375</v>
      </c>
      <c r="C601" s="296" t="s">
        <v>198</v>
      </c>
      <c r="D601" s="296" t="s">
        <v>189</v>
      </c>
      <c r="E601" s="322" t="s">
        <v>384</v>
      </c>
      <c r="F601" s="280">
        <f t="shared" ref="F601:M601" si="201">F93</f>
        <v>45666</v>
      </c>
      <c r="G601" s="281" t="str">
        <f t="shared" si="201"/>
        <v>10:00</v>
      </c>
      <c r="H601" s="280">
        <f t="shared" si="201"/>
        <v>45687</v>
      </c>
      <c r="I601" s="281">
        <f t="shared" si="201"/>
        <v>0.41666666666666669</v>
      </c>
      <c r="J601" s="280">
        <f t="shared" si="201"/>
        <v>45749</v>
      </c>
      <c r="K601" s="281">
        <f t="shared" si="201"/>
        <v>0.625</v>
      </c>
      <c r="L601" s="280">
        <f t="shared" si="201"/>
        <v>45771</v>
      </c>
      <c r="M601" s="281">
        <f t="shared" si="201"/>
        <v>0.41666666666666669</v>
      </c>
      <c r="O601" s="35"/>
    </row>
    <row r="602" spans="1:15">
      <c r="A602" s="292"/>
      <c r="B602" s="309"/>
      <c r="C602" s="309"/>
      <c r="D602" s="309"/>
      <c r="E602" s="324" t="s">
        <v>290</v>
      </c>
      <c r="F602" s="325"/>
      <c r="G602" s="281"/>
      <c r="H602" s="325"/>
      <c r="I602" s="281"/>
      <c r="J602" s="325"/>
      <c r="K602" s="281"/>
      <c r="L602" s="325"/>
      <c r="M602" s="281"/>
      <c r="O602" s="35"/>
    </row>
    <row r="603" spans="1:15">
      <c r="A603" s="292" t="s">
        <v>135</v>
      </c>
      <c r="B603" s="309"/>
      <c r="C603" s="309"/>
      <c r="D603" s="309"/>
      <c r="E603" s="326" t="s">
        <v>385</v>
      </c>
      <c r="F603" s="280">
        <f t="shared" ref="F603:M603" si="202">+F95</f>
        <v>45670</v>
      </c>
      <c r="G603" s="281" t="str">
        <f t="shared" si="202"/>
        <v>9:00</v>
      </c>
      <c r="H603" s="280">
        <f t="shared" si="202"/>
        <v>45698</v>
      </c>
      <c r="I603" s="281" t="str">
        <f t="shared" si="202"/>
        <v>9:00</v>
      </c>
      <c r="J603" s="280">
        <f t="shared" si="202"/>
        <v>45749</v>
      </c>
      <c r="K603" s="281">
        <f t="shared" si="202"/>
        <v>0.375</v>
      </c>
      <c r="L603" s="280">
        <f t="shared" si="202"/>
        <v>45776</v>
      </c>
      <c r="M603" s="281" t="str">
        <f t="shared" si="202"/>
        <v>15:00</v>
      </c>
      <c r="O603" s="35"/>
    </row>
    <row r="604" spans="1:15">
      <c r="A604" s="270" t="s">
        <v>74</v>
      </c>
      <c r="B604" s="309"/>
      <c r="C604" s="309"/>
      <c r="D604" s="309"/>
      <c r="E604" s="326" t="s">
        <v>386</v>
      </c>
      <c r="F604" s="280">
        <f t="shared" ref="F604:M604" si="203">+F44</f>
        <v>45673</v>
      </c>
      <c r="G604" s="281">
        <f t="shared" si="203"/>
        <v>0.625</v>
      </c>
      <c r="H604" s="280">
        <f t="shared" si="203"/>
        <v>45694</v>
      </c>
      <c r="I604" s="281">
        <f t="shared" si="203"/>
        <v>0.41666666666666669</v>
      </c>
      <c r="J604" s="280">
        <f t="shared" si="203"/>
        <v>45750</v>
      </c>
      <c r="K604" s="281">
        <f t="shared" si="203"/>
        <v>0.64583333333333337</v>
      </c>
      <c r="L604" s="280">
        <f t="shared" si="203"/>
        <v>45776</v>
      </c>
      <c r="M604" s="281">
        <f t="shared" si="203"/>
        <v>0.375</v>
      </c>
      <c r="O604" s="35"/>
    </row>
    <row r="605" spans="1:15" ht="9.75" customHeight="1">
      <c r="A605" s="327"/>
      <c r="B605" s="296"/>
      <c r="C605" s="296"/>
      <c r="D605" s="296"/>
      <c r="E605" s="328"/>
      <c r="F605" s="318"/>
      <c r="G605" s="319"/>
      <c r="H605" s="318"/>
      <c r="I605" s="319"/>
      <c r="J605" s="318"/>
      <c r="K605" s="319"/>
      <c r="L605" s="318"/>
      <c r="M605" s="319"/>
      <c r="O605" s="35"/>
    </row>
    <row r="606" spans="1:15">
      <c r="A606" s="270" t="s">
        <v>41</v>
      </c>
      <c r="B606" s="296" t="s">
        <v>375</v>
      </c>
      <c r="C606" s="296" t="s">
        <v>198</v>
      </c>
      <c r="D606" s="296" t="s">
        <v>198</v>
      </c>
      <c r="E606" s="326" t="s">
        <v>387</v>
      </c>
      <c r="F606" s="305">
        <f t="shared" ref="F606:M606" si="204">F18</f>
        <v>45666</v>
      </c>
      <c r="G606" s="281">
        <f t="shared" si="204"/>
        <v>0.625</v>
      </c>
      <c r="H606" s="305">
        <f t="shared" si="204"/>
        <v>45687</v>
      </c>
      <c r="I606" s="281">
        <f t="shared" si="204"/>
        <v>0.625</v>
      </c>
      <c r="J606" s="305">
        <f t="shared" si="204"/>
        <v>45747</v>
      </c>
      <c r="K606" s="281">
        <f t="shared" si="204"/>
        <v>0.625</v>
      </c>
      <c r="L606" s="305">
        <f t="shared" si="204"/>
        <v>45770</v>
      </c>
      <c r="M606" s="281">
        <f t="shared" si="204"/>
        <v>0.625</v>
      </c>
      <c r="O606" s="35"/>
    </row>
    <row r="607" spans="1:15">
      <c r="A607" s="329" t="s">
        <v>80</v>
      </c>
      <c r="B607" s="296" t="s">
        <v>375</v>
      </c>
      <c r="C607" s="296" t="s">
        <v>198</v>
      </c>
      <c r="D607" s="296" t="s">
        <v>198</v>
      </c>
      <c r="E607" s="330" t="s">
        <v>388</v>
      </c>
      <c r="F607" s="305">
        <f t="shared" ref="F607:M607" si="205">F48</f>
        <v>45667</v>
      </c>
      <c r="G607" s="281">
        <f t="shared" si="205"/>
        <v>0.375</v>
      </c>
      <c r="H607" s="305">
        <f t="shared" si="205"/>
        <v>45688</v>
      </c>
      <c r="I607" s="281">
        <f t="shared" si="205"/>
        <v>0.375</v>
      </c>
      <c r="J607" s="305">
        <f t="shared" si="205"/>
        <v>45747</v>
      </c>
      <c r="K607" s="281">
        <f t="shared" si="205"/>
        <v>0.375</v>
      </c>
      <c r="L607" s="305">
        <f t="shared" si="205"/>
        <v>45776</v>
      </c>
      <c r="M607" s="281">
        <f t="shared" si="205"/>
        <v>0.375</v>
      </c>
      <c r="O607" s="35"/>
    </row>
    <row r="608" spans="1:15">
      <c r="A608" s="270" t="s">
        <v>148</v>
      </c>
      <c r="B608" s="296" t="s">
        <v>375</v>
      </c>
      <c r="C608" s="296" t="s">
        <v>198</v>
      </c>
      <c r="D608" s="296" t="s">
        <v>198</v>
      </c>
      <c r="E608" s="331" t="s">
        <v>389</v>
      </c>
      <c r="F608" s="305">
        <f t="shared" ref="F608:M608" si="206">F108</f>
        <v>45673</v>
      </c>
      <c r="G608" s="281" t="str">
        <f t="shared" si="206"/>
        <v>15:00</v>
      </c>
      <c r="H608" s="305">
        <f t="shared" si="206"/>
        <v>45694</v>
      </c>
      <c r="I608" s="281" t="str">
        <f t="shared" si="206"/>
        <v>15:00</v>
      </c>
      <c r="J608" s="305">
        <f t="shared" si="206"/>
        <v>45748</v>
      </c>
      <c r="K608" s="281">
        <f t="shared" si="206"/>
        <v>0.375</v>
      </c>
      <c r="L608" s="305">
        <f t="shared" si="206"/>
        <v>45769</v>
      </c>
      <c r="M608" s="281">
        <f t="shared" si="206"/>
        <v>0.5</v>
      </c>
      <c r="O608" s="35"/>
    </row>
    <row r="609" spans="1:15">
      <c r="A609" s="52"/>
      <c r="E609" s="125"/>
      <c r="F609" s="93"/>
      <c r="O609" s="35"/>
    </row>
    <row r="610" spans="1:15" ht="27">
      <c r="A610" s="52"/>
      <c r="E610" s="677" t="s">
        <v>390</v>
      </c>
      <c r="F610" s="677"/>
      <c r="G610" s="677"/>
      <c r="H610" s="677"/>
      <c r="I610" s="677"/>
      <c r="J610" s="677"/>
      <c r="K610" s="677"/>
      <c r="L610" s="677"/>
      <c r="M610" s="677"/>
      <c r="O610" s="35"/>
    </row>
    <row r="611" spans="1:15" ht="27">
      <c r="A611" s="52"/>
      <c r="E611" s="100"/>
      <c r="F611" s="100"/>
      <c r="G611" s="100"/>
      <c r="H611" s="100"/>
      <c r="I611" s="100"/>
      <c r="J611" s="100"/>
      <c r="K611" s="100"/>
      <c r="L611" s="100"/>
      <c r="M611" s="100"/>
      <c r="O611" s="35"/>
    </row>
    <row r="612" spans="1:15" ht="27.75" thickBot="1">
      <c r="A612" s="52"/>
      <c r="E612" s="100"/>
      <c r="F612" s="100"/>
      <c r="G612" s="100"/>
      <c r="H612" s="100"/>
      <c r="I612" s="100"/>
      <c r="J612" s="100"/>
      <c r="K612" s="100"/>
      <c r="L612" s="100"/>
      <c r="M612" s="100"/>
      <c r="O612" s="35"/>
    </row>
    <row r="613" spans="1:15" ht="21.75" customHeight="1" thickBot="1">
      <c r="A613" s="52"/>
      <c r="E613" s="666" t="s">
        <v>182</v>
      </c>
      <c r="F613" s="669" t="s">
        <v>7</v>
      </c>
      <c r="G613" s="670"/>
      <c r="H613" s="670"/>
      <c r="I613" s="670"/>
      <c r="J613" s="670"/>
      <c r="K613" s="670"/>
      <c r="L613" s="670"/>
      <c r="M613" s="671"/>
      <c r="O613" s="35"/>
    </row>
    <row r="614" spans="1:15" ht="21.75" customHeight="1" thickBot="1">
      <c r="A614" s="52"/>
      <c r="E614" s="667"/>
      <c r="F614" s="669" t="s">
        <v>12</v>
      </c>
      <c r="G614" s="671"/>
      <c r="H614" s="669" t="s">
        <v>13</v>
      </c>
      <c r="I614" s="671"/>
      <c r="J614" s="669" t="s">
        <v>183</v>
      </c>
      <c r="K614" s="671"/>
      <c r="L614" s="669" t="s">
        <v>184</v>
      </c>
      <c r="M614" s="671"/>
      <c r="O614" s="35"/>
    </row>
    <row r="615" spans="1:15" ht="21" thickBot="1">
      <c r="A615" s="52"/>
      <c r="E615" s="668"/>
      <c r="F615" s="58" t="s">
        <v>185</v>
      </c>
      <c r="G615" s="59" t="s">
        <v>186</v>
      </c>
      <c r="H615" s="58" t="s">
        <v>185</v>
      </c>
      <c r="I615" s="59" t="s">
        <v>186</v>
      </c>
      <c r="J615" s="58" t="s">
        <v>185</v>
      </c>
      <c r="K615" s="59" t="s">
        <v>186</v>
      </c>
      <c r="L615" s="58" t="s">
        <v>185</v>
      </c>
      <c r="M615" s="59" t="s">
        <v>186</v>
      </c>
      <c r="O615" s="35"/>
    </row>
    <row r="616" spans="1:15" ht="21.75" thickTop="1" thickBot="1">
      <c r="A616" s="52"/>
      <c r="E616" s="60" t="s">
        <v>187</v>
      </c>
      <c r="F616" s="49"/>
      <c r="G616" s="61"/>
      <c r="O616" s="35"/>
    </row>
    <row r="617" spans="1:15" ht="21" thickTop="1">
      <c r="A617" s="29" t="s">
        <v>72</v>
      </c>
      <c r="B617" s="49" t="s">
        <v>375</v>
      </c>
      <c r="C617" s="49" t="s">
        <v>189</v>
      </c>
      <c r="D617" s="49" t="s">
        <v>189</v>
      </c>
      <c r="E617" s="13" t="s">
        <v>376</v>
      </c>
      <c r="F617" s="305">
        <f t="shared" ref="F617:M617" si="207">+F40</f>
        <v>45678</v>
      </c>
      <c r="G617" s="281" t="str">
        <f t="shared" si="207"/>
        <v>9:00</v>
      </c>
      <c r="H617" s="305">
        <f t="shared" si="207"/>
        <v>45698</v>
      </c>
      <c r="I617" s="281" t="str">
        <f t="shared" si="207"/>
        <v>9:00</v>
      </c>
      <c r="J617" s="305">
        <f t="shared" si="207"/>
        <v>45750</v>
      </c>
      <c r="K617" s="281">
        <f t="shared" si="207"/>
        <v>0.375</v>
      </c>
      <c r="L617" s="305">
        <f t="shared" si="207"/>
        <v>45771</v>
      </c>
      <c r="M617" s="281">
        <f t="shared" si="207"/>
        <v>0.375</v>
      </c>
      <c r="O617" s="35"/>
    </row>
    <row r="618" spans="1:15" ht="40.5">
      <c r="A618" s="29" t="s">
        <v>78</v>
      </c>
      <c r="B618" s="49" t="s">
        <v>375</v>
      </c>
      <c r="C618" s="49" t="s">
        <v>189</v>
      </c>
      <c r="D618" s="49" t="s">
        <v>189</v>
      </c>
      <c r="E618" s="12" t="s">
        <v>377</v>
      </c>
      <c r="F618" s="305">
        <f>+F589</f>
        <v>45671</v>
      </c>
      <c r="G618" s="281">
        <f t="shared" ref="G618:M620" si="208">+G589</f>
        <v>0.375</v>
      </c>
      <c r="H618" s="305">
        <f t="shared" si="208"/>
        <v>45695</v>
      </c>
      <c r="I618" s="281">
        <f t="shared" si="208"/>
        <v>0.375</v>
      </c>
      <c r="J618" s="305">
        <f t="shared" si="208"/>
        <v>45751</v>
      </c>
      <c r="K618" s="281">
        <f t="shared" si="208"/>
        <v>0.375</v>
      </c>
      <c r="L618" s="305">
        <f t="shared" si="208"/>
        <v>45776</v>
      </c>
      <c r="M618" s="281">
        <f t="shared" si="208"/>
        <v>0.375</v>
      </c>
      <c r="O618" s="35"/>
    </row>
    <row r="619" spans="1:15">
      <c r="A619" s="29" t="s">
        <v>27</v>
      </c>
      <c r="B619" s="49" t="s">
        <v>375</v>
      </c>
      <c r="C619" s="49" t="s">
        <v>189</v>
      </c>
      <c r="D619" s="49" t="s">
        <v>189</v>
      </c>
      <c r="E619" s="8" t="s">
        <v>378</v>
      </c>
      <c r="F619" s="305">
        <f>+F590</f>
        <v>45665</v>
      </c>
      <c r="G619" s="281">
        <f t="shared" si="208"/>
        <v>0.375</v>
      </c>
      <c r="H619" s="305">
        <f t="shared" si="208"/>
        <v>45695</v>
      </c>
      <c r="I619" s="281">
        <f t="shared" si="208"/>
        <v>0.625</v>
      </c>
      <c r="J619" s="305">
        <f t="shared" si="208"/>
        <v>45748</v>
      </c>
      <c r="K619" s="281">
        <f t="shared" si="208"/>
        <v>0.625</v>
      </c>
      <c r="L619" s="305">
        <f t="shared" si="208"/>
        <v>45770</v>
      </c>
      <c r="M619" s="281">
        <f t="shared" si="208"/>
        <v>0.625</v>
      </c>
      <c r="O619" s="35"/>
    </row>
    <row r="620" spans="1:15">
      <c r="A620" s="270" t="s">
        <v>99</v>
      </c>
      <c r="B620" s="49" t="s">
        <v>375</v>
      </c>
      <c r="C620" s="49" t="s">
        <v>189</v>
      </c>
      <c r="D620" s="49" t="s">
        <v>189</v>
      </c>
      <c r="E620" s="12" t="s">
        <v>346</v>
      </c>
      <c r="F620" s="305">
        <f>+F591</f>
        <v>45672</v>
      </c>
      <c r="G620" s="281">
        <f t="shared" si="208"/>
        <v>0.625</v>
      </c>
      <c r="H620" s="305">
        <f t="shared" si="208"/>
        <v>45692</v>
      </c>
      <c r="I620" s="281">
        <f t="shared" si="208"/>
        <v>0.625</v>
      </c>
      <c r="J620" s="305">
        <f t="shared" si="208"/>
        <v>45747</v>
      </c>
      <c r="K620" s="281">
        <f t="shared" si="208"/>
        <v>0.375</v>
      </c>
      <c r="L620" s="305">
        <f t="shared" si="208"/>
        <v>45775</v>
      </c>
      <c r="M620" s="281">
        <f t="shared" si="208"/>
        <v>0.35416666666666669</v>
      </c>
      <c r="O620" s="35"/>
    </row>
    <row r="621" spans="1:15" ht="21" thickBot="1">
      <c r="H621" s="135"/>
      <c r="I621" s="1"/>
      <c r="J621" s="135"/>
      <c r="K621" s="1"/>
      <c r="L621" s="370"/>
      <c r="M621" s="371"/>
      <c r="O621" s="35"/>
    </row>
    <row r="622" spans="1:15" ht="21.75" thickTop="1" thickBot="1">
      <c r="A622" s="270"/>
      <c r="B622" s="296"/>
      <c r="C622" s="296"/>
      <c r="D622" s="296"/>
      <c r="E622" s="60" t="s">
        <v>197</v>
      </c>
      <c r="F622" s="312"/>
      <c r="G622" s="313"/>
      <c r="H622" s="312"/>
      <c r="I622" s="313"/>
      <c r="J622" s="135"/>
      <c r="K622" s="1"/>
      <c r="L622" s="312"/>
      <c r="M622" s="313"/>
      <c r="O622" s="35"/>
    </row>
    <row r="623" spans="1:15" ht="21" thickTop="1">
      <c r="A623" s="270" t="s">
        <v>66</v>
      </c>
      <c r="B623" s="296" t="s">
        <v>375</v>
      </c>
      <c r="C623" s="296" t="s">
        <v>189</v>
      </c>
      <c r="D623" s="296" t="s">
        <v>198</v>
      </c>
      <c r="E623" s="314" t="s">
        <v>379</v>
      </c>
      <c r="F623" s="305">
        <f>+F594</f>
        <v>45677</v>
      </c>
      <c r="G623" s="281" t="str">
        <f t="shared" ref="G623:M624" si="209">+G594</f>
        <v>15:30</v>
      </c>
      <c r="H623" s="305">
        <f t="shared" si="209"/>
        <v>45698</v>
      </c>
      <c r="I623" s="281" t="str">
        <f t="shared" si="209"/>
        <v>15:30</v>
      </c>
      <c r="J623" s="305">
        <f t="shared" si="209"/>
        <v>45748</v>
      </c>
      <c r="K623" s="281">
        <f t="shared" si="209"/>
        <v>0.375</v>
      </c>
      <c r="L623" s="305">
        <f t="shared" si="209"/>
        <v>45770</v>
      </c>
      <c r="M623" s="281">
        <f t="shared" si="209"/>
        <v>0.375</v>
      </c>
      <c r="O623" s="35"/>
    </row>
    <row r="624" spans="1:15" ht="40.5">
      <c r="A624" s="270" t="s">
        <v>169</v>
      </c>
      <c r="B624" s="296"/>
      <c r="C624" s="296"/>
      <c r="D624" s="296"/>
      <c r="E624" s="314" t="s">
        <v>380</v>
      </c>
      <c r="F624" s="305">
        <f>+F595</f>
        <v>45666</v>
      </c>
      <c r="G624" s="281">
        <f t="shared" si="209"/>
        <v>0.625</v>
      </c>
      <c r="H624" s="305">
        <f t="shared" si="209"/>
        <v>45691</v>
      </c>
      <c r="I624" s="281">
        <f t="shared" si="209"/>
        <v>0.625</v>
      </c>
      <c r="J624" s="305">
        <f t="shared" si="209"/>
        <v>45749</v>
      </c>
      <c r="K624" s="281">
        <f t="shared" si="209"/>
        <v>0.625</v>
      </c>
      <c r="L624" s="305">
        <f t="shared" si="209"/>
        <v>45776</v>
      </c>
      <c r="M624" s="281">
        <f t="shared" si="209"/>
        <v>0.625</v>
      </c>
      <c r="O624" s="35"/>
    </row>
    <row r="625" spans="1:15" ht="40.5">
      <c r="A625" s="270" t="s">
        <v>92</v>
      </c>
      <c r="B625" s="296" t="s">
        <v>375</v>
      </c>
      <c r="C625" s="296" t="s">
        <v>189</v>
      </c>
      <c r="D625" s="296" t="s">
        <v>198</v>
      </c>
      <c r="E625" s="315" t="s">
        <v>391</v>
      </c>
      <c r="F625" s="389">
        <f t="shared" ref="F625:M625" si="210">F57</f>
        <v>45673</v>
      </c>
      <c r="G625" s="281" t="str">
        <f t="shared" si="210"/>
        <v>8:30</v>
      </c>
      <c r="H625" s="305">
        <f t="shared" si="210"/>
        <v>45692</v>
      </c>
      <c r="I625" s="281" t="str">
        <f t="shared" si="210"/>
        <v>8:30</v>
      </c>
      <c r="J625" s="305">
        <f t="shared" si="210"/>
        <v>45750</v>
      </c>
      <c r="K625" s="281" t="str">
        <f t="shared" si="210"/>
        <v>8:30</v>
      </c>
      <c r="L625" s="305">
        <f t="shared" si="210"/>
        <v>45771</v>
      </c>
      <c r="M625" s="281" t="str">
        <f t="shared" si="210"/>
        <v>8:30</v>
      </c>
      <c r="O625" s="35"/>
    </row>
    <row r="626" spans="1:15">
      <c r="A626" s="270" t="s">
        <v>392</v>
      </c>
      <c r="B626" s="296"/>
      <c r="C626" s="296"/>
      <c r="D626" s="296"/>
      <c r="E626" s="315" t="s">
        <v>393</v>
      </c>
      <c r="F626" s="305">
        <f t="shared" ref="F626:M626" si="211">+F15</f>
        <v>45678</v>
      </c>
      <c r="G626" s="281">
        <f t="shared" si="211"/>
        <v>0.35416666666666669</v>
      </c>
      <c r="H626" s="305">
        <f t="shared" si="211"/>
        <v>45698</v>
      </c>
      <c r="I626" s="281">
        <f t="shared" si="211"/>
        <v>0.35416666666666669</v>
      </c>
      <c r="J626" s="305">
        <f t="shared" si="211"/>
        <v>45749</v>
      </c>
      <c r="K626" s="281">
        <f t="shared" si="211"/>
        <v>0.35416666666666669</v>
      </c>
      <c r="L626" s="305">
        <f t="shared" si="211"/>
        <v>45776</v>
      </c>
      <c r="M626" s="281">
        <f t="shared" si="211"/>
        <v>0.35416666666666669</v>
      </c>
      <c r="O626" s="35"/>
    </row>
    <row r="627" spans="1:15" ht="21" thickBot="1">
      <c r="A627" s="316"/>
      <c r="B627" s="296"/>
      <c r="C627" s="296"/>
      <c r="D627" s="296"/>
      <c r="E627" s="317"/>
      <c r="F627" s="318"/>
      <c r="G627" s="319"/>
      <c r="H627" s="318"/>
      <c r="I627" s="319"/>
      <c r="J627" s="318"/>
      <c r="K627" s="319"/>
      <c r="L627" s="318"/>
      <c r="M627" s="319"/>
      <c r="O627" s="35"/>
    </row>
    <row r="628" spans="1:15" ht="21.75" thickTop="1" thickBot="1">
      <c r="A628" s="270"/>
      <c r="B628" s="296"/>
      <c r="C628" s="296"/>
      <c r="D628" s="296"/>
      <c r="E628" s="311" t="s">
        <v>208</v>
      </c>
      <c r="F628" s="312"/>
      <c r="G628" s="313"/>
      <c r="H628" s="312"/>
      <c r="I628" s="313"/>
      <c r="J628" s="312"/>
      <c r="K628" s="313"/>
      <c r="L628" s="312"/>
      <c r="M628" s="313"/>
      <c r="O628" s="35"/>
    </row>
    <row r="629" spans="1:15" ht="21" thickTop="1">
      <c r="A629" s="270" t="s">
        <v>126</v>
      </c>
      <c r="B629" s="296" t="s">
        <v>375</v>
      </c>
      <c r="C629" s="296" t="s">
        <v>198</v>
      </c>
      <c r="D629" s="296" t="s">
        <v>189</v>
      </c>
      <c r="E629" s="320" t="s">
        <v>383</v>
      </c>
      <c r="F629" s="38">
        <f t="shared" ref="F629:M629" si="212">F87</f>
        <v>45674</v>
      </c>
      <c r="G629" s="44" t="str">
        <f t="shared" si="212"/>
        <v>9:00</v>
      </c>
      <c r="H629" s="38">
        <f t="shared" si="212"/>
        <v>45695</v>
      </c>
      <c r="I629" s="44" t="str">
        <f t="shared" si="212"/>
        <v>9:00</v>
      </c>
      <c r="J629" s="280">
        <f t="shared" si="212"/>
        <v>45751</v>
      </c>
      <c r="K629" s="281">
        <f t="shared" si="212"/>
        <v>0.625</v>
      </c>
      <c r="L629" s="280">
        <f t="shared" si="212"/>
        <v>45775</v>
      </c>
      <c r="M629" s="281">
        <f t="shared" si="212"/>
        <v>0.625</v>
      </c>
      <c r="O629" s="35"/>
    </row>
    <row r="630" spans="1:15">
      <c r="A630" s="270" t="s">
        <v>148</v>
      </c>
      <c r="B630" s="296" t="s">
        <v>375</v>
      </c>
      <c r="C630" s="296" t="s">
        <v>198</v>
      </c>
      <c r="D630" s="296" t="s">
        <v>198</v>
      </c>
      <c r="E630" s="331" t="s">
        <v>389</v>
      </c>
      <c r="F630" s="38">
        <f>F108</f>
        <v>45673</v>
      </c>
      <c r="G630" s="44" t="str">
        <f t="shared" ref="G630:M630" si="213">G108</f>
        <v>15:00</v>
      </c>
      <c r="H630" s="38">
        <f t="shared" si="213"/>
        <v>45694</v>
      </c>
      <c r="I630" s="44" t="str">
        <f t="shared" si="213"/>
        <v>15:00</v>
      </c>
      <c r="J630" s="280">
        <f t="shared" si="213"/>
        <v>45748</v>
      </c>
      <c r="K630" s="281">
        <f t="shared" si="213"/>
        <v>0.375</v>
      </c>
      <c r="L630" s="280">
        <f t="shared" si="213"/>
        <v>45769</v>
      </c>
      <c r="M630" s="281">
        <f t="shared" si="213"/>
        <v>0.5</v>
      </c>
      <c r="O630" s="35"/>
    </row>
    <row r="631" spans="1:15">
      <c r="A631" s="292"/>
      <c r="B631" s="309"/>
      <c r="C631" s="309"/>
      <c r="D631" s="309"/>
      <c r="E631" s="324" t="s">
        <v>290</v>
      </c>
      <c r="F631" s="325"/>
      <c r="G631" s="281"/>
      <c r="H631" s="325"/>
      <c r="I631" s="281"/>
      <c r="J631" s="325"/>
      <c r="K631" s="281"/>
      <c r="L631" s="325"/>
      <c r="M631" s="281"/>
      <c r="O631" s="35"/>
    </row>
    <row r="632" spans="1:15" ht="40.5">
      <c r="A632" s="292" t="s">
        <v>114</v>
      </c>
      <c r="B632" s="309"/>
      <c r="C632" s="309"/>
      <c r="D632" s="309"/>
      <c r="E632" s="326" t="s">
        <v>394</v>
      </c>
      <c r="F632" s="280">
        <f t="shared" ref="F632:M632" si="214">+F78</f>
        <v>45666</v>
      </c>
      <c r="G632" s="281">
        <f t="shared" si="214"/>
        <v>0.35416666666666669</v>
      </c>
      <c r="H632" s="280">
        <f t="shared" si="214"/>
        <v>45687</v>
      </c>
      <c r="I632" s="281">
        <f t="shared" si="214"/>
        <v>0.35416666666666669</v>
      </c>
      <c r="J632" s="283">
        <f t="shared" si="214"/>
        <v>45751</v>
      </c>
      <c r="K632" s="281">
        <f t="shared" si="214"/>
        <v>0.35416666666666669</v>
      </c>
      <c r="L632" s="283">
        <f t="shared" si="214"/>
        <v>45777</v>
      </c>
      <c r="M632" s="281">
        <f t="shared" si="214"/>
        <v>0.64583333333333337</v>
      </c>
      <c r="O632" s="35"/>
    </row>
    <row r="633" spans="1:15">
      <c r="A633" s="52"/>
      <c r="E633" s="125"/>
      <c r="F633" s="93"/>
      <c r="L633" s="303"/>
      <c r="M633" s="303"/>
      <c r="O633" s="35"/>
    </row>
    <row r="635" spans="1:15">
      <c r="A635" s="46"/>
      <c r="B635" s="63"/>
      <c r="C635" s="63"/>
      <c r="D635" s="63"/>
      <c r="E635" s="96"/>
      <c r="F635" s="86"/>
      <c r="G635" s="86"/>
      <c r="H635" s="86"/>
      <c r="I635" s="86"/>
      <c r="J635" s="86"/>
      <c r="K635" s="86"/>
      <c r="L635" s="86"/>
      <c r="M635" s="86"/>
      <c r="O635" s="35"/>
    </row>
    <row r="636" spans="1:15">
      <c r="A636" s="52"/>
      <c r="E636" s="62" t="s">
        <v>233</v>
      </c>
      <c r="F636" s="49"/>
      <c r="G636" s="61"/>
      <c r="K636" s="49" t="s">
        <v>310</v>
      </c>
      <c r="O636" s="35"/>
    </row>
    <row r="637" spans="1:15">
      <c r="A637" s="52"/>
      <c r="E637" s="62"/>
      <c r="F637" s="49"/>
      <c r="G637" s="61"/>
      <c r="K637" s="49" t="s">
        <v>395</v>
      </c>
      <c r="O637" s="35"/>
    </row>
    <row r="638" spans="1:15">
      <c r="A638" s="52"/>
      <c r="E638" s="125"/>
      <c r="F638" s="93"/>
      <c r="O638" s="35"/>
    </row>
    <row r="639" spans="1:15">
      <c r="A639" s="52"/>
      <c r="E639" s="125"/>
      <c r="F639" s="93"/>
      <c r="O639" s="35"/>
    </row>
    <row r="640" spans="1:15">
      <c r="A640" s="52"/>
      <c r="E640" s="125"/>
      <c r="F640" s="93"/>
      <c r="O640" s="35"/>
    </row>
    <row r="641" spans="1:15" ht="25.5" hidden="1">
      <c r="A641" s="52"/>
      <c r="E641" s="54" t="s">
        <v>0</v>
      </c>
      <c r="F641" s="54"/>
      <c r="G641" s="54"/>
      <c r="O641" s="35"/>
    </row>
    <row r="642" spans="1:15" ht="25.5" hidden="1">
      <c r="A642" s="52"/>
      <c r="E642" s="54" t="s">
        <v>179</v>
      </c>
      <c r="F642" s="54"/>
      <c r="G642" s="54"/>
      <c r="O642" s="35"/>
    </row>
    <row r="643" spans="1:15" ht="30" hidden="1">
      <c r="A643" s="52"/>
      <c r="E643" s="105" t="s">
        <v>396</v>
      </c>
      <c r="F643" s="105"/>
      <c r="G643" s="105"/>
      <c r="O643" s="35"/>
    </row>
    <row r="644" spans="1:15" ht="25.5" hidden="1">
      <c r="A644" s="52"/>
      <c r="E644" s="54" t="s">
        <v>397</v>
      </c>
      <c r="F644" s="54"/>
      <c r="G644" s="54"/>
      <c r="O644" s="35"/>
    </row>
    <row r="645" spans="1:15" ht="30" hidden="1">
      <c r="A645" s="52"/>
      <c r="E645" s="105"/>
      <c r="F645" s="105"/>
      <c r="G645" s="138"/>
      <c r="O645" s="35"/>
    </row>
    <row r="646" spans="1:15" ht="21.75" hidden="1" customHeight="1" thickBot="1">
      <c r="A646" s="52"/>
      <c r="E646" s="666" t="s">
        <v>182</v>
      </c>
      <c r="F646" s="680" t="s">
        <v>398</v>
      </c>
      <c r="G646" s="680"/>
      <c r="O646" s="35"/>
    </row>
    <row r="647" spans="1:15" ht="21.75" hidden="1" customHeight="1" thickBot="1">
      <c r="A647" s="52"/>
      <c r="E647" s="667"/>
      <c r="F647" s="669" t="s">
        <v>12</v>
      </c>
      <c r="G647" s="671"/>
      <c r="O647" s="35"/>
    </row>
    <row r="648" spans="1:15" ht="21" hidden="1" thickBot="1">
      <c r="A648" s="52"/>
      <c r="E648" s="668"/>
      <c r="F648" s="58" t="s">
        <v>185</v>
      </c>
      <c r="G648" s="59" t="s">
        <v>186</v>
      </c>
      <c r="O648" s="35"/>
    </row>
    <row r="649" spans="1:15" ht="21.75" hidden="1" thickTop="1" thickBot="1">
      <c r="A649" s="52"/>
      <c r="E649" s="60" t="s">
        <v>399</v>
      </c>
      <c r="F649" s="49"/>
      <c r="G649" s="61"/>
      <c r="O649" s="35"/>
    </row>
    <row r="650" spans="1:15" ht="40.5" hidden="1">
      <c r="A650" s="29"/>
      <c r="B650" s="63" t="s">
        <v>400</v>
      </c>
      <c r="C650" s="63" t="s">
        <v>189</v>
      </c>
      <c r="D650" s="63"/>
      <c r="E650" s="139" t="s">
        <v>401</v>
      </c>
      <c r="F650" s="38" t="e">
        <f>#REF!</f>
        <v>#REF!</v>
      </c>
      <c r="G650" s="44" t="e">
        <f>#REF!</f>
        <v>#REF!</v>
      </c>
      <c r="O650" s="35"/>
    </row>
    <row r="651" spans="1:15" hidden="1">
      <c r="A651" s="29"/>
      <c r="B651" s="63" t="s">
        <v>400</v>
      </c>
      <c r="C651" s="63" t="s">
        <v>189</v>
      </c>
      <c r="D651" s="63"/>
      <c r="E651" s="64" t="s">
        <v>215</v>
      </c>
      <c r="F651" s="38" t="e">
        <f>#REF!</f>
        <v>#REF!</v>
      </c>
      <c r="G651" s="44" t="e">
        <f>#REF!</f>
        <v>#REF!</v>
      </c>
      <c r="O651" s="35"/>
    </row>
    <row r="652" spans="1:15" hidden="1">
      <c r="A652" s="29"/>
      <c r="B652" s="63" t="s">
        <v>400</v>
      </c>
      <c r="C652" s="63" t="s">
        <v>189</v>
      </c>
      <c r="D652" s="63"/>
      <c r="E652" s="80" t="s">
        <v>402</v>
      </c>
      <c r="F652" s="38" t="e">
        <f>#REF!</f>
        <v>#REF!</v>
      </c>
      <c r="G652" s="44" t="e">
        <f>#REF!</f>
        <v>#REF!</v>
      </c>
      <c r="O652" s="35"/>
    </row>
    <row r="653" spans="1:15" hidden="1">
      <c r="A653" s="29"/>
      <c r="B653" s="63" t="s">
        <v>400</v>
      </c>
      <c r="C653" s="63" t="s">
        <v>189</v>
      </c>
      <c r="D653" s="63"/>
      <c r="E653" s="81" t="s">
        <v>403</v>
      </c>
      <c r="F653" s="38" t="e">
        <f>#REF!</f>
        <v>#REF!</v>
      </c>
      <c r="G653" s="44" t="e">
        <f>#REF!</f>
        <v>#REF!</v>
      </c>
      <c r="O653" s="35"/>
    </row>
    <row r="654" spans="1:15" ht="40.5" hidden="1">
      <c r="A654" s="29"/>
      <c r="B654" s="63" t="s">
        <v>400</v>
      </c>
      <c r="C654" s="63" t="s">
        <v>189</v>
      </c>
      <c r="D654" s="63"/>
      <c r="E654" s="80" t="s">
        <v>404</v>
      </c>
      <c r="F654" s="38" t="e">
        <f>#REF!</f>
        <v>#REF!</v>
      </c>
      <c r="G654" s="44" t="e">
        <f>#REF!</f>
        <v>#REF!</v>
      </c>
      <c r="O654" s="35"/>
    </row>
    <row r="655" spans="1:15" ht="40.5" hidden="1">
      <c r="A655" s="29"/>
      <c r="B655" s="63" t="s">
        <v>400</v>
      </c>
      <c r="C655" s="63" t="s">
        <v>189</v>
      </c>
      <c r="D655" s="63"/>
      <c r="E655" s="80" t="s">
        <v>405</v>
      </c>
      <c r="F655" s="38" t="e">
        <f>#REF!</f>
        <v>#REF!</v>
      </c>
      <c r="G655" s="44" t="e">
        <f>#REF!</f>
        <v>#REF!</v>
      </c>
      <c r="O655" s="35"/>
    </row>
    <row r="656" spans="1:15" hidden="1">
      <c r="A656" s="29"/>
      <c r="B656" s="63" t="s">
        <v>400</v>
      </c>
      <c r="C656" s="63" t="s">
        <v>189</v>
      </c>
      <c r="D656" s="63"/>
      <c r="E656" s="81" t="s">
        <v>406</v>
      </c>
      <c r="F656" s="38" t="e">
        <f>#REF!</f>
        <v>#REF!</v>
      </c>
      <c r="G656" s="44" t="e">
        <f>#REF!</f>
        <v>#REF!</v>
      </c>
      <c r="O656" s="35"/>
    </row>
    <row r="657" spans="1:15" hidden="1">
      <c r="A657" s="29"/>
      <c r="B657" s="63" t="s">
        <v>400</v>
      </c>
      <c r="C657" s="63" t="s">
        <v>189</v>
      </c>
      <c r="D657" s="63"/>
      <c r="E657" s="64" t="s">
        <v>407</v>
      </c>
      <c r="F657" s="38" t="e">
        <f>#REF!</f>
        <v>#REF!</v>
      </c>
      <c r="G657" s="44" t="e">
        <f>#REF!</f>
        <v>#REF!</v>
      </c>
      <c r="O657" s="35"/>
    </row>
    <row r="658" spans="1:15" hidden="1">
      <c r="A658" s="52"/>
      <c r="E658" s="62"/>
      <c r="F658" s="5"/>
      <c r="G658" s="6"/>
      <c r="O658" s="35"/>
    </row>
    <row r="659" spans="1:15" ht="21.75" hidden="1" thickTop="1" thickBot="1">
      <c r="A659" s="52"/>
      <c r="E659" s="60" t="s">
        <v>408</v>
      </c>
      <c r="F659" s="5"/>
      <c r="G659" s="6"/>
      <c r="O659" s="35"/>
    </row>
    <row r="660" spans="1:15" ht="21" hidden="1" thickTop="1">
      <c r="A660" s="29"/>
      <c r="B660" s="63" t="s">
        <v>400</v>
      </c>
      <c r="C660" s="63" t="s">
        <v>198</v>
      </c>
      <c r="D660" s="63"/>
      <c r="E660" s="140" t="s">
        <v>409</v>
      </c>
      <c r="F660" s="38" t="e">
        <f>#REF!</f>
        <v>#REF!</v>
      </c>
      <c r="G660" s="44" t="e">
        <f>#REF!</f>
        <v>#REF!</v>
      </c>
      <c r="O660" s="35"/>
    </row>
    <row r="661" spans="1:15" hidden="1">
      <c r="A661" s="29"/>
      <c r="B661" s="63" t="s">
        <v>400</v>
      </c>
      <c r="C661" s="63" t="s">
        <v>198</v>
      </c>
      <c r="D661" s="63"/>
      <c r="E661" s="80" t="s">
        <v>410</v>
      </c>
      <c r="F661" s="38" t="e">
        <f>#REF!</f>
        <v>#REF!</v>
      </c>
      <c r="G661" s="44" t="e">
        <f>#REF!</f>
        <v>#REF!</v>
      </c>
      <c r="O661" s="35"/>
    </row>
    <row r="662" spans="1:15" hidden="1">
      <c r="A662" s="29"/>
      <c r="B662" s="63" t="s">
        <v>400</v>
      </c>
      <c r="C662" s="63" t="s">
        <v>198</v>
      </c>
      <c r="D662" s="63"/>
      <c r="E662" s="80" t="s">
        <v>211</v>
      </c>
      <c r="F662" s="38" t="e">
        <f>#REF!</f>
        <v>#REF!</v>
      </c>
      <c r="G662" s="44" t="e">
        <f>#REF!</f>
        <v>#REF!</v>
      </c>
      <c r="O662" s="35"/>
    </row>
    <row r="663" spans="1:15" hidden="1">
      <c r="A663" s="29"/>
      <c r="B663" s="63" t="s">
        <v>400</v>
      </c>
      <c r="C663" s="63" t="s">
        <v>198</v>
      </c>
      <c r="D663" s="63"/>
      <c r="E663" s="141" t="s">
        <v>411</v>
      </c>
      <c r="F663" s="38" t="e">
        <f>#REF!</f>
        <v>#REF!</v>
      </c>
      <c r="G663" s="44" t="e">
        <f>#REF!</f>
        <v>#REF!</v>
      </c>
      <c r="O663" s="35"/>
    </row>
    <row r="664" spans="1:15" hidden="1">
      <c r="A664" s="52"/>
      <c r="E664" s="66" t="s">
        <v>290</v>
      </c>
      <c r="F664" s="142"/>
      <c r="G664" s="6"/>
    </row>
    <row r="665" spans="1:15" hidden="1">
      <c r="A665" s="29"/>
      <c r="B665" s="63" t="s">
        <v>400</v>
      </c>
      <c r="C665" s="63" t="s">
        <v>198</v>
      </c>
      <c r="D665" s="63"/>
      <c r="E665" s="107" t="s">
        <v>412</v>
      </c>
      <c r="F665" s="38" t="e">
        <f>#REF!</f>
        <v>#REF!</v>
      </c>
      <c r="G665" s="44" t="e">
        <f>#REF!</f>
        <v>#REF!</v>
      </c>
    </row>
    <row r="666" spans="1:15" ht="41.25" hidden="1" thickBot="1">
      <c r="A666" s="29"/>
      <c r="B666" s="63" t="s">
        <v>400</v>
      </c>
      <c r="C666" s="63" t="s">
        <v>198</v>
      </c>
      <c r="D666" s="63"/>
      <c r="E666" s="70" t="s">
        <v>413</v>
      </c>
      <c r="F666" s="38" t="e">
        <f>#REF!</f>
        <v>#REF!</v>
      </c>
      <c r="G666" s="44" t="e">
        <f>#REF!</f>
        <v>#REF!</v>
      </c>
    </row>
    <row r="667" spans="1:15" hidden="1">
      <c r="A667" s="52"/>
      <c r="E667" s="66" t="s">
        <v>205</v>
      </c>
      <c r="F667" s="142"/>
      <c r="G667" s="6"/>
    </row>
    <row r="668" spans="1:15" hidden="1">
      <c r="A668" s="29"/>
      <c r="B668" s="63" t="s">
        <v>400</v>
      </c>
      <c r="C668" s="63" t="s">
        <v>198</v>
      </c>
      <c r="D668" s="63"/>
      <c r="E668" s="83" t="s">
        <v>256</v>
      </c>
      <c r="F668" s="38" t="e">
        <f>#REF!</f>
        <v>#REF!</v>
      </c>
      <c r="G668" s="44" t="e">
        <f>#REF!</f>
        <v>#REF!</v>
      </c>
    </row>
    <row r="669" spans="1:15" ht="21" hidden="1" thickBot="1">
      <c r="A669" s="29"/>
      <c r="B669" s="63" t="s">
        <v>400</v>
      </c>
      <c r="C669" s="63" t="s">
        <v>198</v>
      </c>
      <c r="D669" s="63"/>
      <c r="E669" s="70" t="s">
        <v>414</v>
      </c>
      <c r="F669" s="38" t="e">
        <f>#REF!</f>
        <v>#REF!</v>
      </c>
      <c r="G669" s="44" t="e">
        <f>#REF!</f>
        <v>#REF!</v>
      </c>
    </row>
    <row r="670" spans="1:15" hidden="1">
      <c r="A670" s="52"/>
      <c r="E670" s="62"/>
      <c r="F670" s="55"/>
      <c r="G670" s="143"/>
    </row>
    <row r="671" spans="1:15" ht="21.75" hidden="1" thickTop="1" thickBot="1">
      <c r="A671" s="52"/>
      <c r="E671" s="60" t="s">
        <v>415</v>
      </c>
      <c r="F671" s="55"/>
      <c r="G671" s="143"/>
    </row>
    <row r="672" spans="1:15" ht="21" hidden="1" thickTop="1">
      <c r="A672" s="29"/>
      <c r="B672" s="63" t="s">
        <v>400</v>
      </c>
      <c r="C672" s="63" t="s">
        <v>217</v>
      </c>
      <c r="D672" s="63"/>
      <c r="E672" s="90" t="s">
        <v>221</v>
      </c>
      <c r="F672" s="38" t="e">
        <f>#REF!</f>
        <v>#REF!</v>
      </c>
      <c r="G672" s="44" t="e">
        <f>#REF!</f>
        <v>#REF!</v>
      </c>
    </row>
    <row r="673" spans="1:15" ht="40.5" hidden="1">
      <c r="A673" s="29"/>
      <c r="B673" s="63" t="s">
        <v>400</v>
      </c>
      <c r="C673" s="63" t="s">
        <v>217</v>
      </c>
      <c r="D673" s="63"/>
      <c r="E673" s="81" t="s">
        <v>416</v>
      </c>
      <c r="F673" s="38" t="e">
        <f>#REF!</f>
        <v>#REF!</v>
      </c>
      <c r="G673" s="44" t="e">
        <f>#REF!</f>
        <v>#REF!</v>
      </c>
    </row>
    <row r="674" spans="1:15" hidden="1">
      <c r="A674" s="29"/>
      <c r="B674" s="63" t="s">
        <v>400</v>
      </c>
      <c r="C674" s="63" t="s">
        <v>217</v>
      </c>
      <c r="D674" s="63"/>
      <c r="E674" s="81" t="s">
        <v>334</v>
      </c>
      <c r="F674" s="38" t="e">
        <f>#REF!</f>
        <v>#REF!</v>
      </c>
      <c r="G674" s="44" t="e">
        <f>#REF!</f>
        <v>#REF!</v>
      </c>
    </row>
    <row r="675" spans="1:15" hidden="1">
      <c r="A675" s="29"/>
      <c r="B675" s="63" t="s">
        <v>400</v>
      </c>
      <c r="C675" s="63" t="s">
        <v>217</v>
      </c>
      <c r="D675" s="63"/>
      <c r="E675" s="81" t="s">
        <v>417</v>
      </c>
      <c r="F675" s="38" t="e">
        <f>#REF!</f>
        <v>#REF!</v>
      </c>
      <c r="G675" s="44" t="e">
        <f>#REF!</f>
        <v>#REF!</v>
      </c>
    </row>
    <row r="676" spans="1:15" ht="40.5" hidden="1">
      <c r="A676" s="29"/>
      <c r="B676" s="63" t="s">
        <v>400</v>
      </c>
      <c r="C676" s="63" t="s">
        <v>217</v>
      </c>
      <c r="D676" s="63"/>
      <c r="E676" s="81" t="s">
        <v>418</v>
      </c>
      <c r="F676" s="38" t="e">
        <f>#REF!</f>
        <v>#REF!</v>
      </c>
      <c r="G676" s="44" t="e">
        <f>#REF!</f>
        <v>#REF!</v>
      </c>
    </row>
    <row r="677" spans="1:15" hidden="1">
      <c r="A677" s="29"/>
      <c r="B677" s="63" t="s">
        <v>400</v>
      </c>
      <c r="C677" s="63" t="s">
        <v>217</v>
      </c>
      <c r="D677" s="63"/>
      <c r="E677" s="64" t="s">
        <v>419</v>
      </c>
      <c r="F677" s="38" t="e">
        <f>#REF!</f>
        <v>#REF!</v>
      </c>
      <c r="G677" s="44" t="e">
        <f>#REF!</f>
        <v>#REF!</v>
      </c>
    </row>
    <row r="678" spans="1:15" hidden="1">
      <c r="A678" s="52"/>
      <c r="E678" s="62"/>
      <c r="F678" s="55"/>
      <c r="G678" s="143"/>
    </row>
    <row r="679" spans="1:15" s="124" customFormat="1" hidden="1">
      <c r="A679" s="52"/>
      <c r="B679" s="63"/>
      <c r="C679" s="63"/>
      <c r="D679" s="63"/>
      <c r="E679" s="104"/>
      <c r="F679" s="104"/>
      <c r="G679" s="104"/>
      <c r="O679" s="36"/>
    </row>
    <row r="680" spans="1:15" hidden="1">
      <c r="A680" s="52"/>
      <c r="E680" s="104"/>
      <c r="F680" s="104"/>
      <c r="G680" s="104"/>
      <c r="O680" s="35"/>
    </row>
    <row r="681" spans="1:15" hidden="1">
      <c r="A681" s="52"/>
      <c r="E681" s="62"/>
      <c r="F681" s="49"/>
      <c r="G681" s="61"/>
      <c r="O681" s="35"/>
    </row>
    <row r="682" spans="1:15" hidden="1">
      <c r="A682" s="52"/>
      <c r="E682" s="62"/>
      <c r="F682" s="93"/>
      <c r="O682" s="35"/>
    </row>
    <row r="683" spans="1:15" hidden="1">
      <c r="A683" s="52"/>
      <c r="E683" s="125"/>
      <c r="F683" s="93"/>
      <c r="O683" s="35"/>
    </row>
    <row r="684" spans="1:15" hidden="1">
      <c r="A684" s="52"/>
      <c r="E684" s="62"/>
      <c r="F684" s="49"/>
      <c r="G684" s="61"/>
      <c r="O684" s="35"/>
    </row>
    <row r="685" spans="1:15" hidden="1">
      <c r="A685" s="52"/>
      <c r="F685" s="144"/>
      <c r="O685" s="35"/>
    </row>
    <row r="686" spans="1:15" ht="25.5" hidden="1">
      <c r="A686" s="52"/>
      <c r="E686" s="54" t="s">
        <v>0</v>
      </c>
      <c r="F686" s="54"/>
      <c r="G686" s="54"/>
      <c r="O686" s="35"/>
    </row>
    <row r="687" spans="1:15" ht="25.5" hidden="1">
      <c r="A687" s="52"/>
      <c r="E687" s="54" t="s">
        <v>179</v>
      </c>
      <c r="F687" s="54"/>
      <c r="G687" s="54"/>
      <c r="O687" s="35"/>
    </row>
    <row r="688" spans="1:15" ht="30" hidden="1">
      <c r="A688" s="52"/>
      <c r="E688" s="105" t="s">
        <v>420</v>
      </c>
      <c r="F688" s="105"/>
      <c r="G688" s="105"/>
      <c r="O688" s="35"/>
    </row>
    <row r="689" spans="1:15" ht="25.5" hidden="1">
      <c r="A689" s="52"/>
      <c r="E689" s="54" t="s">
        <v>397</v>
      </c>
      <c r="F689" s="54"/>
      <c r="G689" s="54"/>
      <c r="O689" s="35"/>
    </row>
    <row r="690" spans="1:15" ht="26.25" hidden="1" thickBot="1">
      <c r="A690" s="52"/>
      <c r="E690" s="145"/>
      <c r="F690" s="145"/>
      <c r="G690" s="145"/>
      <c r="O690" s="35"/>
    </row>
    <row r="691" spans="1:15" ht="21" hidden="1" thickBot="1">
      <c r="A691" s="52"/>
      <c r="E691" s="666" t="s">
        <v>182</v>
      </c>
      <c r="F691" s="669" t="s">
        <v>7</v>
      </c>
      <c r="G691" s="670"/>
      <c r="O691" s="35"/>
    </row>
    <row r="692" spans="1:15" ht="21" hidden="1" thickBot="1">
      <c r="A692" s="52"/>
      <c r="E692" s="667"/>
      <c r="F692" s="669" t="s">
        <v>12</v>
      </c>
      <c r="G692" s="671"/>
      <c r="O692" s="35"/>
    </row>
    <row r="693" spans="1:15" ht="21" hidden="1" thickBot="1">
      <c r="A693" s="52"/>
      <c r="E693" s="668"/>
      <c r="F693" s="58" t="s">
        <v>185</v>
      </c>
      <c r="G693" s="59" t="s">
        <v>186</v>
      </c>
      <c r="O693" s="35"/>
    </row>
    <row r="694" spans="1:15" ht="21.75" hidden="1" thickTop="1" thickBot="1">
      <c r="A694" s="52"/>
      <c r="E694" s="60" t="s">
        <v>399</v>
      </c>
      <c r="F694" s="49"/>
      <c r="G694" s="61"/>
      <c r="O694" s="35"/>
    </row>
    <row r="695" spans="1:15" ht="21" hidden="1" thickTop="1">
      <c r="A695" s="29"/>
      <c r="B695" s="49" t="s">
        <v>421</v>
      </c>
      <c r="C695" s="49" t="s">
        <v>189</v>
      </c>
      <c r="E695" s="24" t="s">
        <v>422</v>
      </c>
      <c r="F695" s="38" t="e">
        <f>#REF!</f>
        <v>#REF!</v>
      </c>
      <c r="G695" s="44" t="e">
        <f>#REF!</f>
        <v>#REF!</v>
      </c>
      <c r="O695" s="35"/>
    </row>
    <row r="696" spans="1:15" hidden="1">
      <c r="A696" s="29"/>
      <c r="B696" s="49" t="s">
        <v>421</v>
      </c>
      <c r="C696" s="49" t="s">
        <v>189</v>
      </c>
      <c r="E696" s="8" t="s">
        <v>423</v>
      </c>
      <c r="F696" s="38" t="e">
        <f>#REF!</f>
        <v>#REF!</v>
      </c>
      <c r="G696" s="44" t="e">
        <f>#REF!</f>
        <v>#REF!</v>
      </c>
      <c r="O696" s="35"/>
    </row>
    <row r="697" spans="1:15" hidden="1">
      <c r="A697" s="29"/>
      <c r="B697" s="49" t="s">
        <v>421</v>
      </c>
      <c r="C697" s="49" t="s">
        <v>189</v>
      </c>
      <c r="E697" s="19" t="s">
        <v>424</v>
      </c>
      <c r="F697" s="38" t="e">
        <f>#REF!</f>
        <v>#REF!</v>
      </c>
      <c r="G697" s="44" t="e">
        <f>#REF!</f>
        <v>#REF!</v>
      </c>
      <c r="O697" s="35"/>
    </row>
    <row r="698" spans="1:15" ht="40.5" hidden="1">
      <c r="A698" s="29"/>
      <c r="B698" s="49" t="s">
        <v>421</v>
      </c>
      <c r="C698" s="49" t="s">
        <v>189</v>
      </c>
      <c r="E698" s="9" t="s">
        <v>425</v>
      </c>
      <c r="F698" s="38" t="e">
        <f>#REF!</f>
        <v>#REF!</v>
      </c>
      <c r="G698" s="44" t="e">
        <f>#REF!</f>
        <v>#REF!</v>
      </c>
      <c r="O698" s="35"/>
    </row>
    <row r="699" spans="1:15" hidden="1">
      <c r="A699" s="29"/>
      <c r="B699" s="49" t="s">
        <v>421</v>
      </c>
      <c r="C699" s="49" t="s">
        <v>189</v>
      </c>
      <c r="E699" s="19" t="s">
        <v>364</v>
      </c>
      <c r="F699" s="38" t="e">
        <f>#REF!</f>
        <v>#REF!</v>
      </c>
      <c r="G699" s="44" t="e">
        <f>#REF!</f>
        <v>#REF!</v>
      </c>
      <c r="O699" s="35"/>
    </row>
    <row r="700" spans="1:15" hidden="1">
      <c r="A700" s="29"/>
      <c r="B700" s="49" t="s">
        <v>421</v>
      </c>
      <c r="C700" s="49" t="s">
        <v>189</v>
      </c>
      <c r="E700" s="19" t="s">
        <v>426</v>
      </c>
      <c r="F700" s="38" t="e">
        <f>#REF!</f>
        <v>#REF!</v>
      </c>
      <c r="G700" s="44" t="e">
        <f>#REF!</f>
        <v>#REF!</v>
      </c>
      <c r="O700" s="35"/>
    </row>
    <row r="701" spans="1:15" hidden="1">
      <c r="A701" s="52"/>
      <c r="E701" s="25" t="s">
        <v>290</v>
      </c>
      <c r="F701" s="142"/>
      <c r="G701" s="61"/>
      <c r="O701" s="35"/>
    </row>
    <row r="702" spans="1:15" hidden="1">
      <c r="A702" s="29"/>
      <c r="B702" s="49" t="s">
        <v>421</v>
      </c>
      <c r="C702" s="49" t="s">
        <v>189</v>
      </c>
      <c r="E702" s="21" t="s">
        <v>427</v>
      </c>
      <c r="F702" s="38" t="e">
        <f>#REF!</f>
        <v>#REF!</v>
      </c>
      <c r="G702" s="44" t="e">
        <f>#REF!</f>
        <v>#REF!</v>
      </c>
      <c r="O702" s="35"/>
    </row>
    <row r="703" spans="1:15" ht="21" hidden="1" thickBot="1">
      <c r="A703" s="29"/>
      <c r="B703" s="49" t="s">
        <v>421</v>
      </c>
      <c r="C703" s="49" t="s">
        <v>189</v>
      </c>
      <c r="E703" s="23" t="s">
        <v>428</v>
      </c>
      <c r="F703" s="38" t="e">
        <f>#REF!</f>
        <v>#REF!</v>
      </c>
      <c r="G703" s="44" t="e">
        <f>#REF!</f>
        <v>#REF!</v>
      </c>
      <c r="O703" s="35"/>
    </row>
    <row r="704" spans="1:15" hidden="1">
      <c r="A704" s="52"/>
      <c r="E704" s="146"/>
      <c r="F704" s="136"/>
      <c r="G704" s="137"/>
      <c r="O704" s="35"/>
    </row>
    <row r="705" spans="1:15" ht="21.75" hidden="1" thickTop="1" thickBot="1">
      <c r="A705" s="52"/>
      <c r="E705" s="60" t="s">
        <v>408</v>
      </c>
      <c r="F705" s="49"/>
      <c r="G705" s="61"/>
      <c r="O705" s="35"/>
    </row>
    <row r="706" spans="1:15" ht="21" hidden="1" thickTop="1">
      <c r="A706" s="29"/>
      <c r="B706" s="49" t="s">
        <v>421</v>
      </c>
      <c r="C706" s="49" t="s">
        <v>198</v>
      </c>
      <c r="D706" s="49" t="s">
        <v>198</v>
      </c>
      <c r="E706" s="147" t="s">
        <v>361</v>
      </c>
      <c r="F706" s="38" t="e">
        <f>#REF!</f>
        <v>#REF!</v>
      </c>
      <c r="G706" s="44" t="e">
        <f>#REF!</f>
        <v>#REF!</v>
      </c>
      <c r="O706" s="35"/>
    </row>
    <row r="707" spans="1:15" hidden="1">
      <c r="A707" s="29"/>
      <c r="B707" s="49" t="s">
        <v>421</v>
      </c>
      <c r="C707" s="49" t="s">
        <v>198</v>
      </c>
      <c r="D707" s="49" t="s">
        <v>189</v>
      </c>
      <c r="E707" s="148" t="s">
        <v>429</v>
      </c>
      <c r="F707" s="38" t="e">
        <f>#REF!</f>
        <v>#REF!</v>
      </c>
      <c r="G707" s="44" t="e">
        <f>#REF!</f>
        <v>#REF!</v>
      </c>
      <c r="O707" s="35"/>
    </row>
    <row r="708" spans="1:15" ht="40.5" hidden="1">
      <c r="A708" s="29"/>
      <c r="B708" s="49" t="s">
        <v>421</v>
      </c>
      <c r="C708" s="49" t="s">
        <v>198</v>
      </c>
      <c r="D708" s="49" t="s">
        <v>189</v>
      </c>
      <c r="E708" s="149" t="s">
        <v>430</v>
      </c>
      <c r="F708" s="38" t="e">
        <f>#REF!</f>
        <v>#REF!</v>
      </c>
      <c r="G708" s="44" t="e">
        <f>#REF!</f>
        <v>#REF!</v>
      </c>
      <c r="O708" s="35"/>
    </row>
    <row r="709" spans="1:15" hidden="1">
      <c r="A709" s="52"/>
      <c r="E709" s="121" t="s">
        <v>290</v>
      </c>
      <c r="F709" s="142"/>
      <c r="G709" s="61"/>
      <c r="O709" s="35"/>
    </row>
    <row r="710" spans="1:15" hidden="1">
      <c r="A710" s="29"/>
      <c r="B710" s="49" t="s">
        <v>421</v>
      </c>
      <c r="C710" s="49" t="s">
        <v>198</v>
      </c>
      <c r="D710" s="49" t="s">
        <v>189</v>
      </c>
      <c r="E710" s="113" t="s">
        <v>367</v>
      </c>
      <c r="F710" s="38" t="e">
        <f>#REF!</f>
        <v>#REF!</v>
      </c>
      <c r="G710" s="44" t="e">
        <f>#REF!</f>
        <v>#REF!</v>
      </c>
      <c r="O710" s="35"/>
    </row>
    <row r="711" spans="1:15" ht="21" hidden="1" thickBot="1">
      <c r="A711" s="29"/>
      <c r="B711" s="49" t="s">
        <v>421</v>
      </c>
      <c r="C711" s="49" t="s">
        <v>198</v>
      </c>
      <c r="D711" s="49" t="s">
        <v>189</v>
      </c>
      <c r="E711" s="116" t="s">
        <v>368</v>
      </c>
      <c r="F711" s="38" t="e">
        <f>#REF!</f>
        <v>#REF!</v>
      </c>
      <c r="G711" s="44" t="e">
        <f>#REF!</f>
        <v>#REF!</v>
      </c>
      <c r="O711" s="35"/>
    </row>
    <row r="712" spans="1:15" hidden="1">
      <c r="A712" s="52"/>
      <c r="E712" s="146"/>
      <c r="F712" s="136"/>
      <c r="G712" s="137"/>
    </row>
    <row r="713" spans="1:15" s="124" customFormat="1" hidden="1">
      <c r="A713" s="52"/>
      <c r="B713" s="63"/>
      <c r="C713" s="63"/>
      <c r="D713" s="63"/>
      <c r="E713" s="104"/>
      <c r="F713" s="104"/>
      <c r="G713" s="104"/>
      <c r="O713" s="36"/>
    </row>
    <row r="714" spans="1:15" hidden="1">
      <c r="A714" s="52"/>
      <c r="E714" s="104"/>
      <c r="F714" s="104"/>
      <c r="G714" s="104"/>
    </row>
    <row r="715" spans="1:15" hidden="1">
      <c r="A715" s="52"/>
      <c r="E715" s="62"/>
      <c r="F715" s="49"/>
      <c r="G715" s="61"/>
    </row>
    <row r="716" spans="1:15" hidden="1">
      <c r="A716" s="52"/>
      <c r="E716" s="62"/>
      <c r="F716" s="93"/>
    </row>
    <row r="717" spans="1:15" hidden="1">
      <c r="A717" s="52"/>
      <c r="E717" s="125"/>
      <c r="F717" s="93"/>
    </row>
    <row r="718" spans="1:15" hidden="1">
      <c r="A718" s="52"/>
      <c r="E718" s="125"/>
      <c r="F718" s="119"/>
      <c r="G718" s="120"/>
    </row>
    <row r="719" spans="1:15" hidden="1">
      <c r="A719" s="52"/>
      <c r="E719" s="125"/>
      <c r="F719" s="119"/>
      <c r="G719" s="120"/>
    </row>
    <row r="720" spans="1:15" ht="25.5" hidden="1">
      <c r="A720" s="52"/>
      <c r="E720" s="54" t="s">
        <v>0</v>
      </c>
      <c r="F720" s="54"/>
      <c r="G720" s="54"/>
    </row>
    <row r="721" spans="1:15" ht="25.5" hidden="1">
      <c r="A721" s="52"/>
      <c r="E721" s="54" t="s">
        <v>179</v>
      </c>
      <c r="F721" s="54"/>
      <c r="G721" s="54"/>
    </row>
    <row r="722" spans="1:15" ht="30" hidden="1">
      <c r="A722" s="52"/>
      <c r="E722" s="105" t="s">
        <v>431</v>
      </c>
      <c r="F722" s="105"/>
      <c r="G722" s="105"/>
    </row>
    <row r="723" spans="1:15" ht="25.5" hidden="1">
      <c r="A723" s="52"/>
      <c r="E723" s="54" t="s">
        <v>397</v>
      </c>
      <c r="F723" s="54"/>
      <c r="G723" s="54"/>
    </row>
    <row r="724" spans="1:15" ht="26.25" hidden="1" thickBot="1">
      <c r="A724" s="52"/>
      <c r="E724" s="145"/>
      <c r="F724" s="145"/>
      <c r="G724" s="145"/>
    </row>
    <row r="725" spans="1:15" ht="21" hidden="1" thickBot="1">
      <c r="A725" s="52"/>
      <c r="E725" s="666" t="s">
        <v>182</v>
      </c>
      <c r="F725" s="669" t="s">
        <v>7</v>
      </c>
      <c r="G725" s="670"/>
    </row>
    <row r="726" spans="1:15" ht="21" hidden="1" thickBot="1">
      <c r="A726" s="52"/>
      <c r="E726" s="667"/>
      <c r="F726" s="669" t="s">
        <v>12</v>
      </c>
      <c r="G726" s="671"/>
    </row>
    <row r="727" spans="1:15" ht="21" hidden="1" thickBot="1">
      <c r="A727" s="52"/>
      <c r="E727" s="668"/>
      <c r="F727" s="58" t="s">
        <v>185</v>
      </c>
      <c r="G727" s="59" t="s">
        <v>186</v>
      </c>
    </row>
    <row r="728" spans="1:15" ht="21.75" hidden="1" thickTop="1" thickBot="1">
      <c r="A728" s="52"/>
      <c r="E728" s="60" t="s">
        <v>399</v>
      </c>
      <c r="F728" s="681"/>
      <c r="G728" s="682"/>
      <c r="O728" s="35"/>
    </row>
    <row r="729" spans="1:15" hidden="1">
      <c r="A729" s="150"/>
      <c r="B729" s="49" t="s">
        <v>432</v>
      </c>
      <c r="C729" s="49" t="s">
        <v>189</v>
      </c>
      <c r="E729" s="123" t="s">
        <v>433</v>
      </c>
      <c r="F729" s="683" t="s">
        <v>434</v>
      </c>
      <c r="G729" s="684"/>
      <c r="O729" s="35"/>
    </row>
    <row r="730" spans="1:15" hidden="1">
      <c r="A730" s="29"/>
      <c r="B730" s="49" t="s">
        <v>432</v>
      </c>
      <c r="C730" s="49" t="s">
        <v>189</v>
      </c>
      <c r="E730" s="151" t="s">
        <v>435</v>
      </c>
      <c r="F730" s="152" t="e">
        <f>#REF!</f>
        <v>#REF!</v>
      </c>
      <c r="G730" s="153" t="e">
        <f>#REF!</f>
        <v>#REF!</v>
      </c>
      <c r="O730" s="35"/>
    </row>
    <row r="731" spans="1:15" hidden="1">
      <c r="A731" s="29"/>
      <c r="B731" s="49" t="s">
        <v>432</v>
      </c>
      <c r="C731" s="49" t="s">
        <v>189</v>
      </c>
      <c r="E731" s="123" t="s">
        <v>436</v>
      </c>
      <c r="F731" s="38" t="e">
        <f>#REF!</f>
        <v>#REF!</v>
      </c>
      <c r="G731" s="44" t="e">
        <f>#REF!</f>
        <v>#REF!</v>
      </c>
      <c r="O731" s="35"/>
    </row>
    <row r="732" spans="1:15" hidden="1">
      <c r="A732" s="98"/>
      <c r="B732" s="49" t="s">
        <v>432</v>
      </c>
      <c r="C732" s="49" t="s">
        <v>189</v>
      </c>
      <c r="E732" s="123" t="s">
        <v>414</v>
      </c>
      <c r="F732" s="38" t="e">
        <f>#REF!</f>
        <v>#REF!</v>
      </c>
      <c r="G732" s="44" t="e">
        <f>#REF!</f>
        <v>#REF!</v>
      </c>
      <c r="O732" s="35"/>
    </row>
    <row r="733" spans="1:15" hidden="1">
      <c r="A733" s="29"/>
      <c r="B733" s="49" t="s">
        <v>432</v>
      </c>
      <c r="C733" s="49" t="s">
        <v>189</v>
      </c>
      <c r="E733" s="123" t="s">
        <v>406</v>
      </c>
      <c r="F733" s="38" t="e">
        <f>#REF!</f>
        <v>#REF!</v>
      </c>
      <c r="G733" s="44" t="e">
        <f>#REF!</f>
        <v>#REF!</v>
      </c>
      <c r="O733" s="35"/>
    </row>
    <row r="734" spans="1:15" hidden="1">
      <c r="A734" s="29"/>
      <c r="B734" s="49" t="s">
        <v>432</v>
      </c>
      <c r="C734" s="49" t="s">
        <v>189</v>
      </c>
      <c r="E734" s="123" t="s">
        <v>437</v>
      </c>
      <c r="F734" s="38" t="e">
        <f>#REF!</f>
        <v>#REF!</v>
      </c>
      <c r="G734" s="44" t="e">
        <f>#REF!</f>
        <v>#REF!</v>
      </c>
      <c r="O734" s="35"/>
    </row>
    <row r="735" spans="1:15" hidden="1">
      <c r="A735" s="29"/>
      <c r="B735" s="49" t="s">
        <v>432</v>
      </c>
      <c r="C735" s="49" t="s">
        <v>189</v>
      </c>
      <c r="E735" s="123" t="s">
        <v>195</v>
      </c>
      <c r="F735" s="38" t="e">
        <f>#REF!</f>
        <v>#REF!</v>
      </c>
      <c r="G735" s="44" t="e">
        <f>#REF!</f>
        <v>#REF!</v>
      </c>
      <c r="O735" s="35"/>
    </row>
    <row r="736" spans="1:15" hidden="1">
      <c r="A736" s="29"/>
      <c r="B736" s="49" t="s">
        <v>432</v>
      </c>
      <c r="C736" s="49" t="s">
        <v>189</v>
      </c>
      <c r="E736" s="123" t="s">
        <v>196</v>
      </c>
      <c r="F736" s="38" t="e">
        <f>#REF!</f>
        <v>#REF!</v>
      </c>
      <c r="G736" s="44" t="e">
        <f>#REF!</f>
        <v>#REF!</v>
      </c>
      <c r="O736" s="35"/>
    </row>
    <row r="737" spans="1:15" hidden="1">
      <c r="A737" s="52"/>
      <c r="E737" s="62"/>
      <c r="F737" s="63"/>
      <c r="G737" s="7"/>
      <c r="O737" s="35"/>
    </row>
    <row r="738" spans="1:15" ht="21.75" hidden="1" thickTop="1" thickBot="1">
      <c r="A738" s="52"/>
      <c r="E738" s="60" t="s">
        <v>408</v>
      </c>
      <c r="F738" s="63"/>
      <c r="G738" s="7"/>
      <c r="O738" s="35"/>
    </row>
    <row r="739" spans="1:15" ht="40.5" hidden="1">
      <c r="A739" s="29"/>
      <c r="B739" s="49" t="s">
        <v>432</v>
      </c>
      <c r="C739" s="49" t="s">
        <v>198</v>
      </c>
      <c r="E739" s="99" t="s">
        <v>264</v>
      </c>
      <c r="F739" s="38" t="e">
        <f>#REF!</f>
        <v>#REF!</v>
      </c>
      <c r="G739" s="44" t="e">
        <f>#REF!</f>
        <v>#REF!</v>
      </c>
      <c r="O739" s="35"/>
    </row>
    <row r="740" spans="1:15" ht="40.5" hidden="1">
      <c r="A740" s="29"/>
      <c r="B740" s="49" t="s">
        <v>432</v>
      </c>
      <c r="C740" s="49" t="s">
        <v>198</v>
      </c>
      <c r="E740" s="80" t="s">
        <v>268</v>
      </c>
      <c r="F740" s="38" t="e">
        <f>#REF!</f>
        <v>#REF!</v>
      </c>
      <c r="G740" s="44" t="e">
        <f>#REF!</f>
        <v>#REF!</v>
      </c>
      <c r="O740" s="35"/>
    </row>
    <row r="741" spans="1:15" hidden="1">
      <c r="A741" s="29"/>
      <c r="B741" s="49" t="s">
        <v>432</v>
      </c>
      <c r="C741" s="49" t="s">
        <v>198</v>
      </c>
      <c r="E741" s="127" t="s">
        <v>438</v>
      </c>
      <c r="F741" s="154" t="e">
        <f>#REF!</f>
        <v>#REF!</v>
      </c>
      <c r="G741" s="155" t="e">
        <f>#REF!</f>
        <v>#REF!</v>
      </c>
      <c r="O741" s="35"/>
    </row>
    <row r="742" spans="1:15" hidden="1">
      <c r="A742" s="150"/>
      <c r="B742" s="49" t="s">
        <v>432</v>
      </c>
      <c r="C742" s="49" t="s">
        <v>198</v>
      </c>
      <c r="E742" s="123" t="s">
        <v>439</v>
      </c>
      <c r="F742" s="683" t="s">
        <v>440</v>
      </c>
      <c r="G742" s="684"/>
      <c r="O742" s="35"/>
    </row>
    <row r="743" spans="1:15" hidden="1">
      <c r="A743" s="150"/>
      <c r="B743" s="49" t="s">
        <v>432</v>
      </c>
      <c r="C743" s="49" t="s">
        <v>198</v>
      </c>
      <c r="E743" s="123" t="s">
        <v>441</v>
      </c>
      <c r="F743" s="683" t="s">
        <v>434</v>
      </c>
      <c r="G743" s="684"/>
      <c r="O743" s="35"/>
    </row>
    <row r="744" spans="1:15" hidden="1">
      <c r="A744" s="150"/>
      <c r="B744" s="49" t="s">
        <v>432</v>
      </c>
      <c r="C744" s="49" t="s">
        <v>198</v>
      </c>
      <c r="E744" s="123" t="s">
        <v>442</v>
      </c>
      <c r="F744" s="683" t="s">
        <v>434</v>
      </c>
      <c r="G744" s="684"/>
      <c r="O744" s="35"/>
    </row>
    <row r="745" spans="1:15" hidden="1">
      <c r="A745" s="29"/>
      <c r="B745" s="49" t="s">
        <v>432</v>
      </c>
      <c r="C745" s="49" t="s">
        <v>198</v>
      </c>
      <c r="E745" s="151" t="s">
        <v>216</v>
      </c>
      <c r="F745" s="152" t="e">
        <f>#REF!</f>
        <v>#REF!</v>
      </c>
      <c r="G745" s="153" t="e">
        <f>#REF!</f>
        <v>#REF!</v>
      </c>
      <c r="O745" s="35"/>
    </row>
    <row r="746" spans="1:15" hidden="1">
      <c r="A746" s="29"/>
      <c r="B746" s="49" t="s">
        <v>432</v>
      </c>
      <c r="C746" s="49" t="s">
        <v>198</v>
      </c>
      <c r="E746" s="123" t="s">
        <v>274</v>
      </c>
      <c r="F746" s="38" t="e">
        <f>#REF!</f>
        <v>#REF!</v>
      </c>
      <c r="G746" s="44" t="e">
        <f>#REF!</f>
        <v>#REF!</v>
      </c>
      <c r="O746" s="35"/>
    </row>
    <row r="747" spans="1:15" hidden="1">
      <c r="A747" s="29"/>
      <c r="B747" s="49" t="s">
        <v>432</v>
      </c>
      <c r="C747" s="49" t="s">
        <v>198</v>
      </c>
      <c r="E747" s="123" t="s">
        <v>443</v>
      </c>
      <c r="F747" s="38" t="e">
        <f>#REF!</f>
        <v>#REF!</v>
      </c>
      <c r="G747" s="44" t="e">
        <f>#REF!</f>
        <v>#REF!</v>
      </c>
      <c r="O747" s="35"/>
    </row>
    <row r="748" spans="1:15" hidden="1">
      <c r="A748" s="29"/>
      <c r="B748" s="49" t="s">
        <v>432</v>
      </c>
      <c r="C748" s="49" t="s">
        <v>198</v>
      </c>
      <c r="E748" s="102" t="s">
        <v>444</v>
      </c>
      <c r="F748" s="38" t="e">
        <f>#REF!</f>
        <v>#REF!</v>
      </c>
      <c r="G748" s="44" t="e">
        <f>#REF!</f>
        <v>#REF!</v>
      </c>
      <c r="O748" s="35"/>
    </row>
    <row r="749" spans="1:15" hidden="1">
      <c r="A749" s="29"/>
      <c r="B749" s="49" t="s">
        <v>432</v>
      </c>
      <c r="C749" s="49" t="s">
        <v>198</v>
      </c>
      <c r="E749" s="102" t="s">
        <v>445</v>
      </c>
      <c r="F749" s="154" t="e">
        <f>#REF!</f>
        <v>#REF!</v>
      </c>
      <c r="G749" s="155" t="e">
        <f>#REF!</f>
        <v>#REF!</v>
      </c>
      <c r="O749" s="35"/>
    </row>
    <row r="750" spans="1:15" hidden="1">
      <c r="A750" s="150"/>
      <c r="B750" s="49" t="s">
        <v>432</v>
      </c>
      <c r="C750" s="49" t="s">
        <v>198</v>
      </c>
      <c r="E750" s="123" t="s">
        <v>211</v>
      </c>
      <c r="F750" s="683" t="s">
        <v>440</v>
      </c>
      <c r="G750" s="684"/>
      <c r="O750" s="35"/>
    </row>
    <row r="751" spans="1:15" hidden="1">
      <c r="A751" s="52"/>
      <c r="E751" s="62"/>
      <c r="F751" s="63"/>
      <c r="G751" s="156"/>
      <c r="O751" s="35"/>
    </row>
    <row r="752" spans="1:15" ht="21.75" hidden="1" thickTop="1" thickBot="1">
      <c r="A752" s="52"/>
      <c r="E752" s="60" t="s">
        <v>446</v>
      </c>
      <c r="F752" s="62"/>
      <c r="G752" s="156"/>
      <c r="O752" s="35"/>
    </row>
    <row r="753" spans="1:15" hidden="1">
      <c r="A753" s="29"/>
      <c r="B753" s="49" t="s">
        <v>432</v>
      </c>
      <c r="C753" s="49" t="s">
        <v>217</v>
      </c>
      <c r="E753" s="102" t="s">
        <v>221</v>
      </c>
      <c r="F753" s="154" t="e">
        <f>#REF!</f>
        <v>#REF!</v>
      </c>
      <c r="G753" s="155" t="e">
        <f>#REF!</f>
        <v>#REF!</v>
      </c>
      <c r="O753" s="35"/>
    </row>
    <row r="754" spans="1:15" hidden="1">
      <c r="A754" s="150"/>
      <c r="B754" s="49" t="s">
        <v>432</v>
      </c>
      <c r="C754" s="49" t="s">
        <v>217</v>
      </c>
      <c r="E754" s="157" t="s">
        <v>273</v>
      </c>
      <c r="F754" s="683" t="s">
        <v>447</v>
      </c>
      <c r="G754" s="684"/>
      <c r="O754" s="35"/>
    </row>
    <row r="755" spans="1:15" ht="40.5" hidden="1">
      <c r="A755" s="29"/>
      <c r="B755" s="49" t="s">
        <v>432</v>
      </c>
      <c r="C755" s="49" t="s">
        <v>217</v>
      </c>
      <c r="E755" s="158" t="s">
        <v>448</v>
      </c>
      <c r="F755" s="159" t="e">
        <f>#REF!</f>
        <v>#REF!</v>
      </c>
      <c r="G755" s="160" t="e">
        <f>#REF!</f>
        <v>#REF!</v>
      </c>
      <c r="O755" s="35"/>
    </row>
    <row r="756" spans="1:15" hidden="1">
      <c r="A756" s="150"/>
      <c r="B756" s="49" t="s">
        <v>432</v>
      </c>
      <c r="C756" s="49" t="s">
        <v>217</v>
      </c>
      <c r="E756" s="157" t="s">
        <v>449</v>
      </c>
      <c r="F756" s="683" t="s">
        <v>434</v>
      </c>
      <c r="G756" s="684"/>
      <c r="O756" s="35"/>
    </row>
    <row r="757" spans="1:15" hidden="1">
      <c r="A757" s="29"/>
      <c r="B757" s="49" t="s">
        <v>432</v>
      </c>
      <c r="C757" s="49" t="s">
        <v>217</v>
      </c>
      <c r="E757" s="161" t="s">
        <v>294</v>
      </c>
      <c r="F757" s="152" t="e">
        <f>#REF!</f>
        <v>#REF!</v>
      </c>
      <c r="G757" s="153" t="e">
        <f>#REF!</f>
        <v>#REF!</v>
      </c>
      <c r="O757" s="35"/>
    </row>
    <row r="758" spans="1:15" hidden="1">
      <c r="A758" s="29"/>
      <c r="B758" s="49" t="s">
        <v>432</v>
      </c>
      <c r="C758" s="49" t="s">
        <v>217</v>
      </c>
      <c r="E758" s="157" t="s">
        <v>450</v>
      </c>
      <c r="F758" s="38" t="e">
        <f>#REF!</f>
        <v>#REF!</v>
      </c>
      <c r="G758" s="44" t="e">
        <f>#REF!</f>
        <v>#REF!</v>
      </c>
      <c r="O758" s="35"/>
    </row>
    <row r="759" spans="1:15" hidden="1">
      <c r="A759" s="29"/>
      <c r="B759" s="49" t="s">
        <v>432</v>
      </c>
      <c r="C759" s="49" t="s">
        <v>217</v>
      </c>
      <c r="E759" s="157" t="s">
        <v>451</v>
      </c>
      <c r="F759" s="38" t="e">
        <f>#REF!</f>
        <v>#REF!</v>
      </c>
      <c r="G759" s="44" t="e">
        <f>#REF!</f>
        <v>#REF!</v>
      </c>
      <c r="O759" s="35"/>
    </row>
    <row r="760" spans="1:15" hidden="1">
      <c r="A760" s="29"/>
      <c r="B760" s="49" t="s">
        <v>432</v>
      </c>
      <c r="C760" s="49" t="s">
        <v>217</v>
      </c>
      <c r="E760" s="157" t="s">
        <v>276</v>
      </c>
      <c r="F760" s="38" t="e">
        <f>#REF!</f>
        <v>#REF!</v>
      </c>
      <c r="G760" s="44" t="e">
        <f>#REF!</f>
        <v>#REF!</v>
      </c>
    </row>
    <row r="761" spans="1:15" hidden="1">
      <c r="A761" s="52"/>
      <c r="E761" s="133"/>
      <c r="F761" s="63"/>
      <c r="G761" s="7"/>
    </row>
    <row r="762" spans="1:15" s="124" customFormat="1" hidden="1">
      <c r="A762" s="52"/>
      <c r="B762" s="63"/>
      <c r="C762" s="63"/>
      <c r="D762" s="63"/>
      <c r="E762" s="104"/>
      <c r="F762" s="104"/>
      <c r="G762" s="104"/>
      <c r="O762" s="36"/>
    </row>
    <row r="763" spans="1:15" hidden="1">
      <c r="A763" s="52"/>
      <c r="E763" s="104"/>
      <c r="F763" s="104"/>
      <c r="G763" s="104"/>
    </row>
    <row r="764" spans="1:15" hidden="1">
      <c r="A764" s="52"/>
      <c r="E764" s="62"/>
      <c r="F764" s="49"/>
      <c r="G764" s="61"/>
    </row>
    <row r="765" spans="1:15" hidden="1">
      <c r="A765" s="52"/>
      <c r="E765" s="62"/>
      <c r="F765" s="93"/>
    </row>
    <row r="766" spans="1:15" hidden="1">
      <c r="A766" s="52"/>
      <c r="E766" s="125"/>
      <c r="F766" s="93"/>
    </row>
    <row r="767" spans="1:15" hidden="1">
      <c r="A767" s="52"/>
      <c r="E767" s="62"/>
      <c r="F767" s="63"/>
      <c r="G767" s="162"/>
    </row>
    <row r="768" spans="1:15" hidden="1">
      <c r="A768" s="52"/>
      <c r="E768" s="62"/>
      <c r="F768" s="63"/>
      <c r="G768" s="162"/>
    </row>
    <row r="769" spans="1:15" ht="25.5" hidden="1">
      <c r="A769" s="52"/>
      <c r="E769" s="54" t="s">
        <v>0</v>
      </c>
      <c r="F769" s="54"/>
      <c r="G769" s="54"/>
    </row>
    <row r="770" spans="1:15" ht="25.5" hidden="1">
      <c r="A770" s="52"/>
      <c r="E770" s="54" t="s">
        <v>179</v>
      </c>
      <c r="F770" s="54"/>
      <c r="G770" s="54"/>
    </row>
    <row r="771" spans="1:15" ht="30" hidden="1">
      <c r="A771" s="52"/>
      <c r="E771" s="105" t="s">
        <v>452</v>
      </c>
      <c r="F771" s="105"/>
      <c r="G771" s="105"/>
    </row>
    <row r="772" spans="1:15" ht="25.5" hidden="1">
      <c r="A772" s="52"/>
      <c r="E772" s="54" t="s">
        <v>397</v>
      </c>
      <c r="F772" s="54"/>
      <c r="G772" s="54"/>
    </row>
    <row r="773" spans="1:15" ht="25.5" hidden="1">
      <c r="A773" s="52"/>
      <c r="E773" s="54"/>
      <c r="F773" s="54"/>
      <c r="G773" s="54"/>
    </row>
    <row r="774" spans="1:15" ht="21" hidden="1" thickBot="1">
      <c r="A774" s="52"/>
      <c r="E774" s="666" t="s">
        <v>182</v>
      </c>
      <c r="F774" s="669" t="s">
        <v>7</v>
      </c>
      <c r="G774" s="670"/>
    </row>
    <row r="775" spans="1:15" ht="21" hidden="1" thickBot="1">
      <c r="A775" s="52"/>
      <c r="E775" s="667"/>
      <c r="F775" s="669" t="s">
        <v>12</v>
      </c>
      <c r="G775" s="671"/>
    </row>
    <row r="776" spans="1:15" ht="21" hidden="1" thickBot="1">
      <c r="A776" s="52"/>
      <c r="E776" s="668"/>
      <c r="F776" s="58" t="s">
        <v>185</v>
      </c>
      <c r="G776" s="59" t="s">
        <v>186</v>
      </c>
      <c r="O776" s="35"/>
    </row>
    <row r="777" spans="1:15" ht="21.75" hidden="1" thickTop="1" thickBot="1">
      <c r="A777" s="52"/>
      <c r="E777" s="60" t="s">
        <v>399</v>
      </c>
      <c r="F777" s="681"/>
      <c r="G777" s="682"/>
      <c r="O777" s="35"/>
    </row>
    <row r="778" spans="1:15" hidden="1">
      <c r="A778" s="150"/>
      <c r="B778" s="49" t="s">
        <v>453</v>
      </c>
      <c r="C778" s="49" t="s">
        <v>189</v>
      </c>
      <c r="E778" s="123" t="s">
        <v>433</v>
      </c>
      <c r="F778" s="685" t="s">
        <v>454</v>
      </c>
      <c r="G778" s="686"/>
      <c r="O778" s="35"/>
    </row>
    <row r="779" spans="1:15" hidden="1">
      <c r="A779" s="29"/>
      <c r="B779" s="49" t="s">
        <v>453</v>
      </c>
      <c r="C779" s="49" t="s">
        <v>189</v>
      </c>
      <c r="E779" s="151" t="s">
        <v>455</v>
      </c>
      <c r="F779" s="152" t="e">
        <f>#REF!</f>
        <v>#REF!</v>
      </c>
      <c r="G779" s="153" t="e">
        <f>#REF!</f>
        <v>#REF!</v>
      </c>
      <c r="O779" s="35"/>
    </row>
    <row r="780" spans="1:15" hidden="1">
      <c r="A780" s="29"/>
      <c r="B780" s="49" t="s">
        <v>453</v>
      </c>
      <c r="C780" s="49" t="s">
        <v>189</v>
      </c>
      <c r="E780" s="123" t="s">
        <v>456</v>
      </c>
      <c r="F780" s="38" t="e">
        <f>#REF!</f>
        <v>#REF!</v>
      </c>
      <c r="G780" s="44" t="e">
        <f>#REF!</f>
        <v>#REF!</v>
      </c>
      <c r="O780" s="35"/>
    </row>
    <row r="781" spans="1:15" hidden="1">
      <c r="A781" s="52"/>
      <c r="B781" s="49" t="s">
        <v>453</v>
      </c>
      <c r="C781" s="49" t="s">
        <v>189</v>
      </c>
      <c r="E781" s="127" t="s">
        <v>457</v>
      </c>
      <c r="F781" s="163" t="s">
        <v>458</v>
      </c>
      <c r="G781" s="164" t="s">
        <v>458</v>
      </c>
      <c r="O781" s="35"/>
    </row>
    <row r="782" spans="1:15" hidden="1">
      <c r="A782" s="150"/>
      <c r="B782" s="49" t="s">
        <v>453</v>
      </c>
      <c r="C782" s="49" t="s">
        <v>189</v>
      </c>
      <c r="E782" s="123" t="s">
        <v>402</v>
      </c>
      <c r="F782" s="685" t="s">
        <v>459</v>
      </c>
      <c r="G782" s="686"/>
      <c r="O782" s="35"/>
    </row>
    <row r="783" spans="1:15" hidden="1">
      <c r="A783" s="52"/>
      <c r="B783" s="49" t="s">
        <v>453</v>
      </c>
      <c r="C783" s="49" t="s">
        <v>189</v>
      </c>
      <c r="E783" s="151" t="s">
        <v>436</v>
      </c>
      <c r="F783" s="165" t="s">
        <v>458</v>
      </c>
      <c r="G783" s="166" t="s">
        <v>458</v>
      </c>
      <c r="O783" s="35"/>
    </row>
    <row r="784" spans="1:15" hidden="1">
      <c r="A784" s="29"/>
      <c r="B784" s="49" t="s">
        <v>453</v>
      </c>
      <c r="C784" s="49" t="s">
        <v>189</v>
      </c>
      <c r="E784" s="123" t="s">
        <v>450</v>
      </c>
      <c r="F784" s="38" t="e">
        <f>#REF!</f>
        <v>#REF!</v>
      </c>
      <c r="G784" s="44" t="e">
        <f>#REF!</f>
        <v>#REF!</v>
      </c>
      <c r="O784" s="35"/>
    </row>
    <row r="785" spans="1:15" ht="40.5" hidden="1">
      <c r="A785" s="52"/>
      <c r="B785" s="49" t="s">
        <v>453</v>
      </c>
      <c r="C785" s="49" t="s">
        <v>189</v>
      </c>
      <c r="E785" s="123" t="s">
        <v>460</v>
      </c>
      <c r="F785" s="167" t="s">
        <v>461</v>
      </c>
      <c r="G785" s="168" t="s">
        <v>461</v>
      </c>
      <c r="O785" s="35"/>
    </row>
    <row r="786" spans="1:15" hidden="1">
      <c r="A786" s="52"/>
      <c r="E786" s="62"/>
      <c r="F786" s="63"/>
      <c r="G786" s="162"/>
      <c r="O786" s="35"/>
    </row>
    <row r="787" spans="1:15" ht="21.75" hidden="1" thickTop="1" thickBot="1">
      <c r="A787" s="52"/>
      <c r="E787" s="60" t="s">
        <v>408</v>
      </c>
      <c r="F787" s="63"/>
      <c r="G787" s="7"/>
      <c r="O787" s="35"/>
    </row>
    <row r="788" spans="1:15" hidden="1">
      <c r="A788" s="52"/>
      <c r="B788" s="49" t="s">
        <v>453</v>
      </c>
      <c r="C788" s="49" t="s">
        <v>198</v>
      </c>
      <c r="E788" s="123" t="s">
        <v>462</v>
      </c>
      <c r="F788" s="167" t="s">
        <v>458</v>
      </c>
      <c r="G788" s="168" t="s">
        <v>458</v>
      </c>
      <c r="O788" s="35"/>
    </row>
    <row r="789" spans="1:15" hidden="1">
      <c r="A789" s="29"/>
      <c r="B789" s="49" t="s">
        <v>453</v>
      </c>
      <c r="C789" s="49" t="s">
        <v>198</v>
      </c>
      <c r="E789" s="123" t="s">
        <v>463</v>
      </c>
      <c r="F789" s="38" t="e">
        <f>#REF!</f>
        <v>#REF!</v>
      </c>
      <c r="G789" s="44" t="e">
        <f>#REF!</f>
        <v>#REF!</v>
      </c>
      <c r="O789" s="35"/>
    </row>
    <row r="790" spans="1:15" hidden="1">
      <c r="A790" s="29"/>
      <c r="B790" s="49" t="s">
        <v>453</v>
      </c>
      <c r="C790" s="49" t="s">
        <v>198</v>
      </c>
      <c r="E790" s="127" t="s">
        <v>464</v>
      </c>
      <c r="F790" s="154" t="e">
        <f>#REF!</f>
        <v>#REF!</v>
      </c>
      <c r="G790" s="155" t="e">
        <f>#REF!</f>
        <v>#REF!</v>
      </c>
      <c r="O790" s="35"/>
    </row>
    <row r="791" spans="1:15" hidden="1">
      <c r="A791" s="150"/>
      <c r="B791" s="49" t="s">
        <v>453</v>
      </c>
      <c r="C791" s="49" t="s">
        <v>198</v>
      </c>
      <c r="E791" s="123" t="s">
        <v>273</v>
      </c>
      <c r="F791" s="685" t="s">
        <v>459</v>
      </c>
      <c r="G791" s="686"/>
      <c r="O791" s="35"/>
    </row>
    <row r="792" spans="1:15" hidden="1">
      <c r="A792" s="29"/>
      <c r="B792" s="49" t="s">
        <v>453</v>
      </c>
      <c r="C792" s="49" t="s">
        <v>198</v>
      </c>
      <c r="E792" s="151" t="s">
        <v>223</v>
      </c>
      <c r="F792" s="152" t="e">
        <f>#REF!</f>
        <v>#REF!</v>
      </c>
      <c r="G792" s="153" t="e">
        <f>#REF!</f>
        <v>#REF!</v>
      </c>
    </row>
    <row r="793" spans="1:15" hidden="1">
      <c r="A793" s="29"/>
      <c r="B793" s="49" t="s">
        <v>453</v>
      </c>
      <c r="C793" s="49" t="s">
        <v>198</v>
      </c>
      <c r="E793" s="123" t="s">
        <v>465</v>
      </c>
      <c r="F793" s="38" t="e">
        <f>#REF!</f>
        <v>#REF!</v>
      </c>
      <c r="G793" s="44" t="e">
        <f>#REF!</f>
        <v>#REF!</v>
      </c>
    </row>
    <row r="794" spans="1:15" hidden="1">
      <c r="A794" s="29"/>
      <c r="B794" s="49" t="s">
        <v>453</v>
      </c>
      <c r="C794" s="49" t="s">
        <v>198</v>
      </c>
      <c r="E794" s="169" t="s">
        <v>229</v>
      </c>
      <c r="F794" s="38" t="e">
        <f>#REF!</f>
        <v>#REF!</v>
      </c>
      <c r="G794" s="44" t="e">
        <f>#REF!</f>
        <v>#REF!</v>
      </c>
    </row>
    <row r="795" spans="1:15" hidden="1">
      <c r="A795" s="52"/>
      <c r="E795" s="121" t="s">
        <v>205</v>
      </c>
      <c r="F795" s="63"/>
      <c r="G795" s="162"/>
    </row>
    <row r="796" spans="1:15" hidden="1">
      <c r="A796" s="29"/>
      <c r="B796" s="49" t="s">
        <v>453</v>
      </c>
      <c r="C796" s="49" t="s">
        <v>198</v>
      </c>
      <c r="E796" s="170" t="s">
        <v>256</v>
      </c>
      <c r="F796" s="171" t="e">
        <f>#REF!</f>
        <v>#REF!</v>
      </c>
      <c r="G796" s="155" t="e">
        <f>#REF!</f>
        <v>#REF!</v>
      </c>
    </row>
    <row r="797" spans="1:15" hidden="1">
      <c r="A797" s="150"/>
      <c r="B797" s="49" t="s">
        <v>453</v>
      </c>
      <c r="C797" s="49" t="s">
        <v>198</v>
      </c>
      <c r="E797" s="115" t="s">
        <v>414</v>
      </c>
      <c r="F797" s="686" t="s">
        <v>466</v>
      </c>
      <c r="G797" s="686"/>
    </row>
    <row r="798" spans="1:15" hidden="1">
      <c r="A798" s="52"/>
      <c r="B798" s="49" t="s">
        <v>453</v>
      </c>
      <c r="C798" s="49" t="s">
        <v>198</v>
      </c>
      <c r="E798" s="118" t="s">
        <v>467</v>
      </c>
      <c r="F798" s="172" t="s">
        <v>461</v>
      </c>
      <c r="G798" s="173" t="s">
        <v>461</v>
      </c>
    </row>
    <row r="799" spans="1:15" ht="21" hidden="1" thickBot="1">
      <c r="A799" s="150"/>
      <c r="B799" s="49" t="s">
        <v>453</v>
      </c>
      <c r="C799" s="49" t="s">
        <v>198</v>
      </c>
      <c r="E799" s="116" t="s">
        <v>468</v>
      </c>
      <c r="F799" s="686" t="s">
        <v>469</v>
      </c>
      <c r="G799" s="686"/>
    </row>
    <row r="800" spans="1:15" hidden="1">
      <c r="A800" s="52"/>
      <c r="E800" s="174"/>
      <c r="F800" s="63"/>
      <c r="G800" s="162"/>
    </row>
    <row r="801" spans="1:15" ht="21.75" hidden="1" thickTop="1" thickBot="1">
      <c r="A801" s="52"/>
      <c r="E801" s="60" t="s">
        <v>446</v>
      </c>
      <c r="F801" s="62"/>
      <c r="G801" s="156"/>
    </row>
    <row r="802" spans="1:15" hidden="1">
      <c r="A802" s="150"/>
      <c r="B802" s="49" t="s">
        <v>453</v>
      </c>
      <c r="C802" s="49" t="s">
        <v>217</v>
      </c>
      <c r="E802" s="157" t="s">
        <v>221</v>
      </c>
      <c r="F802" s="685" t="s">
        <v>459</v>
      </c>
      <c r="G802" s="686"/>
    </row>
    <row r="803" spans="1:15" hidden="1">
      <c r="A803" s="29"/>
      <c r="B803" s="49" t="s">
        <v>453</v>
      </c>
      <c r="C803" s="49" t="s">
        <v>217</v>
      </c>
      <c r="E803" s="161" t="s">
        <v>470</v>
      </c>
      <c r="F803" s="175" t="e">
        <f>#REF!</f>
        <v>#REF!</v>
      </c>
      <c r="G803" s="176" t="e">
        <f>#REF!</f>
        <v>#REF!</v>
      </c>
    </row>
    <row r="804" spans="1:15" hidden="1">
      <c r="A804" s="29"/>
      <c r="B804" s="49" t="s">
        <v>453</v>
      </c>
      <c r="C804" s="49" t="s">
        <v>217</v>
      </c>
      <c r="E804" s="157" t="s">
        <v>471</v>
      </c>
      <c r="F804" s="38" t="e">
        <f>#REF!</f>
        <v>#REF!</v>
      </c>
      <c r="G804" s="44" t="e">
        <f>#REF!</f>
        <v>#REF!</v>
      </c>
    </row>
    <row r="805" spans="1:15" hidden="1">
      <c r="A805" s="29"/>
      <c r="B805" s="49" t="s">
        <v>453</v>
      </c>
      <c r="C805" s="49" t="s">
        <v>217</v>
      </c>
      <c r="E805" s="157" t="s">
        <v>472</v>
      </c>
      <c r="F805" s="38" t="e">
        <f>#REF!</f>
        <v>#REF!</v>
      </c>
      <c r="G805" s="44" t="e">
        <f>#REF!</f>
        <v>#REF!</v>
      </c>
    </row>
    <row r="806" spans="1:15" hidden="1">
      <c r="A806" s="52"/>
      <c r="E806" s="174"/>
      <c r="F806" s="177"/>
      <c r="G806" s="178"/>
    </row>
    <row r="807" spans="1:15" s="124" customFormat="1" hidden="1">
      <c r="A807" s="52"/>
      <c r="B807" s="63"/>
      <c r="C807" s="63"/>
      <c r="D807" s="63"/>
      <c r="E807" s="104"/>
      <c r="F807" s="104"/>
      <c r="G807" s="104"/>
      <c r="O807" s="36"/>
    </row>
    <row r="808" spans="1:15" hidden="1">
      <c r="A808" s="52"/>
      <c r="E808" s="104"/>
      <c r="F808" s="96"/>
      <c r="G808" s="179"/>
      <c r="O808" s="35"/>
    </row>
    <row r="809" spans="1:15" hidden="1">
      <c r="A809" s="52"/>
      <c r="E809" s="55" t="s">
        <v>473</v>
      </c>
      <c r="F809" s="55"/>
      <c r="G809" s="143"/>
      <c r="O809" s="35"/>
    </row>
    <row r="810" spans="1:15" hidden="1">
      <c r="A810" s="52"/>
      <c r="E810" s="55"/>
      <c r="F810" s="55"/>
      <c r="G810" s="143"/>
      <c r="O810" s="35"/>
    </row>
    <row r="811" spans="1:15" hidden="1">
      <c r="A811" s="52"/>
      <c r="E811" s="62"/>
      <c r="F811" s="49"/>
      <c r="G811" s="61"/>
      <c r="O811" s="35"/>
    </row>
    <row r="812" spans="1:15" hidden="1">
      <c r="A812" s="52"/>
      <c r="E812" s="62"/>
      <c r="F812" s="93"/>
      <c r="O812" s="35"/>
    </row>
    <row r="813" spans="1:15" hidden="1">
      <c r="A813" s="52"/>
      <c r="E813" s="125"/>
      <c r="F813" s="93"/>
      <c r="O813" s="35"/>
    </row>
    <row r="814" spans="1:15" hidden="1">
      <c r="A814" s="52"/>
      <c r="E814" s="62"/>
      <c r="F814" s="63"/>
      <c r="G814" s="162"/>
      <c r="O814" s="35"/>
    </row>
    <row r="815" spans="1:15" hidden="1">
      <c r="A815" s="52"/>
      <c r="E815" s="62"/>
      <c r="F815" s="63"/>
      <c r="G815" s="162"/>
      <c r="O815" s="35"/>
    </row>
    <row r="816" spans="1:15" ht="25.5" hidden="1">
      <c r="A816" s="52"/>
      <c r="E816" s="54" t="s">
        <v>0</v>
      </c>
      <c r="F816" s="54"/>
      <c r="G816" s="54"/>
      <c r="O816" s="35"/>
    </row>
    <row r="817" spans="1:15" ht="25.5" hidden="1">
      <c r="A817" s="52"/>
      <c r="E817" s="54" t="s">
        <v>179</v>
      </c>
      <c r="F817" s="54"/>
      <c r="G817" s="54"/>
      <c r="O817" s="35"/>
    </row>
    <row r="818" spans="1:15" ht="30" hidden="1">
      <c r="A818" s="52"/>
      <c r="E818" s="105" t="s">
        <v>474</v>
      </c>
      <c r="F818" s="105"/>
      <c r="G818" s="105"/>
      <c r="O818" s="35"/>
    </row>
    <row r="819" spans="1:15" ht="25.5" hidden="1">
      <c r="A819" s="52"/>
      <c r="E819" s="54" t="s">
        <v>397</v>
      </c>
      <c r="F819" s="54"/>
      <c r="G819" s="54"/>
      <c r="O819" s="35"/>
    </row>
    <row r="820" spans="1:15" ht="25.5" hidden="1">
      <c r="A820" s="52"/>
      <c r="E820" s="54"/>
      <c r="F820" s="54"/>
      <c r="G820" s="54"/>
      <c r="O820" s="35"/>
    </row>
    <row r="821" spans="1:15" ht="21" hidden="1" thickBot="1">
      <c r="A821" s="52"/>
      <c r="E821" s="666" t="s">
        <v>182</v>
      </c>
      <c r="F821" s="669" t="s">
        <v>7</v>
      </c>
      <c r="G821" s="670"/>
      <c r="O821" s="35"/>
    </row>
    <row r="822" spans="1:15" ht="21" hidden="1" thickBot="1">
      <c r="A822" s="52"/>
      <c r="E822" s="667"/>
      <c r="F822" s="669" t="s">
        <v>12</v>
      </c>
      <c r="G822" s="671"/>
      <c r="O822" s="35"/>
    </row>
    <row r="823" spans="1:15" ht="21" hidden="1" thickBot="1">
      <c r="A823" s="52"/>
      <c r="E823" s="668"/>
      <c r="F823" s="58" t="s">
        <v>185</v>
      </c>
      <c r="G823" s="59" t="s">
        <v>186</v>
      </c>
      <c r="O823" s="35"/>
    </row>
    <row r="824" spans="1:15" ht="21.75" hidden="1" thickTop="1" thickBot="1">
      <c r="A824" s="52"/>
      <c r="E824" s="60" t="s">
        <v>399</v>
      </c>
      <c r="F824" s="681"/>
      <c r="G824" s="682"/>
      <c r="O824" s="35"/>
    </row>
    <row r="825" spans="1:15" ht="40.5" hidden="1">
      <c r="A825" s="150"/>
      <c r="B825" s="49" t="s">
        <v>475</v>
      </c>
      <c r="C825" s="49" t="s">
        <v>189</v>
      </c>
      <c r="E825" s="123" t="s">
        <v>476</v>
      </c>
      <c r="F825" s="683" t="s">
        <v>440</v>
      </c>
      <c r="G825" s="684"/>
      <c r="O825" s="35"/>
    </row>
    <row r="826" spans="1:15" hidden="1">
      <c r="A826" s="29"/>
      <c r="B826" s="49" t="s">
        <v>475</v>
      </c>
      <c r="C826" s="49" t="s">
        <v>189</v>
      </c>
      <c r="E826" s="151" t="s">
        <v>435</v>
      </c>
      <c r="F826" s="38"/>
      <c r="G826" s="44"/>
      <c r="O826" s="35"/>
    </row>
    <row r="827" spans="1:15" ht="21" hidden="1" thickBot="1">
      <c r="A827" s="29"/>
      <c r="B827" s="49" t="s">
        <v>475</v>
      </c>
      <c r="C827" s="49" t="s">
        <v>189</v>
      </c>
      <c r="E827" s="180" t="s">
        <v>477</v>
      </c>
      <c r="F827" s="38" t="e">
        <f>#REF!</f>
        <v>#REF!</v>
      </c>
      <c r="G827" s="44" t="e">
        <f>#REF!</f>
        <v>#REF!</v>
      </c>
      <c r="O827" s="35"/>
    </row>
    <row r="828" spans="1:15" hidden="1">
      <c r="A828" s="52"/>
      <c r="E828" s="121" t="s">
        <v>205</v>
      </c>
      <c r="F828" s="181"/>
      <c r="G828" s="182"/>
      <c r="O828" s="35"/>
    </row>
    <row r="829" spans="1:15" hidden="1">
      <c r="A829" s="29"/>
      <c r="B829" s="49" t="s">
        <v>475</v>
      </c>
      <c r="C829" s="49" t="s">
        <v>189</v>
      </c>
      <c r="E829" s="115" t="s">
        <v>478</v>
      </c>
      <c r="F829" s="84" t="e">
        <f>#REF!</f>
        <v>#REF!</v>
      </c>
      <c r="G829" s="44" t="e">
        <f>#REF!</f>
        <v>#REF!</v>
      </c>
      <c r="O829" s="35"/>
    </row>
    <row r="830" spans="1:15" hidden="1">
      <c r="A830" s="98"/>
      <c r="B830" s="49" t="s">
        <v>475</v>
      </c>
      <c r="C830" s="49" t="s">
        <v>189</v>
      </c>
      <c r="E830" s="170" t="s">
        <v>479</v>
      </c>
      <c r="F830" s="171" t="e">
        <f>#REF!</f>
        <v>#REF!</v>
      </c>
      <c r="G830" s="155" t="e">
        <f>#REF!</f>
        <v>#REF!</v>
      </c>
      <c r="O830" s="35"/>
    </row>
    <row r="831" spans="1:15" hidden="1">
      <c r="A831" s="150"/>
      <c r="B831" s="49" t="s">
        <v>475</v>
      </c>
      <c r="C831" s="49" t="s">
        <v>189</v>
      </c>
      <c r="E831" s="115" t="s">
        <v>480</v>
      </c>
      <c r="F831" s="684" t="s">
        <v>440</v>
      </c>
      <c r="G831" s="684"/>
      <c r="O831" s="35"/>
    </row>
    <row r="832" spans="1:15" ht="21" hidden="1" thickBot="1">
      <c r="A832" s="150"/>
      <c r="B832" s="49" t="s">
        <v>475</v>
      </c>
      <c r="C832" s="49" t="s">
        <v>189</v>
      </c>
      <c r="E832" s="116" t="s">
        <v>481</v>
      </c>
      <c r="F832" s="686" t="s">
        <v>454</v>
      </c>
      <c r="G832" s="686"/>
      <c r="O832" s="35"/>
    </row>
    <row r="833" spans="1:15" hidden="1">
      <c r="A833" s="29"/>
      <c r="B833" s="49" t="s">
        <v>475</v>
      </c>
      <c r="C833" s="49" t="s">
        <v>189</v>
      </c>
      <c r="E833" s="151" t="s">
        <v>406</v>
      </c>
      <c r="F833" s="152" t="e">
        <f>#REF!</f>
        <v>#REF!</v>
      </c>
      <c r="G833" s="153" t="e">
        <f>#REF!</f>
        <v>#REF!</v>
      </c>
      <c r="O833" s="35"/>
    </row>
    <row r="834" spans="1:15" hidden="1">
      <c r="A834" s="38"/>
      <c r="B834" s="39">
        <v>0.375</v>
      </c>
      <c r="C834" s="38">
        <v>43439</v>
      </c>
      <c r="D834" s="39">
        <v>0.52083333333333337</v>
      </c>
      <c r="E834" s="183" t="s">
        <v>482</v>
      </c>
      <c r="F834" s="38" t="e">
        <f>#REF!</f>
        <v>#REF!</v>
      </c>
      <c r="G834" s="44" t="e">
        <f>#REF!</f>
        <v>#REF!</v>
      </c>
      <c r="O834" s="35"/>
    </row>
    <row r="835" spans="1:15" hidden="1">
      <c r="A835" s="52"/>
      <c r="E835" s="121" t="s">
        <v>194</v>
      </c>
      <c r="F835" s="63"/>
      <c r="G835" s="162"/>
      <c r="O835" s="35"/>
    </row>
    <row r="836" spans="1:15" hidden="1">
      <c r="A836" s="29"/>
      <c r="B836" s="49" t="s">
        <v>475</v>
      </c>
      <c r="C836" s="49" t="s">
        <v>189</v>
      </c>
      <c r="E836" s="115" t="s">
        <v>196</v>
      </c>
      <c r="F836" s="38" t="e">
        <f>#REF!</f>
        <v>#REF!</v>
      </c>
      <c r="G836" s="44" t="e">
        <f>#REF!</f>
        <v>#REF!</v>
      </c>
      <c r="O836" s="35"/>
    </row>
    <row r="837" spans="1:15" ht="21" hidden="1" thickBot="1">
      <c r="A837" s="29"/>
      <c r="B837" s="49" t="s">
        <v>475</v>
      </c>
      <c r="C837" s="49" t="s">
        <v>189</v>
      </c>
      <c r="E837" s="116" t="s">
        <v>483</v>
      </c>
      <c r="F837" s="38" t="e">
        <f>#REF!</f>
        <v>#REF!</v>
      </c>
      <c r="G837" s="44" t="e">
        <f>#REF!</f>
        <v>#REF!</v>
      </c>
      <c r="O837" s="35"/>
    </row>
    <row r="838" spans="1:15" hidden="1">
      <c r="A838" s="52"/>
      <c r="E838" s="62"/>
      <c r="F838" s="63"/>
      <c r="G838" s="162"/>
      <c r="O838" s="35"/>
    </row>
    <row r="839" spans="1:15" ht="21.75" hidden="1" thickTop="1" thickBot="1">
      <c r="A839" s="52"/>
      <c r="E839" s="60" t="s">
        <v>408</v>
      </c>
      <c r="F839" s="63"/>
      <c r="G839" s="162"/>
      <c r="O839" s="35"/>
    </row>
    <row r="840" spans="1:15" hidden="1">
      <c r="A840" s="29"/>
      <c r="B840" s="49" t="s">
        <v>475</v>
      </c>
      <c r="C840" s="49" t="s">
        <v>198</v>
      </c>
      <c r="E840" s="123" t="s">
        <v>221</v>
      </c>
      <c r="F840" s="38" t="e">
        <f>#REF!</f>
        <v>#REF!</v>
      </c>
      <c r="G840" s="44" t="e">
        <f>#REF!</f>
        <v>#REF!</v>
      </c>
      <c r="O840" s="35"/>
    </row>
    <row r="841" spans="1:15" hidden="1">
      <c r="A841" s="29"/>
      <c r="B841" s="49" t="s">
        <v>475</v>
      </c>
      <c r="C841" s="49" t="s">
        <v>198</v>
      </c>
      <c r="E841" s="127" t="s">
        <v>484</v>
      </c>
      <c r="F841" s="38" t="e">
        <f>#REF!</f>
        <v>#REF!</v>
      </c>
      <c r="G841" s="44" t="e">
        <f>#REF!</f>
        <v>#REF!</v>
      </c>
      <c r="O841" s="35"/>
    </row>
    <row r="842" spans="1:15" hidden="1">
      <c r="A842" s="29"/>
      <c r="B842" s="49" t="s">
        <v>475</v>
      </c>
      <c r="C842" s="49" t="s">
        <v>198</v>
      </c>
      <c r="E842" s="123" t="s">
        <v>465</v>
      </c>
      <c r="F842" s="38" t="e">
        <f>#REF!</f>
        <v>#REF!</v>
      </c>
      <c r="G842" s="44" t="e">
        <f>#REF!</f>
        <v>#REF!</v>
      </c>
      <c r="O842" s="35"/>
    </row>
    <row r="843" spans="1:15" hidden="1">
      <c r="A843" s="29"/>
      <c r="B843" s="49" t="s">
        <v>475</v>
      </c>
      <c r="C843" s="49" t="s">
        <v>198</v>
      </c>
      <c r="E843" s="123" t="s">
        <v>210</v>
      </c>
      <c r="F843" s="38" t="e">
        <f>#REF!</f>
        <v>#REF!</v>
      </c>
      <c r="G843" s="44" t="e">
        <f>#REF!</f>
        <v>#REF!</v>
      </c>
      <c r="O843" s="35"/>
    </row>
    <row r="844" spans="1:15" hidden="1">
      <c r="A844" s="29"/>
      <c r="B844" s="49" t="s">
        <v>475</v>
      </c>
      <c r="C844" s="49" t="s">
        <v>198</v>
      </c>
      <c r="E844" s="184" t="s">
        <v>485</v>
      </c>
      <c r="F844" s="38" t="e">
        <f>#REF!</f>
        <v>#REF!</v>
      </c>
      <c r="G844" s="44" t="e">
        <f>#REF!</f>
        <v>#REF!</v>
      </c>
      <c r="O844" s="35"/>
    </row>
    <row r="845" spans="1:15" hidden="1">
      <c r="A845" s="52"/>
      <c r="E845" s="121" t="s">
        <v>290</v>
      </c>
      <c r="F845" s="63"/>
      <c r="G845" s="162"/>
      <c r="O845" s="35"/>
    </row>
    <row r="846" spans="1:15" hidden="1">
      <c r="A846" s="29"/>
      <c r="B846" s="49" t="s">
        <v>475</v>
      </c>
      <c r="C846" s="49" t="s">
        <v>198</v>
      </c>
      <c r="E846" s="115" t="s">
        <v>219</v>
      </c>
      <c r="F846" s="38" t="e">
        <f>#REF!</f>
        <v>#REF!</v>
      </c>
      <c r="G846" s="44" t="e">
        <f>#REF!</f>
        <v>#REF!</v>
      </c>
      <c r="O846" s="35"/>
    </row>
    <row r="847" spans="1:15" hidden="1">
      <c r="A847" s="29"/>
      <c r="B847" s="49" t="s">
        <v>475</v>
      </c>
      <c r="C847" s="49" t="s">
        <v>198</v>
      </c>
      <c r="E847" s="115" t="s">
        <v>229</v>
      </c>
      <c r="F847" s="38" t="e">
        <f>#REF!</f>
        <v>#REF!</v>
      </c>
      <c r="G847" s="44" t="e">
        <f>#REF!</f>
        <v>#REF!</v>
      </c>
      <c r="O847" s="35"/>
    </row>
    <row r="848" spans="1:15" hidden="1">
      <c r="A848" s="52"/>
      <c r="E848" s="121" t="s">
        <v>486</v>
      </c>
      <c r="F848" s="63"/>
      <c r="G848" s="162"/>
      <c r="O848" s="35"/>
    </row>
    <row r="849" spans="1:15" hidden="1">
      <c r="A849" s="29"/>
      <c r="B849" s="49" t="s">
        <v>475</v>
      </c>
      <c r="C849" s="49" t="s">
        <v>198</v>
      </c>
      <c r="E849" s="115" t="s">
        <v>487</v>
      </c>
      <c r="F849" s="84" t="e">
        <f>#REF!</f>
        <v>#REF!</v>
      </c>
      <c r="G849" s="44" t="e">
        <f>#REF!</f>
        <v>#REF!</v>
      </c>
      <c r="O849" s="35"/>
    </row>
    <row r="850" spans="1:15" hidden="1">
      <c r="A850" s="98"/>
      <c r="B850" s="49" t="s">
        <v>475</v>
      </c>
      <c r="C850" s="49" t="s">
        <v>198</v>
      </c>
      <c r="E850" s="115" t="s">
        <v>488</v>
      </c>
      <c r="F850" s="84" t="e">
        <f>#REF!</f>
        <v>#REF!</v>
      </c>
      <c r="G850" s="44" t="e">
        <f>#REF!</f>
        <v>#REF!</v>
      </c>
      <c r="O850" s="35"/>
    </row>
    <row r="851" spans="1:15" hidden="1">
      <c r="A851" s="52"/>
      <c r="B851" s="49" t="s">
        <v>475</v>
      </c>
      <c r="C851" s="49" t="s">
        <v>198</v>
      </c>
      <c r="E851" s="170" t="s">
        <v>489</v>
      </c>
      <c r="F851" s="171"/>
      <c r="G851" s="155"/>
      <c r="O851" s="35"/>
    </row>
    <row r="852" spans="1:15" ht="21" hidden="1" thickBot="1">
      <c r="A852" s="150"/>
      <c r="B852" s="49" t="s">
        <v>475</v>
      </c>
      <c r="C852" s="49" t="s">
        <v>198</v>
      </c>
      <c r="E852" s="116" t="s">
        <v>490</v>
      </c>
      <c r="F852" s="686" t="s">
        <v>454</v>
      </c>
      <c r="G852" s="686"/>
      <c r="O852" s="35"/>
    </row>
    <row r="853" spans="1:15" hidden="1">
      <c r="A853" s="52"/>
      <c r="E853" s="62"/>
      <c r="F853" s="63"/>
      <c r="G853" s="162"/>
      <c r="O853" s="35"/>
    </row>
    <row r="854" spans="1:15" ht="21.75" hidden="1" thickTop="1" thickBot="1">
      <c r="A854" s="52"/>
      <c r="E854" s="60" t="s">
        <v>446</v>
      </c>
      <c r="F854" s="62"/>
      <c r="G854" s="156"/>
      <c r="O854" s="35"/>
    </row>
    <row r="855" spans="1:15" hidden="1">
      <c r="A855" s="29"/>
      <c r="B855" s="49" t="s">
        <v>475</v>
      </c>
      <c r="C855" s="49" t="s">
        <v>217</v>
      </c>
      <c r="E855" s="151" t="s">
        <v>273</v>
      </c>
      <c r="F855" s="38" t="e">
        <f>#REF!</f>
        <v>#REF!</v>
      </c>
      <c r="G855" s="44" t="e">
        <f>#REF!</f>
        <v>#REF!</v>
      </c>
      <c r="O855" s="35"/>
    </row>
    <row r="856" spans="1:15" hidden="1">
      <c r="A856" s="29"/>
      <c r="B856" s="49" t="s">
        <v>475</v>
      </c>
      <c r="C856" s="49" t="s">
        <v>217</v>
      </c>
      <c r="E856" s="123" t="s">
        <v>491</v>
      </c>
      <c r="F856" s="38" t="e">
        <f>#REF!</f>
        <v>#REF!</v>
      </c>
      <c r="G856" s="44" t="e">
        <f>#REF!</f>
        <v>#REF!</v>
      </c>
      <c r="O856" s="35"/>
    </row>
    <row r="857" spans="1:15" hidden="1">
      <c r="A857" s="29"/>
      <c r="B857" s="49" t="s">
        <v>475</v>
      </c>
      <c r="C857" s="49" t="s">
        <v>217</v>
      </c>
      <c r="E857" s="127" t="s">
        <v>492</v>
      </c>
      <c r="F857" s="38" t="e">
        <f>#REF!</f>
        <v>#REF!</v>
      </c>
      <c r="G857" s="44" t="e">
        <f>#REF!</f>
        <v>#REF!</v>
      </c>
      <c r="O857" s="35"/>
    </row>
    <row r="858" spans="1:15" hidden="1">
      <c r="A858" s="52"/>
      <c r="E858" s="121" t="s">
        <v>194</v>
      </c>
      <c r="F858" s="62"/>
      <c r="G858" s="156"/>
      <c r="O858" s="35"/>
    </row>
    <row r="859" spans="1:15" hidden="1">
      <c r="A859" s="29"/>
      <c r="B859" s="49" t="s">
        <v>475</v>
      </c>
      <c r="C859" s="49" t="s">
        <v>217</v>
      </c>
      <c r="E859" s="115" t="s">
        <v>222</v>
      </c>
      <c r="F859" s="38" t="e">
        <f>#REF!</f>
        <v>#REF!</v>
      </c>
      <c r="G859" s="44" t="e">
        <f>#REF!</f>
        <v>#REF!</v>
      </c>
      <c r="O859" s="35"/>
    </row>
    <row r="860" spans="1:15" ht="21" hidden="1" thickBot="1">
      <c r="A860" s="29"/>
      <c r="B860" s="49" t="s">
        <v>475</v>
      </c>
      <c r="C860" s="49" t="s">
        <v>217</v>
      </c>
      <c r="E860" s="116" t="s">
        <v>493</v>
      </c>
      <c r="F860" s="38" t="e">
        <f>#REF!</f>
        <v>#REF!</v>
      </c>
      <c r="G860" s="44" t="e">
        <f>#REF!</f>
        <v>#REF!</v>
      </c>
      <c r="O860" s="35"/>
    </row>
    <row r="861" spans="1:15" hidden="1">
      <c r="A861" s="52"/>
      <c r="E861" s="121" t="s">
        <v>194</v>
      </c>
      <c r="F861" s="62"/>
      <c r="G861" s="156"/>
      <c r="O861" s="35"/>
    </row>
    <row r="862" spans="1:15" hidden="1">
      <c r="A862" s="29"/>
      <c r="B862" s="49" t="s">
        <v>475</v>
      </c>
      <c r="C862" s="49" t="s">
        <v>217</v>
      </c>
      <c r="E862" s="115" t="s">
        <v>223</v>
      </c>
      <c r="F862" s="38" t="e">
        <f>#REF!</f>
        <v>#REF!</v>
      </c>
      <c r="G862" s="44" t="e">
        <f>#REF!</f>
        <v>#REF!</v>
      </c>
      <c r="O862" s="35"/>
    </row>
    <row r="863" spans="1:15" ht="21" hidden="1" thickBot="1">
      <c r="A863" s="29"/>
      <c r="B863" s="49" t="s">
        <v>475</v>
      </c>
      <c r="C863" s="49" t="s">
        <v>217</v>
      </c>
      <c r="E863" s="116" t="s">
        <v>494</v>
      </c>
      <c r="F863" s="38" t="e">
        <f>#REF!</f>
        <v>#REF!</v>
      </c>
      <c r="G863" s="44" t="e">
        <f>#REF!</f>
        <v>#REF!</v>
      </c>
      <c r="O863" s="35"/>
    </row>
    <row r="864" spans="1:15" hidden="1">
      <c r="A864" s="52"/>
      <c r="E864" s="121" t="s">
        <v>194</v>
      </c>
      <c r="F864" s="62"/>
      <c r="G864" s="156"/>
      <c r="O864" s="35"/>
    </row>
    <row r="865" spans="1:15" hidden="1">
      <c r="A865" s="29"/>
      <c r="B865" s="49" t="s">
        <v>475</v>
      </c>
      <c r="C865" s="49" t="s">
        <v>217</v>
      </c>
      <c r="E865" s="185" t="s">
        <v>495</v>
      </c>
      <c r="F865" s="38" t="e">
        <f>#REF!</f>
        <v>#REF!</v>
      </c>
      <c r="G865" s="44" t="e">
        <f>#REF!</f>
        <v>#REF!</v>
      </c>
      <c r="O865" s="35"/>
    </row>
    <row r="866" spans="1:15" ht="21" hidden="1" thickBot="1">
      <c r="A866" s="29"/>
      <c r="B866" s="49" t="s">
        <v>475</v>
      </c>
      <c r="C866" s="49" t="s">
        <v>217</v>
      </c>
      <c r="E866" s="186" t="s">
        <v>496</v>
      </c>
      <c r="F866" s="38" t="e">
        <f>#REF!</f>
        <v>#REF!</v>
      </c>
      <c r="G866" s="44" t="e">
        <f>#REF!</f>
        <v>#REF!</v>
      </c>
      <c r="O866" s="35"/>
    </row>
    <row r="867" spans="1:15" hidden="1">
      <c r="A867" s="52"/>
      <c r="E867" s="187"/>
      <c r="F867" s="177"/>
      <c r="G867" s="178"/>
      <c r="O867" s="35"/>
    </row>
    <row r="868" spans="1:15" ht="21.75" hidden="1" thickTop="1" thickBot="1">
      <c r="A868" s="52"/>
      <c r="E868" s="188" t="s">
        <v>497</v>
      </c>
      <c r="F868" s="177"/>
      <c r="G868" s="178"/>
      <c r="O868" s="35"/>
    </row>
    <row r="869" spans="1:15" hidden="1">
      <c r="A869" s="52"/>
      <c r="B869" s="49" t="s">
        <v>475</v>
      </c>
      <c r="C869" s="49" t="s">
        <v>217</v>
      </c>
      <c r="E869" s="189" t="s">
        <v>498</v>
      </c>
      <c r="F869" s="43" t="s">
        <v>461</v>
      </c>
      <c r="G869" s="44" t="s">
        <v>461</v>
      </c>
      <c r="O869" s="35"/>
    </row>
    <row r="870" spans="1:15" hidden="1">
      <c r="A870" s="52"/>
      <c r="B870" s="49" t="s">
        <v>475</v>
      </c>
      <c r="C870" s="49" t="s">
        <v>217</v>
      </c>
      <c r="E870" s="190" t="s">
        <v>499</v>
      </c>
      <c r="F870" s="43" t="s">
        <v>461</v>
      </c>
      <c r="G870" s="44" t="s">
        <v>461</v>
      </c>
      <c r="O870" s="35"/>
    </row>
    <row r="871" spans="1:15" hidden="1">
      <c r="A871" s="52"/>
      <c r="B871" s="49" t="s">
        <v>475</v>
      </c>
      <c r="C871" s="49" t="s">
        <v>217</v>
      </c>
      <c r="E871" s="123" t="s">
        <v>412</v>
      </c>
      <c r="F871" s="43" t="s">
        <v>461</v>
      </c>
      <c r="G871" s="44" t="s">
        <v>461</v>
      </c>
      <c r="O871" s="35"/>
    </row>
    <row r="872" spans="1:15" hidden="1">
      <c r="A872" s="52"/>
      <c r="B872" s="49" t="s">
        <v>475</v>
      </c>
      <c r="C872" s="49" t="s">
        <v>217</v>
      </c>
      <c r="E872" s="191" t="s">
        <v>500</v>
      </c>
      <c r="F872" s="43" t="s">
        <v>461</v>
      </c>
      <c r="G872" s="44" t="s">
        <v>461</v>
      </c>
    </row>
    <row r="873" spans="1:15" hidden="1">
      <c r="A873" s="29"/>
      <c r="B873" s="49" t="s">
        <v>475</v>
      </c>
      <c r="C873" s="49" t="s">
        <v>217</v>
      </c>
      <c r="E873" s="123" t="s">
        <v>409</v>
      </c>
      <c r="F873" s="38" t="e">
        <f>#REF!</f>
        <v>#REF!</v>
      </c>
      <c r="G873" s="44" t="e">
        <f>#REF!</f>
        <v>#REF!</v>
      </c>
    </row>
    <row r="874" spans="1:15" hidden="1">
      <c r="A874" s="52"/>
      <c r="B874" s="49" t="s">
        <v>475</v>
      </c>
      <c r="C874" s="49" t="s">
        <v>217</v>
      </c>
      <c r="E874" s="191" t="s">
        <v>293</v>
      </c>
      <c r="F874" s="43" t="s">
        <v>461</v>
      </c>
      <c r="G874" s="44" t="s">
        <v>461</v>
      </c>
    </row>
    <row r="875" spans="1:15" hidden="1">
      <c r="A875" s="52"/>
      <c r="B875" s="49" t="s">
        <v>475</v>
      </c>
      <c r="C875" s="49" t="s">
        <v>217</v>
      </c>
      <c r="E875" s="191" t="s">
        <v>501</v>
      </c>
      <c r="F875" s="43" t="s">
        <v>461</v>
      </c>
      <c r="G875" s="44" t="s">
        <v>461</v>
      </c>
    </row>
    <row r="876" spans="1:15" hidden="1">
      <c r="A876" s="52"/>
      <c r="B876" s="49" t="s">
        <v>475</v>
      </c>
      <c r="C876" s="49" t="s">
        <v>217</v>
      </c>
      <c r="E876" s="123" t="s">
        <v>502</v>
      </c>
      <c r="F876" s="43" t="s">
        <v>461</v>
      </c>
      <c r="G876" s="44" t="s">
        <v>461</v>
      </c>
    </row>
    <row r="877" spans="1:15" hidden="1">
      <c r="A877" s="29"/>
      <c r="B877" s="49" t="s">
        <v>475</v>
      </c>
      <c r="C877" s="49" t="s">
        <v>217</v>
      </c>
      <c r="E877" s="191" t="s">
        <v>367</v>
      </c>
      <c r="F877" s="38" t="e">
        <f>#REF!</f>
        <v>#REF!</v>
      </c>
      <c r="G877" s="44" t="e">
        <f>#REF!</f>
        <v>#REF!</v>
      </c>
    </row>
    <row r="878" spans="1:15" hidden="1">
      <c r="A878" s="29"/>
      <c r="B878" s="49" t="s">
        <v>475</v>
      </c>
      <c r="C878" s="49" t="s">
        <v>217</v>
      </c>
      <c r="E878" s="123" t="s">
        <v>436</v>
      </c>
      <c r="F878" s="38" t="e">
        <f>#REF!</f>
        <v>#REF!</v>
      </c>
      <c r="G878" s="44" t="e">
        <f>#REF!</f>
        <v>#REF!</v>
      </c>
    </row>
    <row r="879" spans="1:15" hidden="1">
      <c r="A879" s="52"/>
      <c r="B879" s="49" t="s">
        <v>475</v>
      </c>
      <c r="C879" s="49" t="s">
        <v>217</v>
      </c>
      <c r="E879" s="123" t="s">
        <v>503</v>
      </c>
      <c r="F879" s="43" t="s">
        <v>461</v>
      </c>
      <c r="G879" s="44" t="s">
        <v>461</v>
      </c>
    </row>
    <row r="880" spans="1:15" hidden="1">
      <c r="A880" s="52"/>
      <c r="B880" s="49" t="s">
        <v>475</v>
      </c>
      <c r="C880" s="49" t="s">
        <v>217</v>
      </c>
      <c r="E880" s="123" t="s">
        <v>504</v>
      </c>
      <c r="F880" s="43" t="s">
        <v>461</v>
      </c>
      <c r="G880" s="44" t="s">
        <v>461</v>
      </c>
    </row>
    <row r="881" spans="1:15" hidden="1">
      <c r="A881" s="52"/>
      <c r="B881" s="49" t="s">
        <v>475</v>
      </c>
      <c r="C881" s="49" t="s">
        <v>217</v>
      </c>
      <c r="E881" s="123" t="s">
        <v>344</v>
      </c>
      <c r="F881" s="43" t="s">
        <v>461</v>
      </c>
      <c r="G881" s="44" t="s">
        <v>461</v>
      </c>
    </row>
    <row r="882" spans="1:15" hidden="1">
      <c r="A882" s="52"/>
      <c r="B882" s="49" t="s">
        <v>475</v>
      </c>
      <c r="C882" s="49" t="s">
        <v>217</v>
      </c>
      <c r="E882" s="123" t="s">
        <v>505</v>
      </c>
      <c r="F882" s="43" t="s">
        <v>461</v>
      </c>
      <c r="G882" s="44" t="s">
        <v>461</v>
      </c>
    </row>
    <row r="883" spans="1:15" hidden="1">
      <c r="A883" s="52"/>
      <c r="B883" s="49" t="s">
        <v>475</v>
      </c>
      <c r="C883" s="49" t="s">
        <v>217</v>
      </c>
      <c r="E883" s="123" t="s">
        <v>195</v>
      </c>
      <c r="F883" s="43" t="s">
        <v>461</v>
      </c>
      <c r="G883" s="44" t="s">
        <v>461</v>
      </c>
    </row>
    <row r="884" spans="1:15" hidden="1">
      <c r="A884" s="29"/>
      <c r="B884" s="49" t="s">
        <v>475</v>
      </c>
      <c r="C884" s="49" t="s">
        <v>217</v>
      </c>
      <c r="E884" s="123" t="s">
        <v>506</v>
      </c>
      <c r="F884" s="38" t="e">
        <f>#REF!</f>
        <v>#REF!</v>
      </c>
      <c r="G884" s="44" t="e">
        <f>#REF!</f>
        <v>#REF!</v>
      </c>
    </row>
    <row r="885" spans="1:15" hidden="1">
      <c r="A885" s="52"/>
      <c r="E885" s="62"/>
      <c r="F885" s="63"/>
      <c r="G885" s="162"/>
    </row>
    <row r="886" spans="1:15" s="124" customFormat="1" hidden="1">
      <c r="A886" s="52"/>
      <c r="B886" s="63"/>
      <c r="C886" s="63"/>
      <c r="D886" s="63"/>
      <c r="E886" s="104"/>
      <c r="F886" s="104"/>
      <c r="G886" s="104"/>
      <c r="O886" s="36"/>
    </row>
    <row r="887" spans="1:15" hidden="1">
      <c r="A887" s="52"/>
      <c r="E887" s="104"/>
      <c r="F887" s="104"/>
      <c r="G887" s="104"/>
    </row>
    <row r="888" spans="1:15" hidden="1">
      <c r="A888" s="52"/>
      <c r="E888" s="62"/>
      <c r="F888" s="49"/>
      <c r="G888" s="61"/>
      <c r="O888" s="35"/>
    </row>
    <row r="889" spans="1:15" hidden="1">
      <c r="A889" s="52"/>
      <c r="E889" s="62"/>
      <c r="F889" s="93"/>
      <c r="O889" s="35"/>
    </row>
    <row r="890" spans="1:15" hidden="1">
      <c r="A890" s="52"/>
      <c r="E890" s="125"/>
      <c r="F890" s="93"/>
      <c r="O890" s="35"/>
    </row>
    <row r="891" spans="1:15" hidden="1">
      <c r="A891" s="52"/>
      <c r="E891" s="62"/>
      <c r="F891" s="63"/>
      <c r="G891" s="162"/>
      <c r="O891" s="35"/>
    </row>
    <row r="892" spans="1:15" hidden="1">
      <c r="A892" s="52"/>
      <c r="E892" s="125"/>
      <c r="F892" s="192"/>
      <c r="G892" s="193"/>
      <c r="O892" s="35"/>
    </row>
    <row r="893" spans="1:15" ht="25.5" hidden="1">
      <c r="A893" s="52"/>
      <c r="E893" s="54" t="s">
        <v>0</v>
      </c>
      <c r="F893" s="54"/>
      <c r="G893" s="54"/>
      <c r="O893" s="35"/>
    </row>
    <row r="894" spans="1:15" ht="25.5" hidden="1">
      <c r="A894" s="52"/>
      <c r="E894" s="54" t="s">
        <v>179</v>
      </c>
      <c r="F894" s="54"/>
      <c r="G894" s="54"/>
      <c r="O894" s="35"/>
    </row>
    <row r="895" spans="1:15" ht="30" hidden="1">
      <c r="A895" s="52"/>
      <c r="E895" s="105" t="s">
        <v>507</v>
      </c>
      <c r="F895" s="105"/>
      <c r="G895" s="105"/>
      <c r="O895" s="35"/>
    </row>
    <row r="896" spans="1:15" ht="25.5" hidden="1">
      <c r="A896" s="52"/>
      <c r="E896" s="54" t="s">
        <v>397</v>
      </c>
      <c r="F896" s="54"/>
      <c r="G896" s="54"/>
      <c r="O896" s="35"/>
    </row>
    <row r="897" spans="1:15" ht="25.5" hidden="1">
      <c r="A897" s="52"/>
      <c r="E897" s="54"/>
      <c r="F897" s="54"/>
      <c r="G897" s="54"/>
      <c r="O897" s="35"/>
    </row>
    <row r="898" spans="1:15" ht="21" hidden="1" thickBot="1">
      <c r="A898" s="52"/>
      <c r="E898" s="666" t="s">
        <v>182</v>
      </c>
      <c r="F898" s="669" t="s">
        <v>7</v>
      </c>
      <c r="G898" s="670"/>
      <c r="O898" s="35"/>
    </row>
    <row r="899" spans="1:15" ht="21" hidden="1" thickBot="1">
      <c r="A899" s="52"/>
      <c r="E899" s="667"/>
      <c r="F899" s="669" t="s">
        <v>12</v>
      </c>
      <c r="G899" s="671"/>
      <c r="O899" s="35"/>
    </row>
    <row r="900" spans="1:15" ht="21" hidden="1" thickBot="1">
      <c r="A900" s="52"/>
      <c r="E900" s="668"/>
      <c r="F900" s="58" t="s">
        <v>185</v>
      </c>
      <c r="G900" s="59" t="s">
        <v>186</v>
      </c>
      <c r="O900" s="35"/>
    </row>
    <row r="901" spans="1:15" ht="21.75" hidden="1" thickTop="1" thickBot="1">
      <c r="A901" s="52"/>
      <c r="E901" s="60" t="s">
        <v>399</v>
      </c>
      <c r="F901" s="681"/>
      <c r="G901" s="682"/>
      <c r="O901" s="35"/>
    </row>
    <row r="902" spans="1:15" ht="40.5" hidden="1">
      <c r="A902" s="29"/>
      <c r="B902" s="49" t="s">
        <v>508</v>
      </c>
      <c r="C902" s="49" t="s">
        <v>189</v>
      </c>
      <c r="E902" s="8" t="s">
        <v>264</v>
      </c>
      <c r="F902" s="38" t="e">
        <f>#REF!</f>
        <v>#REF!</v>
      </c>
      <c r="G902" s="44" t="e">
        <f>#REF!</f>
        <v>#REF!</v>
      </c>
      <c r="O902" s="35"/>
    </row>
    <row r="903" spans="1:15" ht="40.5" hidden="1">
      <c r="A903" s="29"/>
      <c r="B903" s="49" t="s">
        <v>508</v>
      </c>
      <c r="C903" s="49" t="s">
        <v>189</v>
      </c>
      <c r="E903" s="8" t="s">
        <v>268</v>
      </c>
      <c r="F903" s="38" t="e">
        <f>#REF!</f>
        <v>#REF!</v>
      </c>
      <c r="G903" s="44" t="e">
        <f>#REF!</f>
        <v>#REF!</v>
      </c>
      <c r="O903" s="35"/>
    </row>
    <row r="904" spans="1:15" hidden="1">
      <c r="A904" s="29"/>
      <c r="B904" s="49" t="s">
        <v>508</v>
      </c>
      <c r="C904" s="49" t="s">
        <v>189</v>
      </c>
      <c r="E904" s="2" t="s">
        <v>509</v>
      </c>
      <c r="F904" s="38" t="e">
        <f>#REF!</f>
        <v>#REF!</v>
      </c>
      <c r="G904" s="44" t="e">
        <f>#REF!</f>
        <v>#REF!</v>
      </c>
      <c r="O904" s="35"/>
    </row>
    <row r="905" spans="1:15" hidden="1">
      <c r="A905" s="29"/>
      <c r="B905" s="49" t="s">
        <v>508</v>
      </c>
      <c r="C905" s="49" t="s">
        <v>189</v>
      </c>
      <c r="E905" s="9" t="s">
        <v>510</v>
      </c>
      <c r="F905" s="38" t="e">
        <f>#REF!</f>
        <v>#REF!</v>
      </c>
      <c r="G905" s="44" t="e">
        <f>#REF!</f>
        <v>#REF!</v>
      </c>
      <c r="O905" s="35"/>
    </row>
    <row r="906" spans="1:15" hidden="1">
      <c r="A906" s="29"/>
      <c r="B906" s="49" t="s">
        <v>508</v>
      </c>
      <c r="C906" s="49" t="s">
        <v>189</v>
      </c>
      <c r="E906" s="8" t="s">
        <v>511</v>
      </c>
      <c r="F906" s="38" t="e">
        <f>#REF!</f>
        <v>#REF!</v>
      </c>
      <c r="G906" s="44">
        <f>G50</f>
        <v>0.375</v>
      </c>
      <c r="O906" s="35"/>
    </row>
    <row r="907" spans="1:15" hidden="1">
      <c r="A907" s="29"/>
      <c r="B907" s="49" t="s">
        <v>508</v>
      </c>
      <c r="C907" s="49" t="s">
        <v>189</v>
      </c>
      <c r="E907" s="8" t="s">
        <v>512</v>
      </c>
      <c r="F907" s="38" t="e">
        <f>#REF!</f>
        <v>#REF!</v>
      </c>
      <c r="G907" s="44" t="e">
        <f>#REF!</f>
        <v>#REF!</v>
      </c>
      <c r="O907" s="35"/>
    </row>
    <row r="908" spans="1:15" hidden="1">
      <c r="A908" s="29"/>
      <c r="B908" s="49" t="s">
        <v>508</v>
      </c>
      <c r="C908" s="49" t="s">
        <v>189</v>
      </c>
      <c r="E908" s="8" t="s">
        <v>513</v>
      </c>
      <c r="F908" s="38" t="e">
        <f>#REF!</f>
        <v>#REF!</v>
      </c>
      <c r="G908" s="44" t="e">
        <f>#REF!</f>
        <v>#REF!</v>
      </c>
      <c r="O908" s="35"/>
    </row>
    <row r="909" spans="1:15" hidden="1">
      <c r="A909" s="29"/>
      <c r="B909" s="49" t="s">
        <v>508</v>
      </c>
      <c r="C909" s="49" t="s">
        <v>189</v>
      </c>
      <c r="E909" s="8" t="s">
        <v>514</v>
      </c>
      <c r="F909" s="38" t="e">
        <f>#REF!</f>
        <v>#REF!</v>
      </c>
      <c r="G909" s="44" t="e">
        <f>#REF!</f>
        <v>#REF!</v>
      </c>
      <c r="O909" s="35"/>
    </row>
    <row r="910" spans="1:15" hidden="1">
      <c r="A910" s="29"/>
      <c r="B910" s="49" t="s">
        <v>508</v>
      </c>
      <c r="C910" s="49" t="s">
        <v>189</v>
      </c>
      <c r="E910" s="8" t="s">
        <v>515</v>
      </c>
      <c r="F910" s="38" t="e">
        <f>#REF!</f>
        <v>#REF!</v>
      </c>
      <c r="G910" s="44" t="e">
        <f>#REF!</f>
        <v>#REF!</v>
      </c>
      <c r="O910" s="35"/>
    </row>
    <row r="911" spans="1:15" hidden="1">
      <c r="A911" s="29"/>
      <c r="B911" s="49" t="s">
        <v>508</v>
      </c>
      <c r="C911" s="49" t="s">
        <v>189</v>
      </c>
      <c r="E911" s="8" t="s">
        <v>516</v>
      </c>
      <c r="F911" s="38" t="e">
        <f>#REF!</f>
        <v>#REF!</v>
      </c>
      <c r="G911" s="44" t="e">
        <f>#REF!</f>
        <v>#REF!</v>
      </c>
      <c r="O911" s="35"/>
    </row>
    <row r="912" spans="1:15" hidden="1">
      <c r="A912" s="29"/>
      <c r="B912" s="49" t="s">
        <v>508</v>
      </c>
      <c r="C912" s="49" t="s">
        <v>189</v>
      </c>
      <c r="E912" s="132" t="s">
        <v>450</v>
      </c>
      <c r="F912" s="38" t="e">
        <f>#REF!</f>
        <v>#REF!</v>
      </c>
      <c r="G912" s="44" t="e">
        <f>#REF!</f>
        <v>#REF!</v>
      </c>
      <c r="O912" s="35"/>
    </row>
    <row r="913" spans="1:15" hidden="1">
      <c r="A913" s="29"/>
      <c r="B913" s="63" t="s">
        <v>508</v>
      </c>
      <c r="C913" s="63" t="s">
        <v>189</v>
      </c>
      <c r="D913" s="63"/>
      <c r="E913" s="80" t="s">
        <v>517</v>
      </c>
      <c r="F913" s="38" t="e">
        <f>#REF!</f>
        <v>#REF!</v>
      </c>
      <c r="G913" s="44" t="e">
        <f>#REF!</f>
        <v>#REF!</v>
      </c>
      <c r="O913" s="35"/>
    </row>
    <row r="914" spans="1:15" hidden="1">
      <c r="A914" s="29"/>
      <c r="B914" s="63" t="s">
        <v>508</v>
      </c>
      <c r="C914" s="63" t="s">
        <v>189</v>
      </c>
      <c r="D914" s="63"/>
      <c r="E914" s="80" t="s">
        <v>518</v>
      </c>
      <c r="F914" s="38" t="e">
        <f>#REF!</f>
        <v>#REF!</v>
      </c>
      <c r="G914" s="44" t="e">
        <f>#REF!</f>
        <v>#REF!</v>
      </c>
      <c r="O914" s="35"/>
    </row>
    <row r="915" spans="1:15" hidden="1">
      <c r="A915" s="52"/>
      <c r="E915" s="10"/>
      <c r="F915" s="62"/>
      <c r="G915" s="156"/>
      <c r="O915" s="35"/>
    </row>
    <row r="916" spans="1:15" ht="21.75" hidden="1" thickTop="1" thickBot="1">
      <c r="A916" s="52"/>
      <c r="E916" s="60" t="s">
        <v>408</v>
      </c>
      <c r="F916" s="63"/>
      <c r="G916" s="162"/>
      <c r="O916" s="35"/>
    </row>
    <row r="917" spans="1:15" hidden="1">
      <c r="A917" s="29"/>
      <c r="B917" s="49" t="s">
        <v>508</v>
      </c>
      <c r="C917" s="49" t="s">
        <v>198</v>
      </c>
      <c r="E917" s="123" t="s">
        <v>260</v>
      </c>
      <c r="F917" s="38" t="e">
        <f>#REF!</f>
        <v>#REF!</v>
      </c>
      <c r="G917" s="44" t="e">
        <f>#REF!</f>
        <v>#REF!</v>
      </c>
      <c r="O917" s="35"/>
    </row>
    <row r="918" spans="1:15" hidden="1">
      <c r="A918" s="29"/>
      <c r="B918" s="49" t="s">
        <v>508</v>
      </c>
      <c r="C918" s="49" t="s">
        <v>198</v>
      </c>
      <c r="E918" s="123" t="s">
        <v>262</v>
      </c>
      <c r="F918" s="38" t="e">
        <f>#REF!</f>
        <v>#REF!</v>
      </c>
      <c r="G918" s="44" t="e">
        <f>#REF!</f>
        <v>#REF!</v>
      </c>
      <c r="O918" s="35"/>
    </row>
    <row r="919" spans="1:15" hidden="1">
      <c r="A919" s="29"/>
      <c r="B919" s="49" t="s">
        <v>508</v>
      </c>
      <c r="C919" s="49" t="s">
        <v>198</v>
      </c>
      <c r="E919" s="123" t="s">
        <v>215</v>
      </c>
      <c r="F919" s="38" t="e">
        <f>#REF!</f>
        <v>#REF!</v>
      </c>
      <c r="G919" s="44" t="e">
        <f>#REF!</f>
        <v>#REF!</v>
      </c>
      <c r="O919" s="35"/>
    </row>
    <row r="920" spans="1:15" hidden="1">
      <c r="A920" s="29"/>
      <c r="B920" s="49" t="s">
        <v>508</v>
      </c>
      <c r="C920" s="49" t="s">
        <v>198</v>
      </c>
      <c r="E920" s="123" t="s">
        <v>519</v>
      </c>
      <c r="F920" s="38" t="e">
        <f>#REF!</f>
        <v>#REF!</v>
      </c>
      <c r="G920" s="44" t="e">
        <f>#REF!</f>
        <v>#REF!</v>
      </c>
      <c r="O920" s="35"/>
    </row>
    <row r="921" spans="1:15" hidden="1">
      <c r="A921" s="98"/>
      <c r="B921" s="49" t="s">
        <v>508</v>
      </c>
      <c r="C921" s="49" t="s">
        <v>198</v>
      </c>
      <c r="E921" s="123" t="s">
        <v>520</v>
      </c>
      <c r="F921" s="38" t="e">
        <f>#REF!</f>
        <v>#REF!</v>
      </c>
      <c r="G921" s="44" t="e">
        <f>#REF!</f>
        <v>#REF!</v>
      </c>
      <c r="O921" s="35"/>
    </row>
    <row r="922" spans="1:15" hidden="1">
      <c r="A922" s="29"/>
      <c r="B922" s="49" t="s">
        <v>508</v>
      </c>
      <c r="C922" s="49" t="s">
        <v>198</v>
      </c>
      <c r="E922" s="123" t="s">
        <v>283</v>
      </c>
      <c r="F922" s="38" t="e">
        <f>#REF!</f>
        <v>#REF!</v>
      </c>
      <c r="G922" s="44" t="e">
        <f>#REF!</f>
        <v>#REF!</v>
      </c>
      <c r="O922" s="35"/>
    </row>
    <row r="923" spans="1:15" hidden="1">
      <c r="A923" s="29"/>
      <c r="B923" s="49" t="s">
        <v>508</v>
      </c>
      <c r="C923" s="49" t="s">
        <v>198</v>
      </c>
      <c r="E923" s="123" t="s">
        <v>274</v>
      </c>
      <c r="F923" s="38" t="e">
        <f>#REF!</f>
        <v>#REF!</v>
      </c>
      <c r="G923" s="44" t="e">
        <f>#REF!</f>
        <v>#REF!</v>
      </c>
      <c r="O923" s="35"/>
    </row>
    <row r="924" spans="1:15" hidden="1">
      <c r="A924" s="29"/>
      <c r="B924" s="49" t="s">
        <v>508</v>
      </c>
      <c r="C924" s="49" t="s">
        <v>198</v>
      </c>
      <c r="E924" s="80" t="s">
        <v>261</v>
      </c>
      <c r="F924" s="38" t="e">
        <f>#REF!</f>
        <v>#REF!</v>
      </c>
      <c r="G924" s="44" t="e">
        <f>#REF!</f>
        <v>#REF!</v>
      </c>
      <c r="O924" s="35"/>
    </row>
    <row r="925" spans="1:15" hidden="1">
      <c r="A925" s="29"/>
      <c r="B925" s="49" t="s">
        <v>508</v>
      </c>
      <c r="C925" s="49" t="s">
        <v>198</v>
      </c>
      <c r="E925" s="65" t="s">
        <v>263</v>
      </c>
      <c r="F925" s="38" t="e">
        <f>#REF!</f>
        <v>#REF!</v>
      </c>
      <c r="G925" s="44" t="e">
        <f>#REF!</f>
        <v>#REF!</v>
      </c>
      <c r="O925" s="35"/>
    </row>
    <row r="926" spans="1:15" ht="40.5" hidden="1">
      <c r="A926" s="29"/>
      <c r="B926" s="49" t="s">
        <v>508</v>
      </c>
      <c r="C926" s="49" t="s">
        <v>198</v>
      </c>
      <c r="E926" s="123" t="s">
        <v>521</v>
      </c>
      <c r="F926" s="38" t="e">
        <f>#REF!</f>
        <v>#REF!</v>
      </c>
      <c r="G926" s="44" t="e">
        <f>#REF!</f>
        <v>#REF!</v>
      </c>
      <c r="O926" s="35"/>
    </row>
    <row r="927" spans="1:15" ht="40.5" hidden="1">
      <c r="A927" s="29"/>
      <c r="B927" s="49" t="s">
        <v>508</v>
      </c>
      <c r="C927" s="49" t="s">
        <v>198</v>
      </c>
      <c r="E927" s="127" t="s">
        <v>522</v>
      </c>
      <c r="F927" s="38" t="e">
        <f>#REF!</f>
        <v>#REF!</v>
      </c>
      <c r="G927" s="44" t="e">
        <f>#REF!</f>
        <v>#REF!</v>
      </c>
      <c r="O927" s="35"/>
    </row>
    <row r="928" spans="1:15" hidden="1">
      <c r="A928" s="52"/>
      <c r="E928" s="121" t="s">
        <v>194</v>
      </c>
      <c r="F928" s="194"/>
      <c r="G928" s="162"/>
      <c r="O928" s="35"/>
    </row>
    <row r="929" spans="1:15" hidden="1">
      <c r="A929" s="29"/>
      <c r="B929" s="49" t="s">
        <v>508</v>
      </c>
      <c r="C929" s="49" t="s">
        <v>198</v>
      </c>
      <c r="E929" s="195" t="s">
        <v>523</v>
      </c>
      <c r="F929" s="84" t="e">
        <f>#REF!</f>
        <v>#REF!</v>
      </c>
      <c r="G929" s="106" t="e">
        <f>#REF!</f>
        <v>#REF!</v>
      </c>
      <c r="O929" s="35"/>
    </row>
    <row r="930" spans="1:15" ht="40.5" hidden="1">
      <c r="A930" s="29"/>
      <c r="B930" s="49" t="s">
        <v>508</v>
      </c>
      <c r="C930" s="49" t="s">
        <v>198</v>
      </c>
      <c r="E930" s="115" t="s">
        <v>524</v>
      </c>
      <c r="F930" s="84" t="e">
        <f>#REF!</f>
        <v>#REF!</v>
      </c>
      <c r="G930" s="106" t="e">
        <f>#REF!</f>
        <v>#REF!</v>
      </c>
      <c r="O930" s="35"/>
    </row>
    <row r="931" spans="1:15" ht="41.25" hidden="1" thickBot="1">
      <c r="A931" s="29"/>
      <c r="B931" s="49" t="s">
        <v>508</v>
      </c>
      <c r="C931" s="49" t="s">
        <v>198</v>
      </c>
      <c r="E931" s="116" t="s">
        <v>525</v>
      </c>
      <c r="F931" s="84" t="e">
        <f>#REF!</f>
        <v>#REF!</v>
      </c>
      <c r="G931" s="106" t="e">
        <f>#REF!</f>
        <v>#REF!</v>
      </c>
      <c r="O931" s="35"/>
    </row>
    <row r="932" spans="1:15" hidden="1">
      <c r="A932" s="52"/>
      <c r="E932" s="11"/>
      <c r="F932" s="63"/>
      <c r="G932" s="162"/>
      <c r="O932" s="35"/>
    </row>
    <row r="933" spans="1:15" ht="21.75" hidden="1" thickTop="1" thickBot="1">
      <c r="A933" s="52"/>
      <c r="E933" s="60" t="s">
        <v>446</v>
      </c>
      <c r="F933" s="62"/>
      <c r="G933" s="162"/>
      <c r="O933" s="35"/>
    </row>
    <row r="934" spans="1:15" hidden="1">
      <c r="A934" s="150"/>
      <c r="B934" s="49" t="s">
        <v>508</v>
      </c>
      <c r="C934" s="49" t="s">
        <v>217</v>
      </c>
      <c r="E934" s="157" t="s">
        <v>523</v>
      </c>
      <c r="F934" s="685" t="s">
        <v>526</v>
      </c>
      <c r="G934" s="686"/>
      <c r="O934" s="35"/>
    </row>
    <row r="935" spans="1:15" hidden="1">
      <c r="A935" s="29"/>
      <c r="B935" s="49" t="s">
        <v>508</v>
      </c>
      <c r="C935" s="49" t="s">
        <v>217</v>
      </c>
      <c r="E935" s="99" t="s">
        <v>527</v>
      </c>
      <c r="F935" s="152" t="e">
        <f>#REF!</f>
        <v>#REF!</v>
      </c>
      <c r="G935" s="153" t="e">
        <f>#REF!</f>
        <v>#REF!</v>
      </c>
      <c r="O935" s="35"/>
    </row>
    <row r="936" spans="1:15" hidden="1">
      <c r="A936" s="29"/>
      <c r="B936" s="49" t="s">
        <v>508</v>
      </c>
      <c r="C936" s="49" t="s">
        <v>217</v>
      </c>
      <c r="E936" s="80" t="s">
        <v>528</v>
      </c>
      <c r="F936" s="38" t="e">
        <f>#REF!</f>
        <v>#REF!</v>
      </c>
      <c r="G936" s="44" t="e">
        <f>#REF!</f>
        <v>#REF!</v>
      </c>
      <c r="O936" s="35"/>
    </row>
    <row r="937" spans="1:15" hidden="1">
      <c r="A937" s="29"/>
      <c r="B937" s="49" t="s">
        <v>508</v>
      </c>
      <c r="C937" s="49" t="s">
        <v>217</v>
      </c>
      <c r="E937" s="157" t="s">
        <v>491</v>
      </c>
      <c r="F937" s="38" t="e">
        <f>#REF!</f>
        <v>#REF!</v>
      </c>
      <c r="G937" s="44" t="e">
        <f>#REF!</f>
        <v>#REF!</v>
      </c>
      <c r="O937" s="35"/>
    </row>
    <row r="938" spans="1:15" hidden="1">
      <c r="A938" s="29"/>
      <c r="B938" s="49" t="s">
        <v>508</v>
      </c>
      <c r="C938" s="49" t="s">
        <v>217</v>
      </c>
      <c r="E938" s="157" t="s">
        <v>529</v>
      </c>
      <c r="F938" s="38" t="e">
        <f>#REF!</f>
        <v>#REF!</v>
      </c>
      <c r="G938" s="44" t="e">
        <f>#REF!</f>
        <v>#REF!</v>
      </c>
      <c r="O938" s="35"/>
    </row>
    <row r="939" spans="1:15" hidden="1">
      <c r="A939" s="29"/>
      <c r="B939" s="49" t="s">
        <v>508</v>
      </c>
      <c r="C939" s="49" t="s">
        <v>217</v>
      </c>
      <c r="E939" s="80" t="s">
        <v>267</v>
      </c>
      <c r="F939" s="38" t="e">
        <f>#REF!</f>
        <v>#REF!</v>
      </c>
      <c r="G939" s="44" t="e">
        <f>#REF!</f>
        <v>#REF!</v>
      </c>
      <c r="O939" s="35"/>
    </row>
    <row r="940" spans="1:15" hidden="1">
      <c r="A940" s="29"/>
      <c r="B940" s="49" t="s">
        <v>508</v>
      </c>
      <c r="C940" s="49" t="s">
        <v>217</v>
      </c>
      <c r="E940" s="80" t="s">
        <v>271</v>
      </c>
      <c r="F940" s="38" t="e">
        <f>#REF!</f>
        <v>#REF!</v>
      </c>
      <c r="G940" s="44" t="e">
        <f>#REF!</f>
        <v>#REF!</v>
      </c>
      <c r="O940" s="35"/>
    </row>
    <row r="941" spans="1:15" hidden="1">
      <c r="A941" s="29"/>
      <c r="B941" s="49" t="s">
        <v>508</v>
      </c>
      <c r="C941" s="49" t="s">
        <v>217</v>
      </c>
      <c r="E941" s="102" t="s">
        <v>444</v>
      </c>
      <c r="F941" s="38" t="e">
        <f>#REF!</f>
        <v>#REF!</v>
      </c>
      <c r="G941" s="44" t="e">
        <f>#REF!</f>
        <v>#REF!</v>
      </c>
      <c r="O941" s="35"/>
    </row>
    <row r="942" spans="1:15" hidden="1">
      <c r="A942" s="29"/>
      <c r="B942" s="49" t="s">
        <v>508</v>
      </c>
      <c r="C942" s="49" t="s">
        <v>217</v>
      </c>
      <c r="E942" s="102" t="s">
        <v>445</v>
      </c>
      <c r="F942" s="154" t="e">
        <f>#REF!</f>
        <v>#REF!</v>
      </c>
      <c r="G942" s="155" t="e">
        <f>#REF!</f>
        <v>#REF!</v>
      </c>
      <c r="O942" s="35"/>
    </row>
    <row r="943" spans="1:15" hidden="1">
      <c r="A943" s="150"/>
      <c r="B943" s="49" t="s">
        <v>508</v>
      </c>
      <c r="C943" s="49" t="s">
        <v>217</v>
      </c>
      <c r="E943" s="127" t="s">
        <v>450</v>
      </c>
      <c r="F943" s="685" t="s">
        <v>530</v>
      </c>
      <c r="G943" s="686"/>
      <c r="O943" s="35"/>
    </row>
    <row r="944" spans="1:15" hidden="1">
      <c r="A944" s="52"/>
      <c r="E944" s="121" t="s">
        <v>486</v>
      </c>
      <c r="F944" s="196"/>
      <c r="G944" s="197"/>
      <c r="O944" s="35"/>
    </row>
    <row r="945" spans="1:15" hidden="1">
      <c r="A945" s="29"/>
      <c r="B945" s="49" t="s">
        <v>508</v>
      </c>
      <c r="C945" s="49" t="s">
        <v>217</v>
      </c>
      <c r="E945" s="115" t="s">
        <v>256</v>
      </c>
      <c r="F945" s="84" t="e">
        <f>#REF!</f>
        <v>#REF!</v>
      </c>
      <c r="G945" s="44" t="e">
        <f>#REF!</f>
        <v>#REF!</v>
      </c>
      <c r="O945" s="35"/>
    </row>
    <row r="946" spans="1:15" hidden="1">
      <c r="A946" s="52"/>
      <c r="B946" s="49" t="s">
        <v>508</v>
      </c>
      <c r="C946" s="49" t="s">
        <v>217</v>
      </c>
      <c r="E946" s="170" t="s">
        <v>467</v>
      </c>
      <c r="F946" s="171"/>
      <c r="G946" s="155"/>
      <c r="O946" s="35"/>
    </row>
    <row r="947" spans="1:15" ht="21" hidden="1" thickBot="1">
      <c r="A947" s="150"/>
      <c r="B947" s="49" t="s">
        <v>508</v>
      </c>
      <c r="C947" s="49" t="s">
        <v>217</v>
      </c>
      <c r="E947" s="116" t="s">
        <v>468</v>
      </c>
      <c r="F947" s="686" t="s">
        <v>454</v>
      </c>
      <c r="G947" s="686"/>
      <c r="O947" s="35"/>
    </row>
    <row r="948" spans="1:15" hidden="1">
      <c r="A948" s="52"/>
      <c r="E948" s="62"/>
      <c r="F948" s="63"/>
      <c r="G948" s="7"/>
      <c r="O948" s="35"/>
    </row>
    <row r="949" spans="1:15" ht="21.75" hidden="1" thickTop="1" thickBot="1">
      <c r="A949" s="52"/>
      <c r="E949" s="188" t="s">
        <v>497</v>
      </c>
      <c r="F949" s="63"/>
      <c r="G949" s="7"/>
      <c r="O949" s="35"/>
    </row>
    <row r="950" spans="1:15" ht="40.5" hidden="1">
      <c r="A950" s="29"/>
      <c r="B950" s="49" t="s">
        <v>508</v>
      </c>
      <c r="C950" s="49" t="s">
        <v>217</v>
      </c>
      <c r="E950" s="123" t="s">
        <v>531</v>
      </c>
      <c r="F950" s="38" t="e">
        <f>#REF!</f>
        <v>#REF!</v>
      </c>
      <c r="G950" s="44" t="e">
        <f>#REF!</f>
        <v>#REF!</v>
      </c>
      <c r="O950" s="35"/>
    </row>
    <row r="951" spans="1:15" hidden="1">
      <c r="A951" s="52"/>
      <c r="E951" s="62"/>
      <c r="F951" s="63"/>
      <c r="G951" s="7"/>
      <c r="O951" s="35"/>
    </row>
    <row r="952" spans="1:15" s="124" customFormat="1" hidden="1">
      <c r="A952" s="52"/>
      <c r="B952" s="63"/>
      <c r="C952" s="63"/>
      <c r="D952" s="63"/>
      <c r="E952" s="104"/>
      <c r="F952" s="104"/>
      <c r="G952" s="104"/>
      <c r="O952" s="36"/>
    </row>
    <row r="953" spans="1:15" hidden="1">
      <c r="A953" s="52"/>
      <c r="E953" s="104"/>
      <c r="F953" s="104"/>
      <c r="G953" s="104"/>
    </row>
    <row r="954" spans="1:15" hidden="1">
      <c r="A954" s="52"/>
      <c r="E954" s="62"/>
      <c r="F954" s="49"/>
      <c r="G954" s="61"/>
    </row>
    <row r="955" spans="1:15" hidden="1">
      <c r="A955" s="52"/>
      <c r="E955" s="62"/>
      <c r="F955" s="93"/>
    </row>
    <row r="956" spans="1:15" hidden="1">
      <c r="A956" s="52"/>
      <c r="E956" s="125"/>
      <c r="F956" s="93"/>
    </row>
    <row r="957" spans="1:15" hidden="1">
      <c r="A957" s="52"/>
      <c r="E957" s="62"/>
      <c r="F957" s="63"/>
      <c r="G957" s="7"/>
    </row>
    <row r="958" spans="1:15" hidden="1">
      <c r="A958" s="52"/>
      <c r="E958" s="62"/>
      <c r="F958" s="63"/>
      <c r="G958" s="162"/>
    </row>
    <row r="959" spans="1:15" ht="25.5" hidden="1">
      <c r="A959" s="52"/>
      <c r="E959" s="54" t="s">
        <v>0</v>
      </c>
      <c r="F959" s="54"/>
      <c r="G959" s="54"/>
    </row>
    <row r="960" spans="1:15" ht="25.5" hidden="1">
      <c r="A960" s="52"/>
      <c r="E960" s="54" t="s">
        <v>179</v>
      </c>
      <c r="F960" s="54"/>
      <c r="G960" s="54"/>
    </row>
    <row r="961" spans="1:15" ht="30" hidden="1">
      <c r="A961" s="52"/>
      <c r="E961" s="105" t="s">
        <v>532</v>
      </c>
      <c r="F961" s="105"/>
      <c r="G961" s="105"/>
    </row>
    <row r="962" spans="1:15" ht="25.5" hidden="1">
      <c r="A962" s="52"/>
      <c r="E962" s="54" t="s">
        <v>397</v>
      </c>
      <c r="F962" s="54"/>
      <c r="G962" s="54"/>
    </row>
    <row r="963" spans="1:15" ht="25.5" hidden="1">
      <c r="A963" s="52"/>
      <c r="E963" s="54"/>
      <c r="F963" s="54"/>
      <c r="G963" s="54"/>
    </row>
    <row r="964" spans="1:15" ht="21" hidden="1" thickBot="1">
      <c r="A964" s="52"/>
      <c r="E964" s="666" t="s">
        <v>182</v>
      </c>
      <c r="F964" s="669" t="s">
        <v>7</v>
      </c>
      <c r="G964" s="670"/>
    </row>
    <row r="965" spans="1:15" ht="21" hidden="1" thickBot="1">
      <c r="A965" s="52"/>
      <c r="E965" s="667"/>
      <c r="F965" s="669" t="s">
        <v>12</v>
      </c>
      <c r="G965" s="671"/>
    </row>
    <row r="966" spans="1:15" ht="21" hidden="1" thickBot="1">
      <c r="A966" s="52"/>
      <c r="E966" s="668"/>
      <c r="F966" s="58" t="s">
        <v>185</v>
      </c>
      <c r="G966" s="59" t="s">
        <v>186</v>
      </c>
    </row>
    <row r="967" spans="1:15" ht="21.75" hidden="1" thickTop="1" thickBot="1">
      <c r="A967" s="52"/>
      <c r="E967" s="60" t="s">
        <v>497</v>
      </c>
      <c r="F967" s="681"/>
      <c r="G967" s="682"/>
    </row>
    <row r="968" spans="1:15" hidden="1">
      <c r="A968" s="52"/>
      <c r="B968" s="49" t="s">
        <v>533</v>
      </c>
      <c r="C968" s="49" t="s">
        <v>534</v>
      </c>
      <c r="E968" s="123" t="s">
        <v>535</v>
      </c>
      <c r="F968" s="43" t="s">
        <v>461</v>
      </c>
      <c r="G968" s="44" t="s">
        <v>461</v>
      </c>
      <c r="O968" s="35"/>
    </row>
    <row r="969" spans="1:15" hidden="1">
      <c r="A969" s="52"/>
      <c r="B969" s="49" t="s">
        <v>533</v>
      </c>
      <c r="C969" s="49" t="s">
        <v>534</v>
      </c>
      <c r="E969" s="157" t="s">
        <v>536</v>
      </c>
      <c r="F969" s="43" t="s">
        <v>461</v>
      </c>
      <c r="G969" s="44" t="s">
        <v>461</v>
      </c>
      <c r="O969" s="35"/>
    </row>
    <row r="970" spans="1:15" hidden="1">
      <c r="A970" s="52"/>
      <c r="B970" s="49" t="s">
        <v>533</v>
      </c>
      <c r="C970" s="49" t="s">
        <v>534</v>
      </c>
      <c r="E970" s="123" t="s">
        <v>433</v>
      </c>
      <c r="F970" s="43" t="s">
        <v>461</v>
      </c>
      <c r="G970" s="44" t="s">
        <v>461</v>
      </c>
      <c r="O970" s="35"/>
    </row>
    <row r="971" spans="1:15" hidden="1">
      <c r="A971" s="52"/>
      <c r="B971" s="49" t="s">
        <v>533</v>
      </c>
      <c r="C971" s="49" t="s">
        <v>534</v>
      </c>
      <c r="E971" s="127" t="s">
        <v>462</v>
      </c>
      <c r="F971" s="198" t="s">
        <v>461</v>
      </c>
      <c r="G971" s="155" t="s">
        <v>461</v>
      </c>
      <c r="O971" s="35"/>
    </row>
    <row r="972" spans="1:15" hidden="1">
      <c r="A972" s="150"/>
      <c r="B972" s="49" t="s">
        <v>533</v>
      </c>
      <c r="C972" s="49" t="s">
        <v>534</v>
      </c>
      <c r="E972" s="123" t="s">
        <v>221</v>
      </c>
      <c r="F972" s="685" t="s">
        <v>440</v>
      </c>
      <c r="G972" s="686"/>
      <c r="O972" s="35"/>
    </row>
    <row r="973" spans="1:15" hidden="1">
      <c r="A973" s="52"/>
      <c r="B973" s="49" t="s">
        <v>533</v>
      </c>
      <c r="C973" s="49" t="s">
        <v>534</v>
      </c>
      <c r="E973" s="161" t="s">
        <v>537</v>
      </c>
      <c r="F973" s="199" t="s">
        <v>461</v>
      </c>
      <c r="G973" s="153" t="s">
        <v>461</v>
      </c>
      <c r="O973" s="35"/>
    </row>
    <row r="974" spans="1:15" hidden="1">
      <c r="A974" s="52"/>
      <c r="B974" s="49" t="s">
        <v>533</v>
      </c>
      <c r="C974" s="49" t="s">
        <v>534</v>
      </c>
      <c r="E974" s="123" t="s">
        <v>538</v>
      </c>
      <c r="F974" s="43" t="s">
        <v>461</v>
      </c>
      <c r="G974" s="44" t="s">
        <v>461</v>
      </c>
      <c r="O974" s="35"/>
    </row>
    <row r="975" spans="1:15" hidden="1">
      <c r="A975" s="52"/>
      <c r="B975" s="49" t="s">
        <v>533</v>
      </c>
      <c r="C975" s="49" t="s">
        <v>534</v>
      </c>
      <c r="E975" s="123" t="s">
        <v>484</v>
      </c>
      <c r="F975" s="43" t="s">
        <v>461</v>
      </c>
      <c r="G975" s="44" t="s">
        <v>461</v>
      </c>
      <c r="O975" s="35"/>
    </row>
    <row r="976" spans="1:15" ht="40.5" hidden="1">
      <c r="A976" s="52"/>
      <c r="B976" s="49" t="s">
        <v>533</v>
      </c>
      <c r="C976" s="49" t="s">
        <v>534</v>
      </c>
      <c r="E976" s="123" t="s">
        <v>539</v>
      </c>
      <c r="F976" s="43" t="s">
        <v>461</v>
      </c>
      <c r="G976" s="44" t="s">
        <v>461</v>
      </c>
      <c r="O976" s="35"/>
    </row>
    <row r="977" spans="1:15" hidden="1">
      <c r="A977" s="52"/>
      <c r="B977" s="49" t="s">
        <v>533</v>
      </c>
      <c r="C977" s="49" t="s">
        <v>534</v>
      </c>
      <c r="E977" s="123" t="s">
        <v>540</v>
      </c>
      <c r="F977" s="43" t="s">
        <v>461</v>
      </c>
      <c r="G977" s="44" t="s">
        <v>461</v>
      </c>
      <c r="O977" s="35"/>
    </row>
    <row r="978" spans="1:15" hidden="1">
      <c r="A978" s="52"/>
      <c r="B978" s="49" t="s">
        <v>533</v>
      </c>
      <c r="C978" s="49" t="s">
        <v>534</v>
      </c>
      <c r="E978" s="123" t="s">
        <v>215</v>
      </c>
      <c r="F978" s="43" t="s">
        <v>461</v>
      </c>
      <c r="G978" s="44" t="s">
        <v>461</v>
      </c>
      <c r="O978" s="35"/>
    </row>
    <row r="979" spans="1:15" hidden="1">
      <c r="A979" s="52"/>
      <c r="B979" s="49" t="s">
        <v>533</v>
      </c>
      <c r="C979" s="49" t="s">
        <v>534</v>
      </c>
      <c r="E979" s="123" t="s">
        <v>435</v>
      </c>
      <c r="F979" s="43" t="s">
        <v>461</v>
      </c>
      <c r="G979" s="44" t="s">
        <v>461</v>
      </c>
      <c r="O979" s="35"/>
    </row>
    <row r="980" spans="1:15" hidden="1">
      <c r="A980" s="29"/>
      <c r="B980" s="49" t="s">
        <v>533</v>
      </c>
      <c r="C980" s="49" t="s">
        <v>534</v>
      </c>
      <c r="E980" s="127" t="s">
        <v>436</v>
      </c>
      <c r="F980" s="154" t="e">
        <f>#REF!</f>
        <v>#REF!</v>
      </c>
      <c r="G980" s="155" t="e">
        <f>#REF!</f>
        <v>#REF!</v>
      </c>
      <c r="O980" s="35"/>
    </row>
    <row r="981" spans="1:15" hidden="1">
      <c r="A981" s="150"/>
      <c r="B981" s="49" t="s">
        <v>533</v>
      </c>
      <c r="C981" s="49" t="s">
        <v>534</v>
      </c>
      <c r="E981" s="123" t="s">
        <v>414</v>
      </c>
      <c r="F981" s="685" t="s">
        <v>440</v>
      </c>
      <c r="G981" s="686"/>
      <c r="O981" s="35"/>
    </row>
    <row r="982" spans="1:15" hidden="1">
      <c r="A982" s="150"/>
      <c r="B982" s="49" t="s">
        <v>533</v>
      </c>
      <c r="C982" s="49" t="s">
        <v>534</v>
      </c>
      <c r="E982" s="123" t="s">
        <v>541</v>
      </c>
      <c r="F982" s="685" t="s">
        <v>440</v>
      </c>
      <c r="G982" s="686"/>
      <c r="O982" s="35"/>
    </row>
    <row r="983" spans="1:15" ht="40.5" hidden="1">
      <c r="A983" s="52"/>
      <c r="B983" s="49" t="s">
        <v>533</v>
      </c>
      <c r="C983" s="49" t="s">
        <v>534</v>
      </c>
      <c r="E983" s="151" t="s">
        <v>542</v>
      </c>
      <c r="F983" s="199" t="s">
        <v>461</v>
      </c>
      <c r="G983" s="153" t="s">
        <v>461</v>
      </c>
      <c r="O983" s="35"/>
    </row>
    <row r="984" spans="1:15" hidden="1">
      <c r="A984" s="52"/>
      <c r="B984" s="49" t="s">
        <v>533</v>
      </c>
      <c r="C984" s="49" t="s">
        <v>534</v>
      </c>
      <c r="E984" s="157" t="s">
        <v>543</v>
      </c>
      <c r="F984" s="43" t="s">
        <v>461</v>
      </c>
      <c r="G984" s="44" t="s">
        <v>461</v>
      </c>
    </row>
    <row r="985" spans="1:15" ht="40.5" hidden="1">
      <c r="A985" s="52"/>
      <c r="B985" s="49" t="s">
        <v>533</v>
      </c>
      <c r="C985" s="49" t="s">
        <v>534</v>
      </c>
      <c r="E985" s="123" t="s">
        <v>544</v>
      </c>
      <c r="F985" s="43" t="s">
        <v>461</v>
      </c>
      <c r="G985" s="44" t="s">
        <v>461</v>
      </c>
    </row>
    <row r="986" spans="1:15" hidden="1">
      <c r="A986" s="52"/>
      <c r="B986" s="49" t="s">
        <v>533</v>
      </c>
      <c r="C986" s="49" t="s">
        <v>534</v>
      </c>
      <c r="E986" s="157" t="s">
        <v>545</v>
      </c>
      <c r="F986" s="43" t="s">
        <v>461</v>
      </c>
      <c r="G986" s="44" t="s">
        <v>461</v>
      </c>
    </row>
    <row r="987" spans="1:15" hidden="1">
      <c r="A987" s="52"/>
      <c r="B987" s="49" t="s">
        <v>533</v>
      </c>
      <c r="C987" s="49" t="s">
        <v>534</v>
      </c>
      <c r="E987" s="157" t="s">
        <v>546</v>
      </c>
      <c r="F987" s="43" t="s">
        <v>461</v>
      </c>
      <c r="G987" s="44" t="s">
        <v>461</v>
      </c>
    </row>
    <row r="988" spans="1:15" hidden="1">
      <c r="A988" s="52"/>
      <c r="B988" s="49" t="s">
        <v>533</v>
      </c>
      <c r="C988" s="49" t="s">
        <v>534</v>
      </c>
      <c r="E988" s="123" t="s">
        <v>437</v>
      </c>
      <c r="F988" s="43" t="s">
        <v>461</v>
      </c>
      <c r="G988" s="44" t="s">
        <v>461</v>
      </c>
    </row>
    <row r="989" spans="1:15" hidden="1">
      <c r="A989" s="52"/>
      <c r="B989" s="49" t="s">
        <v>533</v>
      </c>
      <c r="C989" s="49" t="s">
        <v>534</v>
      </c>
      <c r="E989" s="123" t="s">
        <v>547</v>
      </c>
      <c r="F989" s="43" t="s">
        <v>461</v>
      </c>
      <c r="G989" s="44" t="s">
        <v>461</v>
      </c>
    </row>
    <row r="990" spans="1:15" hidden="1">
      <c r="A990" s="52"/>
      <c r="B990" s="49" t="s">
        <v>533</v>
      </c>
      <c r="C990" s="49" t="s">
        <v>534</v>
      </c>
      <c r="E990" s="123" t="s">
        <v>196</v>
      </c>
      <c r="F990" s="43" t="s">
        <v>461</v>
      </c>
      <c r="G990" s="44" t="s">
        <v>461</v>
      </c>
    </row>
    <row r="991" spans="1:15" ht="40.5" hidden="1">
      <c r="A991" s="52"/>
      <c r="B991" s="49" t="s">
        <v>533</v>
      </c>
      <c r="C991" s="49" t="s">
        <v>534</v>
      </c>
      <c r="E991" s="123" t="s">
        <v>548</v>
      </c>
      <c r="F991" s="43" t="s">
        <v>461</v>
      </c>
      <c r="G991" s="44" t="s">
        <v>461</v>
      </c>
    </row>
    <row r="992" spans="1:15" hidden="1">
      <c r="A992" s="52"/>
      <c r="B992" s="49" t="s">
        <v>533</v>
      </c>
      <c r="C992" s="49" t="s">
        <v>534</v>
      </c>
      <c r="E992" s="123" t="s">
        <v>276</v>
      </c>
      <c r="F992" s="43" t="s">
        <v>461</v>
      </c>
      <c r="G992" s="44" t="s">
        <v>461</v>
      </c>
    </row>
    <row r="993" spans="1:15" hidden="1">
      <c r="A993" s="52"/>
      <c r="E993" s="62"/>
      <c r="F993" s="63"/>
      <c r="G993" s="162"/>
    </row>
    <row r="994" spans="1:15" s="124" customFormat="1" hidden="1">
      <c r="A994" s="52"/>
      <c r="B994" s="63"/>
      <c r="C994" s="63"/>
      <c r="D994" s="63"/>
      <c r="E994" s="104"/>
      <c r="F994" s="104"/>
      <c r="G994" s="104"/>
      <c r="O994" s="36"/>
    </row>
    <row r="995" spans="1:15" hidden="1">
      <c r="A995" s="52"/>
      <c r="E995" s="104"/>
      <c r="F995" s="104"/>
      <c r="G995" s="104"/>
    </row>
    <row r="996" spans="1:15" hidden="1">
      <c r="A996" s="52"/>
      <c r="E996" s="62"/>
      <c r="F996" s="49"/>
      <c r="G996" s="61"/>
    </row>
    <row r="997" spans="1:15" hidden="1">
      <c r="A997" s="52"/>
      <c r="E997" s="62"/>
      <c r="F997" s="93"/>
    </row>
    <row r="998" spans="1:15" hidden="1">
      <c r="A998" s="52"/>
      <c r="E998" s="125"/>
      <c r="F998" s="93"/>
    </row>
    <row r="999" spans="1:15" hidden="1">
      <c r="A999" s="52"/>
      <c r="E999" s="62"/>
      <c r="F999" s="63"/>
      <c r="G999" s="7"/>
    </row>
    <row r="1000" spans="1:15" hidden="1">
      <c r="A1000" s="52"/>
      <c r="E1000" s="62"/>
      <c r="F1000" s="63"/>
      <c r="G1000" s="162"/>
      <c r="O1000" s="35"/>
    </row>
    <row r="1001" spans="1:15" ht="25.5" hidden="1">
      <c r="A1001" s="52"/>
      <c r="E1001" s="54" t="s">
        <v>0</v>
      </c>
      <c r="F1001" s="54"/>
      <c r="G1001" s="54"/>
      <c r="O1001" s="35"/>
    </row>
    <row r="1002" spans="1:15" ht="25.5" hidden="1">
      <c r="A1002" s="52"/>
      <c r="E1002" s="54" t="s">
        <v>179</v>
      </c>
      <c r="F1002" s="54"/>
      <c r="G1002" s="54"/>
      <c r="O1002" s="35"/>
    </row>
    <row r="1003" spans="1:15" ht="30" hidden="1">
      <c r="A1003" s="52"/>
      <c r="E1003" s="105" t="s">
        <v>549</v>
      </c>
      <c r="F1003" s="105"/>
      <c r="G1003" s="105"/>
      <c r="O1003" s="35"/>
    </row>
    <row r="1004" spans="1:15" ht="25.5" hidden="1">
      <c r="A1004" s="52"/>
      <c r="E1004" s="54" t="s">
        <v>397</v>
      </c>
      <c r="F1004" s="54"/>
      <c r="G1004" s="54"/>
      <c r="O1004" s="35"/>
    </row>
    <row r="1005" spans="1:15" ht="25.5" hidden="1">
      <c r="A1005" s="52"/>
      <c r="E1005" s="54"/>
      <c r="F1005" s="54"/>
      <c r="G1005" s="54"/>
      <c r="O1005" s="35"/>
    </row>
    <row r="1006" spans="1:15" ht="21" hidden="1" thickBot="1">
      <c r="A1006" s="52"/>
      <c r="E1006" s="666" t="s">
        <v>182</v>
      </c>
      <c r="F1006" s="669" t="s">
        <v>7</v>
      </c>
      <c r="G1006" s="670"/>
      <c r="O1006" s="35"/>
    </row>
    <row r="1007" spans="1:15" ht="21" hidden="1" thickBot="1">
      <c r="A1007" s="52"/>
      <c r="E1007" s="667"/>
      <c r="F1007" s="669" t="s">
        <v>12</v>
      </c>
      <c r="G1007" s="671"/>
      <c r="O1007" s="35"/>
    </row>
    <row r="1008" spans="1:15" ht="21" hidden="1" thickBot="1">
      <c r="A1008" s="52"/>
      <c r="E1008" s="668"/>
      <c r="F1008" s="58" t="s">
        <v>185</v>
      </c>
      <c r="G1008" s="59" t="s">
        <v>186</v>
      </c>
      <c r="O1008" s="35"/>
    </row>
    <row r="1009" spans="1:15" ht="21.75" hidden="1" thickTop="1" thickBot="1">
      <c r="A1009" s="52"/>
      <c r="E1009" s="60" t="s">
        <v>399</v>
      </c>
      <c r="F1009" s="681"/>
      <c r="G1009" s="682"/>
      <c r="O1009" s="35"/>
    </row>
    <row r="1010" spans="1:15" hidden="1">
      <c r="A1010" s="29"/>
      <c r="B1010" s="49" t="s">
        <v>550</v>
      </c>
      <c r="C1010" s="49" t="s">
        <v>189</v>
      </c>
      <c r="E1010" s="123" t="s">
        <v>551</v>
      </c>
      <c r="F1010" s="38" t="e">
        <f>#REF!</f>
        <v>#REF!</v>
      </c>
      <c r="G1010" s="44" t="e">
        <f>#REF!</f>
        <v>#REF!</v>
      </c>
      <c r="O1010" s="35"/>
    </row>
    <row r="1011" spans="1:15" ht="40.5" hidden="1">
      <c r="A1011" s="29"/>
      <c r="B1011" s="49" t="s">
        <v>550</v>
      </c>
      <c r="C1011" s="49" t="s">
        <v>189</v>
      </c>
      <c r="E1011" s="123" t="s">
        <v>264</v>
      </c>
      <c r="F1011" s="38" t="e">
        <f>#REF!</f>
        <v>#REF!</v>
      </c>
      <c r="G1011" s="44" t="e">
        <f>#REF!</f>
        <v>#REF!</v>
      </c>
      <c r="O1011" s="35"/>
    </row>
    <row r="1012" spans="1:15" ht="40.5" hidden="1">
      <c r="A1012" s="29"/>
      <c r="B1012" s="49" t="s">
        <v>550</v>
      </c>
      <c r="C1012" s="49" t="s">
        <v>189</v>
      </c>
      <c r="E1012" s="123" t="s">
        <v>268</v>
      </c>
      <c r="F1012" s="38" t="e">
        <f>#REF!</f>
        <v>#REF!</v>
      </c>
      <c r="G1012" s="44" t="e">
        <f>#REF!</f>
        <v>#REF!</v>
      </c>
      <c r="O1012" s="35"/>
    </row>
    <row r="1013" spans="1:15" hidden="1">
      <c r="A1013" s="29"/>
      <c r="B1013" s="49" t="s">
        <v>550</v>
      </c>
      <c r="C1013" s="49" t="s">
        <v>189</v>
      </c>
      <c r="E1013" s="64" t="s">
        <v>552</v>
      </c>
      <c r="F1013" s="38" t="e">
        <f>#REF!</f>
        <v>#REF!</v>
      </c>
      <c r="G1013" s="44" t="e">
        <f>#REF!</f>
        <v>#REF!</v>
      </c>
      <c r="O1013" s="35"/>
    </row>
    <row r="1014" spans="1:15" hidden="1">
      <c r="A1014" s="29"/>
      <c r="B1014" s="49" t="s">
        <v>550</v>
      </c>
      <c r="C1014" s="49" t="s">
        <v>189</v>
      </c>
      <c r="E1014" s="123" t="s">
        <v>436</v>
      </c>
      <c r="F1014" s="38" t="e">
        <f>#REF!</f>
        <v>#REF!</v>
      </c>
      <c r="G1014" s="44" t="e">
        <f>#REF!</f>
        <v>#REF!</v>
      </c>
      <c r="O1014" s="35"/>
    </row>
    <row r="1015" spans="1:15" hidden="1">
      <c r="A1015" s="29"/>
      <c r="B1015" s="49" t="s">
        <v>550</v>
      </c>
      <c r="C1015" s="49" t="s">
        <v>189</v>
      </c>
      <c r="E1015" s="123" t="s">
        <v>414</v>
      </c>
      <c r="F1015" s="38" t="e">
        <f>#REF!</f>
        <v>#REF!</v>
      </c>
      <c r="G1015" s="44" t="e">
        <f>#REF!</f>
        <v>#REF!</v>
      </c>
      <c r="O1015" s="35"/>
    </row>
    <row r="1016" spans="1:15" hidden="1">
      <c r="A1016" s="29"/>
      <c r="B1016" s="49" t="s">
        <v>550</v>
      </c>
      <c r="C1016" s="49" t="s">
        <v>189</v>
      </c>
      <c r="E1016" s="123" t="s">
        <v>406</v>
      </c>
      <c r="F1016" s="38" t="e">
        <f>#REF!</f>
        <v>#REF!</v>
      </c>
      <c r="G1016" s="44" t="e">
        <f>#REF!</f>
        <v>#REF!</v>
      </c>
      <c r="O1016" s="35"/>
    </row>
    <row r="1017" spans="1:15" hidden="1">
      <c r="A1017" s="29"/>
      <c r="B1017" s="49" t="s">
        <v>550</v>
      </c>
      <c r="C1017" s="49" t="s">
        <v>189</v>
      </c>
      <c r="E1017" s="123" t="s">
        <v>482</v>
      </c>
      <c r="F1017" s="38" t="e">
        <f>#REF!</f>
        <v>#REF!</v>
      </c>
      <c r="G1017" s="44" t="e">
        <f>#REF!</f>
        <v>#REF!</v>
      </c>
      <c r="O1017" s="35"/>
    </row>
    <row r="1018" spans="1:15" hidden="1">
      <c r="A1018" s="29"/>
      <c r="B1018" s="49" t="s">
        <v>550</v>
      </c>
      <c r="C1018" s="49" t="s">
        <v>189</v>
      </c>
      <c r="E1018" s="123" t="s">
        <v>553</v>
      </c>
      <c r="F1018" s="38" t="e">
        <f>#REF!</f>
        <v>#REF!</v>
      </c>
      <c r="G1018" s="44" t="e">
        <f>#REF!</f>
        <v>#REF!</v>
      </c>
      <c r="O1018" s="35"/>
    </row>
    <row r="1019" spans="1:15" hidden="1">
      <c r="A1019" s="52"/>
      <c r="E1019" s="62"/>
      <c r="F1019" s="63"/>
      <c r="G1019" s="162"/>
      <c r="O1019" s="35"/>
    </row>
    <row r="1020" spans="1:15" ht="21.75" hidden="1" thickTop="1" thickBot="1">
      <c r="A1020" s="52"/>
      <c r="E1020" s="60" t="s">
        <v>408</v>
      </c>
      <c r="F1020" s="63"/>
      <c r="G1020" s="162"/>
      <c r="O1020" s="35"/>
    </row>
    <row r="1021" spans="1:15" ht="40.5" hidden="1">
      <c r="A1021" s="29"/>
      <c r="B1021" s="49" t="s">
        <v>550</v>
      </c>
      <c r="C1021" s="49" t="s">
        <v>198</v>
      </c>
      <c r="E1021" s="123" t="s">
        <v>554</v>
      </c>
      <c r="F1021" s="38" t="e">
        <f>#REF!</f>
        <v>#REF!</v>
      </c>
      <c r="G1021" s="44" t="e">
        <f>#REF!</f>
        <v>#REF!</v>
      </c>
      <c r="O1021" s="35"/>
    </row>
    <row r="1022" spans="1:15" hidden="1">
      <c r="A1022" s="29"/>
      <c r="B1022" s="49" t="s">
        <v>550</v>
      </c>
      <c r="C1022" s="49" t="s">
        <v>198</v>
      </c>
      <c r="E1022" s="123" t="s">
        <v>449</v>
      </c>
      <c r="F1022" s="38" t="e">
        <f>#REF!</f>
        <v>#REF!</v>
      </c>
      <c r="G1022" s="44" t="e">
        <f>#REF!</f>
        <v>#REF!</v>
      </c>
      <c r="O1022" s="35"/>
    </row>
    <row r="1023" spans="1:15" hidden="1">
      <c r="A1023" s="29"/>
      <c r="B1023" s="49" t="s">
        <v>550</v>
      </c>
      <c r="C1023" s="49" t="s">
        <v>198</v>
      </c>
      <c r="E1023" s="123" t="s">
        <v>402</v>
      </c>
      <c r="F1023" s="38" t="e">
        <f>#REF!</f>
        <v>#REF!</v>
      </c>
      <c r="G1023" s="44" t="e">
        <f>#REF!</f>
        <v>#REF!</v>
      </c>
      <c r="O1023" s="35"/>
    </row>
    <row r="1024" spans="1:15" hidden="1">
      <c r="A1024" s="29"/>
      <c r="B1024" s="49" t="s">
        <v>550</v>
      </c>
      <c r="C1024" s="49" t="s">
        <v>198</v>
      </c>
      <c r="E1024" s="123" t="s">
        <v>555</v>
      </c>
      <c r="F1024" s="38" t="e">
        <f>#REF!</f>
        <v>#REF!</v>
      </c>
      <c r="G1024" s="44" t="e">
        <f>#REF!</f>
        <v>#REF!</v>
      </c>
      <c r="O1024" s="35"/>
    </row>
    <row r="1025" spans="1:15" hidden="1">
      <c r="A1025" s="29"/>
      <c r="B1025" s="49" t="s">
        <v>550</v>
      </c>
      <c r="C1025" s="49" t="s">
        <v>198</v>
      </c>
      <c r="E1025" s="123" t="s">
        <v>556</v>
      </c>
      <c r="F1025" s="38" t="e">
        <f>#REF!</f>
        <v>#REF!</v>
      </c>
      <c r="G1025" s="44" t="e">
        <f>#REF!</f>
        <v>#REF!</v>
      </c>
      <c r="O1025" s="35"/>
    </row>
    <row r="1026" spans="1:15" hidden="1">
      <c r="A1026" s="29"/>
      <c r="B1026" s="49" t="s">
        <v>550</v>
      </c>
      <c r="C1026" s="49" t="s">
        <v>198</v>
      </c>
      <c r="E1026" s="123" t="s">
        <v>557</v>
      </c>
      <c r="F1026" s="38" t="e">
        <f>#REF!</f>
        <v>#REF!</v>
      </c>
      <c r="G1026" s="44" t="e">
        <f>#REF!</f>
        <v>#REF!</v>
      </c>
      <c r="O1026" s="35"/>
    </row>
    <row r="1027" spans="1:15" hidden="1">
      <c r="A1027" s="52"/>
      <c r="E1027" s="121" t="s">
        <v>194</v>
      </c>
      <c r="F1027" s="200"/>
      <c r="G1027" s="162"/>
      <c r="O1027" s="35"/>
    </row>
    <row r="1028" spans="1:15" ht="40.5" hidden="1">
      <c r="A1028" s="29"/>
      <c r="B1028" s="49" t="s">
        <v>550</v>
      </c>
      <c r="C1028" s="49" t="s">
        <v>198</v>
      </c>
      <c r="E1028" s="201" t="s">
        <v>558</v>
      </c>
      <c r="F1028" s="38" t="e">
        <f>#REF!</f>
        <v>#REF!</v>
      </c>
      <c r="G1028" s="44" t="e">
        <f>#REF!</f>
        <v>#REF!</v>
      </c>
      <c r="O1028" s="35"/>
    </row>
    <row r="1029" spans="1:15" ht="21" hidden="1" thickBot="1">
      <c r="A1029" s="29"/>
      <c r="B1029" s="49" t="s">
        <v>550</v>
      </c>
      <c r="C1029" s="49" t="s">
        <v>198</v>
      </c>
      <c r="E1029" s="116" t="s">
        <v>559</v>
      </c>
      <c r="F1029" s="38" t="e">
        <f>#REF!</f>
        <v>#REF!</v>
      </c>
      <c r="G1029" s="44" t="e">
        <f>#REF!</f>
        <v>#REF!</v>
      </c>
      <c r="O1029" s="35"/>
    </row>
    <row r="1030" spans="1:15" hidden="1">
      <c r="A1030" s="52"/>
      <c r="E1030" s="121" t="s">
        <v>486</v>
      </c>
      <c r="F1030" s="200"/>
      <c r="G1030" s="178"/>
      <c r="O1030" s="35"/>
    </row>
    <row r="1031" spans="1:15" hidden="1">
      <c r="A1031" s="29"/>
      <c r="B1031" s="49" t="s">
        <v>550</v>
      </c>
      <c r="C1031" s="49" t="s">
        <v>198</v>
      </c>
      <c r="E1031" s="115" t="s">
        <v>487</v>
      </c>
      <c r="F1031" s="38" t="e">
        <f>#REF!</f>
        <v>#REF!</v>
      </c>
      <c r="G1031" s="44" t="e">
        <f>#REF!</f>
        <v>#REF!</v>
      </c>
      <c r="O1031" s="35"/>
    </row>
    <row r="1032" spans="1:15" hidden="1">
      <c r="A1032" s="52"/>
      <c r="B1032" s="49" t="s">
        <v>550</v>
      </c>
      <c r="C1032" s="49" t="s">
        <v>198</v>
      </c>
      <c r="E1032" s="115" t="s">
        <v>489</v>
      </c>
      <c r="F1032" s="38"/>
      <c r="G1032" s="44"/>
    </row>
    <row r="1033" spans="1:15" ht="21" hidden="1" thickBot="1">
      <c r="A1033" s="52"/>
      <c r="B1033" s="49" t="s">
        <v>550</v>
      </c>
      <c r="C1033" s="49" t="s">
        <v>198</v>
      </c>
      <c r="E1033" s="116" t="s">
        <v>490</v>
      </c>
      <c r="F1033" s="43" t="s">
        <v>461</v>
      </c>
      <c r="G1033" s="44" t="s">
        <v>461</v>
      </c>
    </row>
    <row r="1034" spans="1:15" hidden="1">
      <c r="A1034" s="52"/>
      <c r="E1034" s="62"/>
      <c r="F1034" s="63"/>
      <c r="G1034" s="162"/>
    </row>
    <row r="1035" spans="1:15" ht="21.75" hidden="1" thickTop="1" thickBot="1">
      <c r="A1035" s="52"/>
      <c r="E1035" s="60" t="s">
        <v>446</v>
      </c>
      <c r="F1035" s="62"/>
      <c r="G1035" s="162"/>
    </row>
    <row r="1036" spans="1:15" hidden="1">
      <c r="A1036" s="29"/>
      <c r="B1036" s="49" t="s">
        <v>550</v>
      </c>
      <c r="C1036" s="49" t="s">
        <v>198</v>
      </c>
      <c r="E1036" s="123" t="s">
        <v>221</v>
      </c>
      <c r="F1036" s="38" t="e">
        <f>#REF!</f>
        <v>#REF!</v>
      </c>
      <c r="G1036" s="44" t="e">
        <f>#REF!</f>
        <v>#REF!</v>
      </c>
    </row>
    <row r="1037" spans="1:15" hidden="1">
      <c r="A1037" s="29"/>
      <c r="B1037" s="49" t="s">
        <v>550</v>
      </c>
      <c r="C1037" s="49" t="s">
        <v>198</v>
      </c>
      <c r="E1037" s="157" t="s">
        <v>491</v>
      </c>
      <c r="F1037" s="38" t="e">
        <f>#REF!</f>
        <v>#REF!</v>
      </c>
      <c r="G1037" s="44" t="e">
        <f>#REF!</f>
        <v>#REF!</v>
      </c>
    </row>
    <row r="1038" spans="1:15" hidden="1">
      <c r="A1038" s="29"/>
      <c r="B1038" s="49" t="s">
        <v>550</v>
      </c>
      <c r="C1038" s="49" t="s">
        <v>198</v>
      </c>
      <c r="E1038" s="157" t="s">
        <v>334</v>
      </c>
      <c r="F1038" s="38" t="e">
        <f>#REF!</f>
        <v>#REF!</v>
      </c>
      <c r="G1038" s="44" t="e">
        <f>#REF!</f>
        <v>#REF!</v>
      </c>
    </row>
    <row r="1039" spans="1:15" hidden="1">
      <c r="A1039" s="29"/>
      <c r="B1039" s="49" t="s">
        <v>550</v>
      </c>
      <c r="C1039" s="49" t="s">
        <v>198</v>
      </c>
      <c r="E1039" s="157" t="s">
        <v>417</v>
      </c>
      <c r="F1039" s="71" t="e">
        <f>#REF!</f>
        <v>#REF!</v>
      </c>
      <c r="G1039" s="39" t="e">
        <f>#REF!</f>
        <v>#REF!</v>
      </c>
    </row>
    <row r="1040" spans="1:15" hidden="1">
      <c r="A1040" s="29"/>
      <c r="B1040" s="49" t="s">
        <v>550</v>
      </c>
      <c r="C1040" s="49" t="s">
        <v>198</v>
      </c>
      <c r="E1040" s="157" t="s">
        <v>560</v>
      </c>
      <c r="F1040" s="38" t="e">
        <f>#REF!</f>
        <v>#REF!</v>
      </c>
      <c r="G1040" s="44" t="e">
        <f>#REF!</f>
        <v>#REF!</v>
      </c>
    </row>
    <row r="1041" spans="1:15" ht="40.5" hidden="1">
      <c r="A1041" s="29"/>
      <c r="B1041" s="49" t="s">
        <v>550</v>
      </c>
      <c r="C1041" s="49" t="s">
        <v>198</v>
      </c>
      <c r="E1041" s="157" t="s">
        <v>561</v>
      </c>
      <c r="F1041" s="38" t="e">
        <f>#REF!</f>
        <v>#REF!</v>
      </c>
      <c r="G1041" s="44" t="e">
        <f>#REF!</f>
        <v>#REF!</v>
      </c>
    </row>
    <row r="1042" spans="1:15" hidden="1">
      <c r="A1042" s="52"/>
      <c r="E1042" s="62"/>
      <c r="F1042" s="5"/>
      <c r="G1042" s="6"/>
    </row>
    <row r="1043" spans="1:15" s="124" customFormat="1" hidden="1">
      <c r="A1043" s="52"/>
      <c r="B1043" s="63"/>
      <c r="C1043" s="63"/>
      <c r="D1043" s="63"/>
      <c r="E1043" s="104"/>
      <c r="F1043" s="104"/>
      <c r="G1043" s="104"/>
      <c r="O1043" s="36"/>
    </row>
    <row r="1044" spans="1:15" hidden="1">
      <c r="A1044" s="52"/>
      <c r="E1044" s="104"/>
      <c r="F1044" s="104"/>
      <c r="G1044" s="104"/>
    </row>
    <row r="1045" spans="1:15" hidden="1">
      <c r="A1045" s="52"/>
      <c r="E1045" s="62"/>
      <c r="F1045" s="49"/>
      <c r="G1045" s="61"/>
    </row>
    <row r="1046" spans="1:15" hidden="1">
      <c r="A1046" s="52"/>
      <c r="E1046" s="62"/>
      <c r="F1046" s="93"/>
    </row>
    <row r="1047" spans="1:15" hidden="1">
      <c r="A1047" s="52"/>
      <c r="E1047" s="125"/>
      <c r="F1047" s="93"/>
    </row>
    <row r="1048" spans="1:15" hidden="1">
      <c r="A1048" s="52"/>
      <c r="E1048" s="62"/>
      <c r="F1048" s="62"/>
      <c r="G1048" s="156"/>
      <c r="O1048" s="35"/>
    </row>
    <row r="1049" spans="1:15" hidden="1">
      <c r="A1049" s="52"/>
      <c r="E1049" s="62"/>
      <c r="F1049" s="62"/>
      <c r="G1049" s="156"/>
      <c r="O1049" s="35"/>
    </row>
    <row r="1050" spans="1:15" ht="25.5" hidden="1">
      <c r="A1050" s="52"/>
      <c r="E1050" s="54" t="s">
        <v>0</v>
      </c>
      <c r="F1050" s="54"/>
      <c r="G1050" s="54"/>
      <c r="O1050" s="35"/>
    </row>
    <row r="1051" spans="1:15" ht="25.5" hidden="1">
      <c r="A1051" s="52"/>
      <c r="E1051" s="54" t="s">
        <v>179</v>
      </c>
      <c r="F1051" s="54"/>
      <c r="G1051" s="54"/>
      <c r="O1051" s="35"/>
    </row>
    <row r="1052" spans="1:15" ht="30" hidden="1">
      <c r="A1052" s="52"/>
      <c r="E1052" s="105" t="s">
        <v>562</v>
      </c>
      <c r="F1052" s="105"/>
      <c r="G1052" s="105"/>
      <c r="O1052" s="35"/>
    </row>
    <row r="1053" spans="1:15" ht="25.5" hidden="1">
      <c r="A1053" s="52"/>
      <c r="E1053" s="54" t="s">
        <v>397</v>
      </c>
      <c r="F1053" s="54"/>
      <c r="G1053" s="54"/>
      <c r="O1053" s="35"/>
    </row>
    <row r="1054" spans="1:15" ht="25.5" hidden="1">
      <c r="A1054" s="52"/>
      <c r="E1054" s="54"/>
      <c r="F1054" s="54"/>
      <c r="G1054" s="54"/>
      <c r="O1054" s="35"/>
    </row>
    <row r="1055" spans="1:15" ht="21" hidden="1" thickBot="1">
      <c r="A1055" s="52"/>
      <c r="E1055" s="666" t="s">
        <v>182</v>
      </c>
      <c r="F1055" s="669" t="s">
        <v>7</v>
      </c>
      <c r="G1055" s="670"/>
      <c r="O1055" s="35"/>
    </row>
    <row r="1056" spans="1:15" ht="21" hidden="1" thickBot="1">
      <c r="A1056" s="52"/>
      <c r="E1056" s="667"/>
      <c r="F1056" s="669" t="s">
        <v>12</v>
      </c>
      <c r="G1056" s="671"/>
      <c r="O1056" s="35"/>
    </row>
    <row r="1057" spans="1:15" ht="21" hidden="1" thickBot="1">
      <c r="A1057" s="52"/>
      <c r="E1057" s="668"/>
      <c r="F1057" s="58" t="s">
        <v>185</v>
      </c>
      <c r="G1057" s="59" t="s">
        <v>186</v>
      </c>
      <c r="O1057" s="35"/>
    </row>
    <row r="1058" spans="1:15" ht="21.75" hidden="1" thickTop="1" thickBot="1">
      <c r="A1058" s="52"/>
      <c r="E1058" s="60" t="s">
        <v>399</v>
      </c>
      <c r="F1058" s="681"/>
      <c r="G1058" s="682"/>
      <c r="O1058" s="35"/>
    </row>
    <row r="1059" spans="1:15" hidden="1">
      <c r="A1059" s="29"/>
      <c r="B1059" s="49" t="s">
        <v>563</v>
      </c>
      <c r="C1059" s="49" t="s">
        <v>189</v>
      </c>
      <c r="E1059" s="30" t="s">
        <v>564</v>
      </c>
      <c r="F1059" s="38" t="e">
        <f>#REF!</f>
        <v>#REF!</v>
      </c>
      <c r="G1059" s="44" t="e">
        <f>#REF!</f>
        <v>#REF!</v>
      </c>
      <c r="O1059" s="35"/>
    </row>
    <row r="1060" spans="1:15" hidden="1">
      <c r="A1060" s="29"/>
      <c r="B1060" s="49" t="s">
        <v>563</v>
      </c>
      <c r="C1060" s="49" t="s">
        <v>189</v>
      </c>
      <c r="E1060" s="30" t="s">
        <v>565</v>
      </c>
      <c r="F1060" s="38" t="e">
        <f>#REF!</f>
        <v>#REF!</v>
      </c>
      <c r="G1060" s="44" t="e">
        <f>#REF!</f>
        <v>#REF!</v>
      </c>
      <c r="O1060" s="35"/>
    </row>
    <row r="1061" spans="1:15" hidden="1">
      <c r="A1061" s="29"/>
      <c r="B1061" s="49" t="s">
        <v>563</v>
      </c>
      <c r="C1061" s="49" t="s">
        <v>189</v>
      </c>
      <c r="E1061" s="112" t="s">
        <v>566</v>
      </c>
      <c r="F1061" s="38" t="e">
        <f>#REF!</f>
        <v>#REF!</v>
      </c>
      <c r="G1061" s="44" t="e">
        <f>#REF!</f>
        <v>#REF!</v>
      </c>
      <c r="O1061" s="35"/>
    </row>
    <row r="1062" spans="1:15" ht="40.5" hidden="1">
      <c r="A1062" s="29"/>
      <c r="B1062" s="49" t="s">
        <v>563</v>
      </c>
      <c r="C1062" s="49" t="s">
        <v>189</v>
      </c>
      <c r="E1062" s="112" t="s">
        <v>567</v>
      </c>
      <c r="F1062" s="38"/>
      <c r="G1062" s="44"/>
      <c r="O1062" s="35"/>
    </row>
    <row r="1063" spans="1:15" ht="40.5" hidden="1">
      <c r="A1063" s="29"/>
      <c r="B1063" s="49" t="s">
        <v>563</v>
      </c>
      <c r="C1063" s="49" t="s">
        <v>189</v>
      </c>
      <c r="E1063" s="112" t="s">
        <v>568</v>
      </c>
      <c r="F1063" s="38" t="s">
        <v>461</v>
      </c>
      <c r="G1063" s="38" t="s">
        <v>461</v>
      </c>
      <c r="O1063" s="35"/>
    </row>
    <row r="1064" spans="1:15" ht="40.5" hidden="1">
      <c r="A1064" s="29"/>
      <c r="B1064" s="49" t="s">
        <v>563</v>
      </c>
      <c r="C1064" s="49" t="s">
        <v>189</v>
      </c>
      <c r="E1064" s="112" t="s">
        <v>569</v>
      </c>
      <c r="F1064" s="38" t="s">
        <v>461</v>
      </c>
      <c r="G1064" s="38" t="s">
        <v>461</v>
      </c>
      <c r="O1064" s="35"/>
    </row>
    <row r="1065" spans="1:15" hidden="1">
      <c r="A1065" s="29"/>
      <c r="B1065" s="49" t="s">
        <v>563</v>
      </c>
      <c r="C1065" s="49" t="s">
        <v>189</v>
      </c>
      <c r="E1065" s="202" t="s">
        <v>289</v>
      </c>
      <c r="F1065" s="38" t="e">
        <f>#REF!</f>
        <v>#REF!</v>
      </c>
      <c r="G1065" s="44" t="e">
        <f>#REF!</f>
        <v>#REF!</v>
      </c>
      <c r="O1065" s="35"/>
    </row>
    <row r="1066" spans="1:15" ht="40.5" hidden="1">
      <c r="A1066" s="29"/>
      <c r="B1066" s="49" t="s">
        <v>563</v>
      </c>
      <c r="C1066" s="49" t="s">
        <v>189</v>
      </c>
      <c r="E1066" s="112" t="s">
        <v>570</v>
      </c>
      <c r="F1066" s="38" t="e">
        <f>#REF!</f>
        <v>#REF!</v>
      </c>
      <c r="G1066" s="44" t="e">
        <f>#REF!</f>
        <v>#REF!</v>
      </c>
      <c r="O1066" s="35"/>
    </row>
    <row r="1067" spans="1:15" ht="40.5" hidden="1">
      <c r="A1067" s="29"/>
      <c r="B1067" s="49" t="s">
        <v>563</v>
      </c>
      <c r="C1067" s="49" t="s">
        <v>189</v>
      </c>
      <c r="E1067" s="112" t="s">
        <v>571</v>
      </c>
      <c r="F1067" s="38"/>
      <c r="G1067" s="44"/>
      <c r="O1067" s="35"/>
    </row>
    <row r="1068" spans="1:15" hidden="1">
      <c r="A1068" s="29"/>
      <c r="B1068" s="49" t="s">
        <v>563</v>
      </c>
      <c r="C1068" s="49" t="s">
        <v>189</v>
      </c>
      <c r="E1068" s="112" t="s">
        <v>572</v>
      </c>
      <c r="F1068" s="38" t="e">
        <f>#REF!</f>
        <v>#REF!</v>
      </c>
      <c r="G1068" s="44" t="e">
        <f>#REF!</f>
        <v>#REF!</v>
      </c>
      <c r="O1068" s="35"/>
    </row>
    <row r="1069" spans="1:15" hidden="1">
      <c r="A1069" s="29"/>
      <c r="B1069" s="49" t="s">
        <v>563</v>
      </c>
      <c r="C1069" s="49" t="s">
        <v>189</v>
      </c>
      <c r="E1069" s="112" t="s">
        <v>573</v>
      </c>
      <c r="F1069" s="38" t="e">
        <f>#REF!</f>
        <v>#REF!</v>
      </c>
      <c r="G1069" s="44" t="e">
        <f>#REF!</f>
        <v>#REF!</v>
      </c>
      <c r="O1069" s="35"/>
    </row>
    <row r="1070" spans="1:15" hidden="1">
      <c r="A1070" s="52"/>
      <c r="E1070" s="62"/>
      <c r="F1070" s="203"/>
      <c r="G1070" s="204"/>
      <c r="O1070" s="35"/>
    </row>
    <row r="1071" spans="1:15" ht="21.75" hidden="1" thickTop="1" thickBot="1">
      <c r="A1071" s="52"/>
      <c r="E1071" s="60" t="s">
        <v>408</v>
      </c>
      <c r="F1071" s="205"/>
      <c r="G1071" s="206"/>
      <c r="O1071" s="35"/>
    </row>
    <row r="1072" spans="1:15" ht="40.5" hidden="1">
      <c r="A1072" s="29"/>
      <c r="B1072" s="49" t="s">
        <v>563</v>
      </c>
      <c r="C1072" s="49" t="s">
        <v>198</v>
      </c>
      <c r="E1072" s="207" t="s">
        <v>574</v>
      </c>
      <c r="F1072" s="38" t="e">
        <f>#REF!</f>
        <v>#REF!</v>
      </c>
      <c r="G1072" s="44" t="e">
        <f>#REF!</f>
        <v>#REF!</v>
      </c>
      <c r="O1072" s="35"/>
    </row>
    <row r="1073" spans="1:15" ht="40.5" hidden="1">
      <c r="A1073" s="29"/>
      <c r="B1073" s="49" t="s">
        <v>563</v>
      </c>
      <c r="C1073" s="49" t="s">
        <v>198</v>
      </c>
      <c r="E1073" s="208" t="s">
        <v>575</v>
      </c>
      <c r="F1073" s="38" t="e">
        <f>#REF!</f>
        <v>#REF!</v>
      </c>
      <c r="G1073" s="44" t="e">
        <f>#REF!</f>
        <v>#REF!</v>
      </c>
      <c r="O1073" s="35"/>
    </row>
    <row r="1074" spans="1:15" ht="40.5" hidden="1">
      <c r="A1074" s="29"/>
      <c r="B1074" s="49" t="s">
        <v>563</v>
      </c>
      <c r="C1074" s="49" t="s">
        <v>198</v>
      </c>
      <c r="E1074" s="208" t="s">
        <v>576</v>
      </c>
      <c r="F1074" s="38" t="e">
        <f>#REF!</f>
        <v>#REF!</v>
      </c>
      <c r="G1074" s="44" t="e">
        <f>#REF!</f>
        <v>#REF!</v>
      </c>
      <c r="O1074" s="35"/>
    </row>
    <row r="1075" spans="1:15" hidden="1">
      <c r="A1075" s="29"/>
      <c r="B1075" s="49" t="s">
        <v>563</v>
      </c>
      <c r="C1075" s="49" t="s">
        <v>198</v>
      </c>
      <c r="E1075" s="209" t="s">
        <v>577</v>
      </c>
      <c r="F1075" s="38" t="s">
        <v>461</v>
      </c>
      <c r="G1075" s="38" t="s">
        <v>461</v>
      </c>
      <c r="O1075" s="35"/>
    </row>
    <row r="1076" spans="1:15" hidden="1">
      <c r="A1076" s="29"/>
      <c r="B1076" s="49" t="s">
        <v>563</v>
      </c>
      <c r="C1076" s="49" t="s">
        <v>198</v>
      </c>
      <c r="E1076" s="209" t="s">
        <v>578</v>
      </c>
      <c r="F1076" s="38"/>
      <c r="G1076" s="44"/>
      <c r="O1076" s="35"/>
    </row>
    <row r="1077" spans="1:15" hidden="1">
      <c r="A1077" s="29"/>
      <c r="B1077" s="49" t="s">
        <v>563</v>
      </c>
      <c r="C1077" s="49" t="s">
        <v>198</v>
      </c>
      <c r="E1077" s="208" t="s">
        <v>579</v>
      </c>
      <c r="F1077" s="38" t="e">
        <f>#REF!</f>
        <v>#REF!</v>
      </c>
      <c r="G1077" s="44" t="e">
        <f>#REF!</f>
        <v>#REF!</v>
      </c>
      <c r="O1077" s="35"/>
    </row>
    <row r="1078" spans="1:15" hidden="1">
      <c r="A1078" s="52"/>
      <c r="E1078" s="66" t="s">
        <v>194</v>
      </c>
      <c r="F1078" s="200"/>
      <c r="G1078" s="204"/>
      <c r="O1078" s="35"/>
    </row>
    <row r="1079" spans="1:15" hidden="1">
      <c r="A1079" s="29"/>
      <c r="B1079" s="49" t="s">
        <v>563</v>
      </c>
      <c r="C1079" s="49" t="s">
        <v>198</v>
      </c>
      <c r="E1079" s="210" t="s">
        <v>580</v>
      </c>
      <c r="F1079" s="38" t="e">
        <f>#REF!</f>
        <v>#REF!</v>
      </c>
      <c r="G1079" s="39" t="e">
        <f>#REF!</f>
        <v>#REF!</v>
      </c>
      <c r="O1079" s="35"/>
    </row>
    <row r="1080" spans="1:15" ht="41.25" hidden="1" thickBot="1">
      <c r="A1080" s="29"/>
      <c r="B1080" s="49" t="s">
        <v>563</v>
      </c>
      <c r="C1080" s="49" t="s">
        <v>198</v>
      </c>
      <c r="E1080" s="211" t="s">
        <v>581</v>
      </c>
      <c r="F1080" s="38" t="e">
        <f>#REF!</f>
        <v>#REF!</v>
      </c>
      <c r="G1080" s="44" t="e">
        <f>#REF!</f>
        <v>#REF!</v>
      </c>
    </row>
    <row r="1081" spans="1:15" hidden="1">
      <c r="A1081" s="52"/>
      <c r="E1081" s="212"/>
      <c r="F1081" s="125"/>
      <c r="G1081" s="213"/>
    </row>
    <row r="1082" spans="1:15" s="124" customFormat="1" hidden="1">
      <c r="A1082" s="52"/>
      <c r="B1082" s="63"/>
      <c r="C1082" s="63"/>
      <c r="D1082" s="63"/>
      <c r="E1082" s="104"/>
      <c r="F1082" s="104"/>
      <c r="G1082" s="104"/>
      <c r="O1082" s="36"/>
    </row>
    <row r="1083" spans="1:15" hidden="1">
      <c r="A1083" s="52"/>
      <c r="E1083" s="104"/>
      <c r="F1083" s="104"/>
      <c r="G1083" s="104"/>
    </row>
    <row r="1084" spans="1:15" hidden="1">
      <c r="A1084" s="52"/>
      <c r="E1084" s="62"/>
      <c r="F1084" s="49"/>
      <c r="G1084" s="61"/>
    </row>
    <row r="1085" spans="1:15" hidden="1">
      <c r="A1085" s="52"/>
      <c r="E1085" s="62"/>
      <c r="F1085" s="93"/>
    </row>
    <row r="1086" spans="1:15" hidden="1">
      <c r="A1086" s="52"/>
      <c r="E1086" s="125"/>
      <c r="F1086" s="93"/>
    </row>
    <row r="1087" spans="1:15" hidden="1">
      <c r="A1087" s="52"/>
      <c r="E1087" s="125"/>
      <c r="F1087" s="125"/>
      <c r="G1087" s="213"/>
    </row>
    <row r="1088" spans="1:15" hidden="1">
      <c r="A1088" s="52"/>
      <c r="E1088" s="125"/>
      <c r="F1088" s="125"/>
      <c r="G1088" s="213"/>
    </row>
    <row r="1089" spans="1:15" ht="25.5" hidden="1">
      <c r="A1089" s="52"/>
      <c r="E1089" s="54" t="s">
        <v>0</v>
      </c>
      <c r="F1089" s="54"/>
      <c r="G1089" s="54"/>
    </row>
    <row r="1090" spans="1:15" ht="25.5" hidden="1">
      <c r="A1090" s="52"/>
      <c r="E1090" s="54" t="s">
        <v>179</v>
      </c>
      <c r="F1090" s="54"/>
      <c r="G1090" s="54"/>
    </row>
    <row r="1091" spans="1:15" ht="30" hidden="1">
      <c r="A1091" s="52"/>
      <c r="E1091" s="105" t="s">
        <v>582</v>
      </c>
      <c r="F1091" s="105"/>
      <c r="G1091" s="105"/>
    </row>
    <row r="1092" spans="1:15" ht="25.5" hidden="1">
      <c r="A1092" s="52"/>
      <c r="E1092" s="54" t="s">
        <v>397</v>
      </c>
      <c r="F1092" s="54"/>
      <c r="G1092" s="54"/>
    </row>
    <row r="1093" spans="1:15" ht="25.5" hidden="1">
      <c r="A1093" s="52"/>
      <c r="E1093" s="54"/>
      <c r="F1093" s="54"/>
      <c r="G1093" s="54"/>
    </row>
    <row r="1094" spans="1:15" ht="21" hidden="1" thickBot="1">
      <c r="A1094" s="52"/>
      <c r="E1094" s="666" t="s">
        <v>182</v>
      </c>
      <c r="F1094" s="669" t="s">
        <v>7</v>
      </c>
      <c r="G1094" s="670"/>
    </row>
    <row r="1095" spans="1:15" ht="21" hidden="1" thickBot="1">
      <c r="A1095" s="52"/>
      <c r="E1095" s="667"/>
      <c r="F1095" s="669" t="s">
        <v>12</v>
      </c>
      <c r="G1095" s="671"/>
    </row>
    <row r="1096" spans="1:15" ht="21" hidden="1" thickBot="1">
      <c r="A1096" s="52"/>
      <c r="E1096" s="668"/>
      <c r="F1096" s="58" t="s">
        <v>185</v>
      </c>
      <c r="G1096" s="59" t="s">
        <v>186</v>
      </c>
      <c r="O1096" s="35"/>
    </row>
    <row r="1097" spans="1:15" ht="21.75" hidden="1" thickTop="1" thickBot="1">
      <c r="A1097" s="52"/>
      <c r="E1097" s="60" t="s">
        <v>399</v>
      </c>
      <c r="F1097" s="681"/>
      <c r="G1097" s="682"/>
      <c r="O1097" s="35"/>
    </row>
    <row r="1098" spans="1:15" hidden="1">
      <c r="A1098" s="52"/>
      <c r="E1098" s="191" t="s">
        <v>583</v>
      </c>
      <c r="F1098" s="40" t="s">
        <v>461</v>
      </c>
      <c r="G1098" s="44" t="s">
        <v>461</v>
      </c>
      <c r="O1098" s="35"/>
    </row>
    <row r="1099" spans="1:15" hidden="1">
      <c r="A1099" s="52"/>
      <c r="E1099" s="12" t="s">
        <v>584</v>
      </c>
      <c r="F1099" s="40" t="s">
        <v>461</v>
      </c>
      <c r="G1099" s="44" t="s">
        <v>461</v>
      </c>
      <c r="O1099" s="35"/>
    </row>
    <row r="1100" spans="1:15" hidden="1">
      <c r="A1100" s="52"/>
      <c r="E1100" s="191" t="s">
        <v>585</v>
      </c>
      <c r="F1100" s="40" t="s">
        <v>461</v>
      </c>
      <c r="G1100" s="44" t="s">
        <v>461</v>
      </c>
      <c r="O1100" s="35"/>
    </row>
    <row r="1101" spans="1:15" hidden="1">
      <c r="A1101" s="52"/>
      <c r="E1101" s="214" t="s">
        <v>502</v>
      </c>
      <c r="F1101" s="40" t="s">
        <v>461</v>
      </c>
      <c r="G1101" s="44" t="s">
        <v>461</v>
      </c>
      <c r="O1101" s="35"/>
    </row>
    <row r="1102" spans="1:15" hidden="1">
      <c r="A1102" s="52"/>
      <c r="E1102" s="191" t="s">
        <v>586</v>
      </c>
      <c r="F1102" s="40" t="s">
        <v>461</v>
      </c>
      <c r="G1102" s="44" t="s">
        <v>461</v>
      </c>
      <c r="O1102" s="35"/>
    </row>
    <row r="1103" spans="1:15" hidden="1">
      <c r="A1103" s="52"/>
      <c r="E1103" s="13" t="s">
        <v>587</v>
      </c>
      <c r="F1103" s="40" t="s">
        <v>461</v>
      </c>
      <c r="G1103" s="44" t="s">
        <v>461</v>
      </c>
      <c r="O1103" s="35"/>
    </row>
    <row r="1104" spans="1:15" hidden="1">
      <c r="A1104" s="52"/>
      <c r="E1104" s="191" t="s">
        <v>588</v>
      </c>
      <c r="F1104" s="40" t="s">
        <v>461</v>
      </c>
      <c r="G1104" s="44" t="s">
        <v>461</v>
      </c>
      <c r="O1104" s="35"/>
    </row>
    <row r="1105" spans="1:15" hidden="1">
      <c r="A1105" s="52"/>
      <c r="E1105" s="62"/>
      <c r="F1105" s="14"/>
      <c r="G1105" s="15"/>
      <c r="O1105" s="35"/>
    </row>
    <row r="1106" spans="1:15" ht="21.75" hidden="1" thickTop="1" thickBot="1">
      <c r="A1106" s="52"/>
      <c r="E1106" s="60" t="s">
        <v>408</v>
      </c>
      <c r="F1106" s="205"/>
      <c r="G1106" s="206"/>
      <c r="O1106" s="35"/>
    </row>
    <row r="1107" spans="1:15" hidden="1">
      <c r="A1107" s="29"/>
      <c r="B1107" s="49" t="s">
        <v>589</v>
      </c>
      <c r="C1107" s="49" t="s">
        <v>198</v>
      </c>
      <c r="E1107" s="215" t="s">
        <v>361</v>
      </c>
      <c r="F1107" s="38" t="e">
        <f>#REF!</f>
        <v>#REF!</v>
      </c>
      <c r="G1107" s="44" t="e">
        <f>#REF!</f>
        <v>#REF!</v>
      </c>
      <c r="O1107" s="35"/>
    </row>
    <row r="1108" spans="1:15" hidden="1">
      <c r="A1108" s="29"/>
      <c r="B1108" s="49" t="s">
        <v>589</v>
      </c>
      <c r="C1108" s="49" t="s">
        <v>198</v>
      </c>
      <c r="E1108" s="209" t="s">
        <v>499</v>
      </c>
      <c r="F1108" s="38" t="e">
        <f>#REF!</f>
        <v>#REF!</v>
      </c>
      <c r="G1108" s="44" t="e">
        <f>#REF!</f>
        <v>#REF!</v>
      </c>
      <c r="O1108" s="35"/>
    </row>
    <row r="1109" spans="1:15" hidden="1">
      <c r="A1109" s="52"/>
      <c r="E1109" s="209" t="s">
        <v>590</v>
      </c>
      <c r="F1109" s="40" t="s">
        <v>461</v>
      </c>
      <c r="G1109" s="44" t="s">
        <v>461</v>
      </c>
      <c r="O1109" s="35"/>
    </row>
    <row r="1110" spans="1:15" hidden="1">
      <c r="A1110" s="52"/>
      <c r="E1110" s="209" t="s">
        <v>591</v>
      </c>
      <c r="F1110" s="40" t="s">
        <v>461</v>
      </c>
      <c r="G1110" s="44" t="s">
        <v>461</v>
      </c>
      <c r="O1110" s="35"/>
    </row>
    <row r="1111" spans="1:15" ht="40.5" hidden="1">
      <c r="A1111" s="52"/>
      <c r="B1111" s="49" t="s">
        <v>589</v>
      </c>
      <c r="C1111" s="49" t="s">
        <v>198</v>
      </c>
      <c r="E1111" s="209" t="s">
        <v>592</v>
      </c>
      <c r="F1111" s="40" t="s">
        <v>461</v>
      </c>
      <c r="G1111" s="44" t="s">
        <v>461</v>
      </c>
      <c r="O1111" s="35"/>
    </row>
    <row r="1112" spans="1:15" hidden="1">
      <c r="A1112" s="29"/>
      <c r="B1112" s="49" t="s">
        <v>589</v>
      </c>
      <c r="C1112" s="49" t="s">
        <v>198</v>
      </c>
      <c r="E1112" s="209" t="s">
        <v>593</v>
      </c>
      <c r="F1112" s="38" t="e">
        <f>#REF!</f>
        <v>#REF!</v>
      </c>
      <c r="G1112" s="44" t="e">
        <f>#REF!</f>
        <v>#REF!</v>
      </c>
    </row>
    <row r="1113" spans="1:15" hidden="1">
      <c r="A1113" s="52"/>
      <c r="E1113" s="203"/>
      <c r="F1113" s="14"/>
      <c r="G1113" s="15"/>
    </row>
    <row r="1114" spans="1:15" ht="21.75" hidden="1" thickTop="1" thickBot="1">
      <c r="A1114" s="52"/>
      <c r="E1114" s="188" t="s">
        <v>497</v>
      </c>
      <c r="F1114" s="177"/>
      <c r="G1114" s="178"/>
    </row>
    <row r="1115" spans="1:15" hidden="1">
      <c r="A1115" s="52"/>
      <c r="E1115" s="191" t="s">
        <v>594</v>
      </c>
      <c r="F1115" s="40" t="s">
        <v>461</v>
      </c>
      <c r="G1115" s="44" t="s">
        <v>461</v>
      </c>
    </row>
    <row r="1116" spans="1:15" hidden="1">
      <c r="A1116" s="52"/>
      <c r="E1116" s="191" t="s">
        <v>595</v>
      </c>
      <c r="F1116" s="40" t="s">
        <v>461</v>
      </c>
      <c r="G1116" s="44" t="s">
        <v>461</v>
      </c>
    </row>
    <row r="1117" spans="1:15" hidden="1">
      <c r="A1117" s="52"/>
      <c r="E1117" s="203"/>
      <c r="F1117" s="14"/>
      <c r="G1117" s="15"/>
    </row>
    <row r="1118" spans="1:15" s="124" customFormat="1" hidden="1">
      <c r="A1118" s="52"/>
      <c r="B1118" s="63"/>
      <c r="C1118" s="63"/>
      <c r="D1118" s="63"/>
      <c r="E1118" s="104"/>
      <c r="F1118" s="104"/>
      <c r="G1118" s="104"/>
      <c r="O1118" s="36"/>
    </row>
    <row r="1119" spans="1:15" hidden="1">
      <c r="A1119" s="52"/>
      <c r="E1119" s="104"/>
      <c r="F1119" s="104"/>
      <c r="G1119" s="104"/>
    </row>
    <row r="1120" spans="1:15" hidden="1">
      <c r="A1120" s="52"/>
      <c r="E1120" s="62"/>
      <c r="F1120" s="49"/>
      <c r="G1120" s="61"/>
    </row>
    <row r="1121" spans="1:15" hidden="1">
      <c r="A1121" s="52"/>
      <c r="E1121" s="62"/>
      <c r="F1121" s="93"/>
    </row>
    <row r="1122" spans="1:15" hidden="1">
      <c r="A1122" s="52"/>
      <c r="E1122" s="125"/>
      <c r="F1122" s="93"/>
    </row>
    <row r="1123" spans="1:15" hidden="1">
      <c r="A1123" s="52"/>
      <c r="E1123" s="125"/>
      <c r="F1123" s="125"/>
      <c r="G1123" s="213"/>
    </row>
    <row r="1124" spans="1:15" hidden="1">
      <c r="A1124" s="52"/>
      <c r="E1124" s="125"/>
      <c r="F1124" s="125"/>
      <c r="G1124" s="213"/>
    </row>
    <row r="1125" spans="1:15" ht="25.5" hidden="1">
      <c r="A1125" s="52"/>
      <c r="E1125" s="54" t="s">
        <v>0</v>
      </c>
      <c r="F1125" s="54"/>
      <c r="G1125" s="54"/>
    </row>
    <row r="1126" spans="1:15" ht="25.5" hidden="1">
      <c r="A1126" s="52"/>
      <c r="E1126" s="54" t="s">
        <v>179</v>
      </c>
      <c r="F1126" s="54"/>
      <c r="G1126" s="54"/>
    </row>
    <row r="1127" spans="1:15" ht="30" hidden="1">
      <c r="A1127" s="52"/>
      <c r="E1127" s="105" t="s">
        <v>596</v>
      </c>
      <c r="F1127" s="105"/>
      <c r="G1127" s="105"/>
    </row>
    <row r="1128" spans="1:15" ht="25.5" hidden="1">
      <c r="A1128" s="52"/>
      <c r="E1128" s="54" t="s">
        <v>397</v>
      </c>
      <c r="F1128" s="54"/>
      <c r="G1128" s="54"/>
      <c r="O1128" s="35"/>
    </row>
    <row r="1129" spans="1:15" ht="25.5" hidden="1">
      <c r="A1129" s="52"/>
      <c r="E1129" s="54"/>
      <c r="F1129" s="54"/>
      <c r="G1129" s="54"/>
      <c r="O1129" s="35"/>
    </row>
    <row r="1130" spans="1:15" ht="21" hidden="1" thickBot="1">
      <c r="A1130" s="52"/>
      <c r="E1130" s="666" t="s">
        <v>182</v>
      </c>
      <c r="F1130" s="669" t="s">
        <v>7</v>
      </c>
      <c r="G1130" s="670"/>
      <c r="O1130" s="35"/>
    </row>
    <row r="1131" spans="1:15" ht="21" hidden="1" thickBot="1">
      <c r="A1131" s="52"/>
      <c r="E1131" s="667"/>
      <c r="F1131" s="669" t="s">
        <v>12</v>
      </c>
      <c r="G1131" s="671"/>
      <c r="O1131" s="35"/>
    </row>
    <row r="1132" spans="1:15" ht="21" hidden="1" thickBot="1">
      <c r="A1132" s="52"/>
      <c r="E1132" s="668"/>
      <c r="F1132" s="58" t="s">
        <v>185</v>
      </c>
      <c r="G1132" s="59" t="s">
        <v>186</v>
      </c>
      <c r="O1132" s="35"/>
    </row>
    <row r="1133" spans="1:15" ht="21.75" hidden="1" thickTop="1" thickBot="1">
      <c r="A1133" s="52"/>
      <c r="E1133" s="60" t="s">
        <v>399</v>
      </c>
      <c r="F1133" s="681"/>
      <c r="G1133" s="682"/>
      <c r="O1133" s="35"/>
    </row>
    <row r="1134" spans="1:15" hidden="1">
      <c r="A1134" s="52"/>
      <c r="E1134" s="216" t="s">
        <v>361</v>
      </c>
      <c r="F1134" s="40" t="s">
        <v>461</v>
      </c>
      <c r="G1134" s="44" t="s">
        <v>461</v>
      </c>
      <c r="O1134" s="35"/>
    </row>
    <row r="1135" spans="1:15" hidden="1">
      <c r="A1135" s="52"/>
      <c r="E1135" s="112" t="s">
        <v>424</v>
      </c>
      <c r="F1135" s="40" t="s">
        <v>461</v>
      </c>
      <c r="G1135" s="44" t="s">
        <v>461</v>
      </c>
      <c r="O1135" s="35"/>
    </row>
    <row r="1136" spans="1:15" ht="40.5" hidden="1">
      <c r="A1136" s="52"/>
      <c r="E1136" s="112" t="s">
        <v>597</v>
      </c>
      <c r="F1136" s="40" t="s">
        <v>461</v>
      </c>
      <c r="G1136" s="44" t="s">
        <v>461</v>
      </c>
      <c r="O1136" s="35"/>
    </row>
    <row r="1137" spans="1:15" ht="40.5" hidden="1">
      <c r="A1137" s="52"/>
      <c r="E1137" s="112" t="s">
        <v>425</v>
      </c>
      <c r="F1137" s="40" t="s">
        <v>461</v>
      </c>
      <c r="G1137" s="44" t="s">
        <v>461</v>
      </c>
      <c r="O1137" s="35"/>
    </row>
    <row r="1138" spans="1:15" hidden="1">
      <c r="A1138" s="52"/>
      <c r="E1138" s="112" t="s">
        <v>598</v>
      </c>
      <c r="F1138" s="40" t="s">
        <v>461</v>
      </c>
      <c r="G1138" s="44" t="s">
        <v>461</v>
      </c>
      <c r="O1138" s="35"/>
    </row>
    <row r="1139" spans="1:15" hidden="1">
      <c r="A1139" s="52"/>
      <c r="E1139" s="112" t="s">
        <v>599</v>
      </c>
      <c r="F1139" s="40" t="s">
        <v>461</v>
      </c>
      <c r="G1139" s="44" t="s">
        <v>461</v>
      </c>
      <c r="O1139" s="35"/>
    </row>
    <row r="1140" spans="1:15" hidden="1">
      <c r="A1140" s="52"/>
      <c r="E1140" s="217" t="s">
        <v>600</v>
      </c>
      <c r="F1140" s="40" t="s">
        <v>461</v>
      </c>
      <c r="G1140" s="44" t="s">
        <v>461</v>
      </c>
      <c r="O1140" s="35"/>
    </row>
    <row r="1141" spans="1:15" hidden="1">
      <c r="A1141" s="52"/>
      <c r="E1141" s="218" t="s">
        <v>290</v>
      </c>
      <c r="F1141" s="219"/>
      <c r="G1141" s="220"/>
      <c r="O1141" s="35"/>
    </row>
    <row r="1142" spans="1:15" hidden="1">
      <c r="A1142" s="52"/>
      <c r="E1142" s="221" t="s">
        <v>426</v>
      </c>
      <c r="F1142" s="40" t="s">
        <v>461</v>
      </c>
      <c r="G1142" s="44" t="s">
        <v>461</v>
      </c>
      <c r="O1142" s="35"/>
    </row>
    <row r="1143" spans="1:15" ht="41.25" hidden="1" thickBot="1">
      <c r="A1143" s="52"/>
      <c r="E1143" s="122" t="s">
        <v>391</v>
      </c>
      <c r="F1143" s="40" t="s">
        <v>461</v>
      </c>
      <c r="G1143" s="44" t="s">
        <v>461</v>
      </c>
      <c r="O1143" s="35"/>
    </row>
    <row r="1144" spans="1:15" hidden="1">
      <c r="A1144" s="52"/>
      <c r="E1144" s="117"/>
      <c r="F1144" s="205"/>
      <c r="G1144" s="206"/>
      <c r="O1144" s="35"/>
    </row>
    <row r="1145" spans="1:15" ht="21.75" hidden="1" thickTop="1" thickBot="1">
      <c r="A1145" s="52"/>
      <c r="E1145" s="60" t="s">
        <v>408</v>
      </c>
      <c r="F1145" s="205"/>
      <c r="G1145" s="206"/>
      <c r="O1145" s="35"/>
    </row>
    <row r="1146" spans="1:15" hidden="1">
      <c r="A1146" s="52"/>
      <c r="E1146" s="216" t="s">
        <v>367</v>
      </c>
      <c r="F1146" s="40" t="s">
        <v>461</v>
      </c>
      <c r="G1146" s="44" t="s">
        <v>461</v>
      </c>
      <c r="O1146" s="35"/>
    </row>
    <row r="1147" spans="1:15" hidden="1">
      <c r="A1147" s="52"/>
      <c r="E1147" s="112" t="s">
        <v>364</v>
      </c>
      <c r="F1147" s="40" t="s">
        <v>461</v>
      </c>
      <c r="G1147" s="44" t="s">
        <v>461</v>
      </c>
      <c r="O1147" s="35"/>
    </row>
    <row r="1148" spans="1:15" ht="40.5" hidden="1">
      <c r="A1148" s="52"/>
      <c r="E1148" s="112" t="s">
        <v>601</v>
      </c>
      <c r="F1148" s="40" t="s">
        <v>461</v>
      </c>
      <c r="G1148" s="44" t="s">
        <v>461</v>
      </c>
      <c r="O1148" s="35"/>
    </row>
    <row r="1149" spans="1:15" hidden="1">
      <c r="A1149" s="52"/>
      <c r="E1149" s="112" t="s">
        <v>602</v>
      </c>
      <c r="F1149" s="40" t="s">
        <v>461</v>
      </c>
      <c r="G1149" s="44" t="s">
        <v>461</v>
      </c>
      <c r="O1149" s="35"/>
    </row>
    <row r="1150" spans="1:15" hidden="1">
      <c r="A1150" s="52"/>
      <c r="E1150" s="112" t="s">
        <v>603</v>
      </c>
      <c r="F1150" s="40" t="s">
        <v>461</v>
      </c>
      <c r="G1150" s="44" t="s">
        <v>461</v>
      </c>
      <c r="O1150" s="35"/>
    </row>
    <row r="1151" spans="1:15" ht="40.5" hidden="1">
      <c r="A1151" s="52"/>
      <c r="E1151" s="112" t="s">
        <v>604</v>
      </c>
      <c r="F1151" s="40" t="s">
        <v>461</v>
      </c>
      <c r="G1151" s="44" t="s">
        <v>461</v>
      </c>
      <c r="O1151" s="35"/>
    </row>
    <row r="1152" spans="1:15" hidden="1">
      <c r="A1152" s="52"/>
      <c r="E1152" s="112" t="s">
        <v>605</v>
      </c>
      <c r="F1152" s="40" t="s">
        <v>461</v>
      </c>
      <c r="G1152" s="44" t="s">
        <v>461</v>
      </c>
      <c r="O1152" s="35"/>
    </row>
    <row r="1153" spans="1:15" hidden="1">
      <c r="A1153" s="52"/>
      <c r="E1153" s="146"/>
      <c r="F1153" s="205"/>
      <c r="G1153" s="206"/>
      <c r="O1153" s="35"/>
    </row>
    <row r="1154" spans="1:15" hidden="1">
      <c r="A1154" s="52"/>
      <c r="F1154" s="144"/>
      <c r="O1154" s="35"/>
    </row>
    <row r="1155" spans="1:15" ht="25.5" hidden="1">
      <c r="A1155" s="52"/>
      <c r="E1155" s="54" t="s">
        <v>0</v>
      </c>
      <c r="F1155" s="54"/>
      <c r="G1155" s="54"/>
      <c r="O1155" s="35"/>
    </row>
    <row r="1156" spans="1:15" ht="25.5" hidden="1">
      <c r="A1156" s="52"/>
      <c r="E1156" s="54" t="s">
        <v>179</v>
      </c>
      <c r="F1156" s="54"/>
      <c r="G1156" s="54"/>
      <c r="O1156" s="35"/>
    </row>
    <row r="1157" spans="1:15" ht="30" hidden="1">
      <c r="A1157" s="52"/>
      <c r="E1157" s="105" t="s">
        <v>606</v>
      </c>
      <c r="F1157" s="105"/>
      <c r="G1157" s="105"/>
      <c r="O1157" s="35"/>
    </row>
    <row r="1158" spans="1:15" ht="30" hidden="1">
      <c r="A1158" s="52"/>
      <c r="E1158" s="105" t="s">
        <v>607</v>
      </c>
      <c r="F1158" s="105"/>
      <c r="G1158" s="105"/>
      <c r="O1158" s="35"/>
    </row>
    <row r="1159" spans="1:15" ht="25.5" hidden="1">
      <c r="A1159" s="52"/>
      <c r="E1159" s="54" t="s">
        <v>397</v>
      </c>
      <c r="F1159" s="54"/>
      <c r="G1159" s="54"/>
      <c r="O1159" s="35"/>
    </row>
    <row r="1160" spans="1:15" ht="26.25" hidden="1" thickBot="1">
      <c r="A1160" s="52"/>
      <c r="E1160" s="145"/>
      <c r="F1160" s="145"/>
      <c r="G1160" s="145"/>
      <c r="O1160" s="35"/>
    </row>
    <row r="1161" spans="1:15" ht="21" hidden="1" thickBot="1">
      <c r="A1161" s="52"/>
      <c r="E1161" s="666" t="s">
        <v>182</v>
      </c>
      <c r="F1161" s="669" t="s">
        <v>7</v>
      </c>
      <c r="G1161" s="670"/>
      <c r="O1161" s="35"/>
    </row>
    <row r="1162" spans="1:15" ht="21" hidden="1" thickBot="1">
      <c r="A1162" s="52"/>
      <c r="E1162" s="667"/>
      <c r="F1162" s="669" t="s">
        <v>12</v>
      </c>
      <c r="G1162" s="671"/>
      <c r="O1162" s="35"/>
    </row>
    <row r="1163" spans="1:15" ht="21" hidden="1" thickBot="1">
      <c r="A1163" s="52"/>
      <c r="E1163" s="668"/>
      <c r="F1163" s="58" t="s">
        <v>185</v>
      </c>
      <c r="G1163" s="59" t="s">
        <v>186</v>
      </c>
      <c r="O1163" s="35"/>
    </row>
    <row r="1164" spans="1:15" ht="21.75" hidden="1" thickTop="1" thickBot="1">
      <c r="A1164" s="52"/>
      <c r="E1164" s="60" t="s">
        <v>187</v>
      </c>
      <c r="F1164" s="49"/>
      <c r="G1164" s="61"/>
      <c r="O1164" s="35"/>
    </row>
    <row r="1165" spans="1:15" ht="41.25" hidden="1" thickTop="1">
      <c r="A1165" s="29"/>
      <c r="B1165" s="49" t="s">
        <v>608</v>
      </c>
      <c r="C1165" s="49" t="s">
        <v>189</v>
      </c>
      <c r="D1165" s="49" t="s">
        <v>189</v>
      </c>
      <c r="E1165" s="24" t="s">
        <v>305</v>
      </c>
      <c r="F1165" s="38" t="e">
        <f>#REF!</f>
        <v>#REF!</v>
      </c>
      <c r="G1165" s="44" t="e">
        <f>#REF!</f>
        <v>#REF!</v>
      </c>
      <c r="O1165" s="35"/>
    </row>
    <row r="1166" spans="1:15" hidden="1">
      <c r="A1166" s="29"/>
      <c r="B1166" s="49" t="s">
        <v>608</v>
      </c>
      <c r="C1166" s="49" t="s">
        <v>189</v>
      </c>
      <c r="D1166" s="49" t="s">
        <v>189</v>
      </c>
      <c r="E1166" s="9" t="s">
        <v>609</v>
      </c>
      <c r="F1166" s="38" t="e">
        <f>#REF!</f>
        <v>#REF!</v>
      </c>
      <c r="G1166" s="44" t="e">
        <f>#REF!</f>
        <v>#REF!</v>
      </c>
      <c r="O1166" s="35"/>
    </row>
    <row r="1167" spans="1:15" hidden="1">
      <c r="A1167" s="29"/>
      <c r="B1167" s="49" t="s">
        <v>608</v>
      </c>
      <c r="C1167" s="49" t="s">
        <v>189</v>
      </c>
      <c r="D1167" s="49" t="s">
        <v>189</v>
      </c>
      <c r="E1167" s="9" t="s">
        <v>610</v>
      </c>
      <c r="F1167" s="114" t="e">
        <f>#REF!</f>
        <v>#REF!</v>
      </c>
      <c r="G1167" s="44" t="e">
        <f>#REF!</f>
        <v>#REF!</v>
      </c>
      <c r="O1167" s="35"/>
    </row>
    <row r="1168" spans="1:15" hidden="1">
      <c r="A1168" s="29"/>
      <c r="B1168" s="49" t="s">
        <v>608</v>
      </c>
      <c r="C1168" s="49" t="s">
        <v>189</v>
      </c>
      <c r="D1168" s="49" t="s">
        <v>189</v>
      </c>
      <c r="E1168" s="9" t="s">
        <v>611</v>
      </c>
      <c r="F1168" s="38" t="e">
        <f>#REF!</f>
        <v>#REF!</v>
      </c>
      <c r="G1168" s="44" t="e">
        <f>#REF!</f>
        <v>#REF!</v>
      </c>
      <c r="O1168" s="35"/>
    </row>
    <row r="1169" spans="1:15" hidden="1">
      <c r="A1169" s="46"/>
      <c r="E1169" s="26"/>
      <c r="F1169" s="86"/>
      <c r="G1169" s="61"/>
      <c r="O1169" s="35"/>
    </row>
    <row r="1170" spans="1:15" ht="21.75" hidden="1" thickTop="1" thickBot="1">
      <c r="A1170" s="46"/>
      <c r="E1170" s="60" t="s">
        <v>197</v>
      </c>
      <c r="F1170" s="86"/>
      <c r="G1170" s="61"/>
      <c r="O1170" s="35"/>
    </row>
    <row r="1171" spans="1:15" hidden="1">
      <c r="A1171" s="52"/>
      <c r="E1171" s="20" t="s">
        <v>290</v>
      </c>
      <c r="F1171" s="86"/>
      <c r="G1171" s="61"/>
      <c r="O1171" s="35"/>
    </row>
    <row r="1172" spans="1:15" hidden="1">
      <c r="A1172" s="29"/>
      <c r="B1172" s="49" t="s">
        <v>608</v>
      </c>
      <c r="C1172" s="49" t="s">
        <v>189</v>
      </c>
      <c r="D1172" s="49" t="s">
        <v>198</v>
      </c>
      <c r="E1172" s="18" t="s">
        <v>612</v>
      </c>
      <c r="F1172" s="84" t="e">
        <f>#REF!</f>
        <v>#REF!</v>
      </c>
      <c r="G1172" s="44" t="e">
        <f>#REF!</f>
        <v>#REF!</v>
      </c>
      <c r="O1172" s="35"/>
    </row>
    <row r="1173" spans="1:15" ht="21" hidden="1" thickBot="1">
      <c r="A1173" s="29"/>
      <c r="B1173" s="49" t="s">
        <v>608</v>
      </c>
      <c r="C1173" s="49" t="s">
        <v>189</v>
      </c>
      <c r="D1173" s="49" t="s">
        <v>198</v>
      </c>
      <c r="E1173" s="27" t="s">
        <v>613</v>
      </c>
      <c r="F1173" s="84" t="e">
        <f>#REF!</f>
        <v>#REF!</v>
      </c>
      <c r="G1173" s="44" t="e">
        <f>#REF!</f>
        <v>#REF!</v>
      </c>
      <c r="O1173" s="35"/>
    </row>
    <row r="1174" spans="1:15" hidden="1">
      <c r="A1174" s="52"/>
      <c r="E1174" s="22" t="s">
        <v>290</v>
      </c>
      <c r="F1174" s="136"/>
      <c r="G1174" s="137"/>
      <c r="O1174" s="35"/>
    </row>
    <row r="1175" spans="1:15" hidden="1">
      <c r="A1175" s="29"/>
      <c r="B1175" s="49" t="s">
        <v>608</v>
      </c>
      <c r="C1175" s="49" t="s">
        <v>189</v>
      </c>
      <c r="D1175" s="49" t="s">
        <v>198</v>
      </c>
      <c r="E1175" s="21" t="s">
        <v>334</v>
      </c>
      <c r="F1175" s="38" t="e">
        <f>#REF!</f>
        <v>#REF!</v>
      </c>
      <c r="G1175" s="44" t="e">
        <f>#REF!</f>
        <v>#REF!</v>
      </c>
      <c r="O1175" s="35"/>
    </row>
    <row r="1176" spans="1:15" ht="21" hidden="1" thickBot="1">
      <c r="A1176" s="29"/>
      <c r="B1176" s="49" t="s">
        <v>608</v>
      </c>
      <c r="C1176" s="49" t="s">
        <v>189</v>
      </c>
      <c r="D1176" s="49" t="s">
        <v>198</v>
      </c>
      <c r="E1176" s="23" t="s">
        <v>364</v>
      </c>
      <c r="F1176" s="38" t="e">
        <f>#REF!</f>
        <v>#REF!</v>
      </c>
      <c r="G1176" s="44" t="e">
        <f>#REF!</f>
        <v>#REF!</v>
      </c>
    </row>
    <row r="1177" spans="1:15" hidden="1">
      <c r="A1177" s="52"/>
      <c r="E1177" s="20" t="s">
        <v>290</v>
      </c>
      <c r="F1177" s="136"/>
      <c r="G1177" s="137"/>
    </row>
    <row r="1178" spans="1:15" ht="40.5" hidden="1">
      <c r="A1178" s="29"/>
      <c r="B1178" s="49" t="s">
        <v>608</v>
      </c>
      <c r="C1178" s="49" t="s">
        <v>189</v>
      </c>
      <c r="D1178" s="49" t="s">
        <v>198</v>
      </c>
      <c r="E1178" s="18" t="s">
        <v>614</v>
      </c>
      <c r="F1178" s="38" t="e">
        <f>#REF!</f>
        <v>#REF!</v>
      </c>
      <c r="G1178" s="44" t="e">
        <f>#REF!</f>
        <v>#REF!</v>
      </c>
    </row>
    <row r="1179" spans="1:15" ht="21" hidden="1" thickBot="1">
      <c r="A1179" s="126"/>
      <c r="B1179" s="49" t="s">
        <v>608</v>
      </c>
      <c r="C1179" s="49" t="s">
        <v>189</v>
      </c>
      <c r="D1179" s="49" t="s">
        <v>198</v>
      </c>
      <c r="E1179" s="23" t="s">
        <v>615</v>
      </c>
      <c r="F1179" s="38" t="e">
        <f>#REF!</f>
        <v>#REF!</v>
      </c>
      <c r="G1179" s="44" t="e">
        <f>#REF!</f>
        <v>#REF!</v>
      </c>
    </row>
    <row r="1180" spans="1:15" hidden="1">
      <c r="A1180" s="52"/>
      <c r="E1180" s="146"/>
      <c r="F1180" s="136"/>
      <c r="G1180" s="137"/>
    </row>
    <row r="1181" spans="1:15" s="223" customFormat="1" ht="21.75" hidden="1" thickTop="1" thickBot="1">
      <c r="A1181" s="52"/>
      <c r="B1181" s="53"/>
      <c r="C1181" s="49"/>
      <c r="D1181" s="49"/>
      <c r="E1181" s="222" t="s">
        <v>208</v>
      </c>
      <c r="F1181" s="128"/>
      <c r="G1181" s="129"/>
      <c r="O1181" s="36"/>
    </row>
    <row r="1182" spans="1:15" ht="21" hidden="1" thickTop="1">
      <c r="A1182" s="29"/>
      <c r="B1182" s="49" t="s">
        <v>608</v>
      </c>
      <c r="C1182" s="49" t="s">
        <v>198</v>
      </c>
      <c r="D1182" s="49" t="s">
        <v>189</v>
      </c>
      <c r="E1182" s="224" t="s">
        <v>361</v>
      </c>
      <c r="F1182" s="38" t="e">
        <f>#REF!</f>
        <v>#REF!</v>
      </c>
      <c r="G1182" s="44" t="e">
        <f>#REF!</f>
        <v>#REF!</v>
      </c>
    </row>
    <row r="1183" spans="1:15" hidden="1">
      <c r="A1183" s="29"/>
      <c r="B1183" s="49" t="s">
        <v>608</v>
      </c>
      <c r="C1183" s="49" t="s">
        <v>198</v>
      </c>
      <c r="D1183" s="49" t="s">
        <v>189</v>
      </c>
      <c r="E1183" s="225" t="s">
        <v>429</v>
      </c>
      <c r="F1183" s="38" t="e">
        <f>#REF!</f>
        <v>#REF!</v>
      </c>
      <c r="G1183" s="44" t="e">
        <f>#REF!</f>
        <v>#REF!</v>
      </c>
    </row>
    <row r="1184" spans="1:15" s="223" customFormat="1" hidden="1">
      <c r="A1184" s="52"/>
      <c r="B1184" s="53"/>
      <c r="C1184" s="49"/>
      <c r="D1184" s="49"/>
      <c r="E1184" s="226" t="s">
        <v>290</v>
      </c>
      <c r="F1184" s="227"/>
      <c r="G1184" s="129"/>
      <c r="O1184" s="36"/>
    </row>
    <row r="1185" spans="1:15" hidden="1">
      <c r="A1185" s="29"/>
      <c r="B1185" s="49" t="s">
        <v>608</v>
      </c>
      <c r="C1185" s="49" t="s">
        <v>198</v>
      </c>
      <c r="D1185" s="49" t="s">
        <v>189</v>
      </c>
      <c r="E1185" s="228" t="s">
        <v>367</v>
      </c>
      <c r="F1185" s="38" t="e">
        <f>#REF!</f>
        <v>#REF!</v>
      </c>
      <c r="G1185" s="44" t="e">
        <f>#REF!</f>
        <v>#REF!</v>
      </c>
    </row>
    <row r="1186" spans="1:15" ht="21" hidden="1" thickBot="1">
      <c r="A1186" s="29"/>
      <c r="B1186" s="49" t="s">
        <v>608</v>
      </c>
      <c r="C1186" s="49" t="s">
        <v>198</v>
      </c>
      <c r="D1186" s="49" t="s">
        <v>189</v>
      </c>
      <c r="E1186" s="229" t="s">
        <v>368</v>
      </c>
      <c r="F1186" s="38" t="e">
        <f>#REF!</f>
        <v>#REF!</v>
      </c>
      <c r="G1186" s="44" t="e">
        <f>#REF!</f>
        <v>#REF!</v>
      </c>
    </row>
    <row r="1187" spans="1:15" hidden="1">
      <c r="A1187" s="29"/>
      <c r="E1187" s="131"/>
      <c r="F1187" s="136"/>
      <c r="G1187" s="137"/>
    </row>
    <row r="1188" spans="1:15" ht="21.75" hidden="1" thickTop="1" thickBot="1">
      <c r="A1188" s="29"/>
      <c r="E1188" s="60" t="s">
        <v>214</v>
      </c>
      <c r="F1188" s="128"/>
      <c r="G1188" s="129"/>
    </row>
    <row r="1189" spans="1:15" ht="40.5" hidden="1">
      <c r="A1189" s="29"/>
      <c r="B1189" s="49" t="s">
        <v>608</v>
      </c>
      <c r="C1189" s="49" t="s">
        <v>198</v>
      </c>
      <c r="D1189" s="49" t="s">
        <v>198</v>
      </c>
      <c r="E1189" s="130" t="s">
        <v>616</v>
      </c>
      <c r="F1189" s="38" t="e">
        <f>#REF!</f>
        <v>#REF!</v>
      </c>
      <c r="G1189" s="44" t="e">
        <f>#REF!</f>
        <v>#REF!</v>
      </c>
    </row>
    <row r="1190" spans="1:15" hidden="1">
      <c r="A1190" s="52"/>
      <c r="E1190" s="146"/>
      <c r="F1190" s="136"/>
      <c r="G1190" s="137"/>
    </row>
    <row r="1191" spans="1:15" ht="21.75" hidden="1" thickTop="1" thickBot="1">
      <c r="A1191" s="52"/>
      <c r="E1191" s="60" t="s">
        <v>497</v>
      </c>
      <c r="F1191" s="136"/>
      <c r="G1191" s="137"/>
    </row>
    <row r="1192" spans="1:15" hidden="1">
      <c r="A1192" s="29"/>
      <c r="B1192" s="49" t="s">
        <v>608</v>
      </c>
      <c r="C1192" s="49" t="s">
        <v>189</v>
      </c>
      <c r="D1192" s="49" t="s">
        <v>534</v>
      </c>
      <c r="E1192" s="9" t="s">
        <v>426</v>
      </c>
      <c r="F1192" s="38" t="e">
        <f>#REF!</f>
        <v>#REF!</v>
      </c>
      <c r="G1192" s="44" t="e">
        <f>#REF!</f>
        <v>#REF!</v>
      </c>
    </row>
    <row r="1193" spans="1:15" hidden="1">
      <c r="A1193" s="29"/>
      <c r="B1193" s="49" t="s">
        <v>608</v>
      </c>
      <c r="C1193" s="49" t="s">
        <v>189</v>
      </c>
      <c r="D1193" s="49" t="s">
        <v>534</v>
      </c>
      <c r="E1193" s="9" t="s">
        <v>599</v>
      </c>
      <c r="F1193" s="38" t="e">
        <f>#REF!</f>
        <v>#REF!</v>
      </c>
      <c r="G1193" s="44" t="e">
        <f>#REF!</f>
        <v>#REF!</v>
      </c>
    </row>
    <row r="1194" spans="1:15" hidden="1">
      <c r="A1194" s="29"/>
      <c r="B1194" s="49" t="s">
        <v>608</v>
      </c>
      <c r="C1194" s="49" t="s">
        <v>189</v>
      </c>
      <c r="D1194" s="49" t="s">
        <v>534</v>
      </c>
      <c r="E1194" s="8" t="s">
        <v>617</v>
      </c>
      <c r="F1194" s="84" t="e">
        <f>#REF!</f>
        <v>#REF!</v>
      </c>
      <c r="G1194" s="44" t="e">
        <f>#REF!</f>
        <v>#REF!</v>
      </c>
    </row>
    <row r="1195" spans="1:15" hidden="1">
      <c r="A1195" s="52"/>
      <c r="E1195" s="146"/>
      <c r="F1195" s="136"/>
      <c r="G1195" s="137"/>
    </row>
    <row r="1196" spans="1:15" s="124" customFormat="1" hidden="1">
      <c r="A1196" s="52"/>
      <c r="B1196" s="63"/>
      <c r="C1196" s="63"/>
      <c r="D1196" s="63"/>
      <c r="E1196" s="104"/>
      <c r="F1196" s="104"/>
      <c r="G1196" s="104"/>
      <c r="O1196" s="36"/>
    </row>
    <row r="1197" spans="1:15" hidden="1">
      <c r="A1197" s="52"/>
      <c r="E1197" s="104"/>
      <c r="F1197" s="104"/>
      <c r="G1197" s="104"/>
    </row>
    <row r="1198" spans="1:15" hidden="1">
      <c r="A1198" s="52"/>
      <c r="E1198" s="62"/>
      <c r="F1198" s="93"/>
    </row>
    <row r="1199" spans="1:15" hidden="1">
      <c r="A1199" s="52"/>
      <c r="E1199" s="125"/>
      <c r="F1199" s="93"/>
    </row>
    <row r="1200" spans="1:15" hidden="1">
      <c r="A1200" s="52"/>
      <c r="E1200" s="125"/>
      <c r="F1200" s="93"/>
    </row>
    <row r="1201" spans="1:15" s="124" customFormat="1" hidden="1">
      <c r="A1201" s="52"/>
      <c r="B1201" s="63"/>
      <c r="C1201" s="63"/>
      <c r="D1201" s="63"/>
      <c r="E1201" s="104"/>
      <c r="F1201" s="104"/>
      <c r="G1201" s="104"/>
      <c r="O1201" s="36"/>
    </row>
    <row r="1202" spans="1:15" hidden="1">
      <c r="A1202" s="52"/>
      <c r="E1202" s="104"/>
      <c r="F1202" s="104"/>
      <c r="G1202" s="104"/>
    </row>
    <row r="1203" spans="1:15" hidden="1">
      <c r="A1203" s="52"/>
      <c r="E1203" s="62"/>
      <c r="F1203" s="49"/>
      <c r="G1203" s="61"/>
    </row>
    <row r="1204" spans="1:15" hidden="1">
      <c r="A1204" s="52"/>
      <c r="E1204" s="62"/>
      <c r="F1204" s="93"/>
    </row>
    <row r="1205" spans="1:15" hidden="1">
      <c r="A1205" s="52"/>
      <c r="E1205" s="125"/>
      <c r="F1205" s="93"/>
    </row>
    <row r="1206" spans="1:15" hidden="1">
      <c r="A1206" s="52"/>
      <c r="E1206" s="125"/>
      <c r="F1206" s="125"/>
      <c r="G1206" s="213"/>
    </row>
    <row r="1207" spans="1:15" hidden="1">
      <c r="A1207" s="52"/>
      <c r="E1207" s="125"/>
      <c r="F1207" s="125"/>
      <c r="G1207" s="213"/>
    </row>
    <row r="1208" spans="1:15" ht="25.5" hidden="1">
      <c r="A1208" s="52"/>
      <c r="E1208" s="54" t="s">
        <v>0</v>
      </c>
      <c r="F1208" s="54"/>
      <c r="G1208" s="54"/>
      <c r="O1208" s="35"/>
    </row>
    <row r="1209" spans="1:15" ht="25.5" hidden="1">
      <c r="A1209" s="52"/>
      <c r="E1209" s="54" t="s">
        <v>179</v>
      </c>
      <c r="F1209" s="54"/>
      <c r="G1209" s="54"/>
      <c r="O1209" s="35"/>
    </row>
    <row r="1210" spans="1:15" ht="30" hidden="1">
      <c r="A1210" s="52"/>
      <c r="E1210" s="105" t="s">
        <v>618</v>
      </c>
      <c r="F1210" s="105"/>
      <c r="G1210" s="105"/>
      <c r="O1210" s="35"/>
    </row>
    <row r="1211" spans="1:15" ht="25.5" hidden="1">
      <c r="A1211" s="52"/>
      <c r="E1211" s="54" t="s">
        <v>397</v>
      </c>
      <c r="F1211" s="54"/>
      <c r="G1211" s="54"/>
      <c r="O1211" s="35"/>
    </row>
    <row r="1212" spans="1:15" ht="25.5" hidden="1">
      <c r="A1212" s="52"/>
      <c r="E1212" s="54"/>
      <c r="F1212" s="54"/>
      <c r="G1212" s="54"/>
      <c r="O1212" s="35"/>
    </row>
    <row r="1213" spans="1:15" ht="21" hidden="1" thickBot="1">
      <c r="A1213" s="52"/>
      <c r="E1213" s="666" t="s">
        <v>182</v>
      </c>
      <c r="F1213" s="669" t="s">
        <v>7</v>
      </c>
      <c r="G1213" s="670"/>
      <c r="O1213" s="35"/>
    </row>
    <row r="1214" spans="1:15" ht="21" hidden="1" thickBot="1">
      <c r="A1214" s="52"/>
      <c r="E1214" s="667"/>
      <c r="F1214" s="669" t="s">
        <v>12</v>
      </c>
      <c r="G1214" s="671"/>
      <c r="O1214" s="35"/>
    </row>
    <row r="1215" spans="1:15" ht="21" hidden="1" thickBot="1">
      <c r="A1215" s="52"/>
      <c r="E1215" s="668"/>
      <c r="F1215" s="58" t="s">
        <v>185</v>
      </c>
      <c r="G1215" s="59" t="s">
        <v>186</v>
      </c>
      <c r="O1215" s="35"/>
    </row>
    <row r="1216" spans="1:15" ht="21.75" hidden="1" thickTop="1" thickBot="1">
      <c r="A1216" s="52"/>
      <c r="E1216" s="60" t="s">
        <v>399</v>
      </c>
      <c r="F1216" s="681"/>
      <c r="G1216" s="682"/>
      <c r="O1216" s="35"/>
    </row>
    <row r="1217" spans="1:15" hidden="1">
      <c r="A1217" s="29"/>
      <c r="B1217" s="49" t="s">
        <v>619</v>
      </c>
      <c r="C1217" s="49" t="s">
        <v>189</v>
      </c>
      <c r="E1217" s="191" t="s">
        <v>620</v>
      </c>
      <c r="F1217" s="38" t="s">
        <v>461</v>
      </c>
      <c r="G1217" s="38" t="s">
        <v>461</v>
      </c>
      <c r="O1217" s="35"/>
    </row>
    <row r="1218" spans="1:15" ht="40.5" hidden="1">
      <c r="A1218" s="29"/>
      <c r="B1218" s="49" t="s">
        <v>619</v>
      </c>
      <c r="C1218" s="49" t="s">
        <v>189</v>
      </c>
      <c r="E1218" s="191" t="s">
        <v>621</v>
      </c>
      <c r="F1218" s="38" t="e">
        <f>#REF!</f>
        <v>#REF!</v>
      </c>
      <c r="G1218" s="44" t="e">
        <f>#REF!</f>
        <v>#REF!</v>
      </c>
      <c r="O1218" s="35"/>
    </row>
    <row r="1219" spans="1:15" ht="40.5" hidden="1">
      <c r="A1219" s="29"/>
      <c r="B1219" s="49" t="s">
        <v>619</v>
      </c>
      <c r="C1219" s="49" t="s">
        <v>189</v>
      </c>
      <c r="E1219" s="191" t="s">
        <v>622</v>
      </c>
      <c r="F1219" s="38" t="e">
        <f>#REF!</f>
        <v>#REF!</v>
      </c>
      <c r="G1219" s="44" t="e">
        <f>#REF!</f>
        <v>#REF!</v>
      </c>
      <c r="O1219" s="35"/>
    </row>
    <row r="1220" spans="1:15" ht="40.5" hidden="1">
      <c r="A1220" s="29"/>
      <c r="B1220" s="49" t="s">
        <v>619</v>
      </c>
      <c r="C1220" s="49" t="s">
        <v>189</v>
      </c>
      <c r="E1220" s="191" t="s">
        <v>623</v>
      </c>
      <c r="F1220" s="38" t="s">
        <v>461</v>
      </c>
      <c r="G1220" s="38" t="s">
        <v>461</v>
      </c>
      <c r="O1220" s="35"/>
    </row>
    <row r="1221" spans="1:15" hidden="1">
      <c r="A1221" s="29"/>
      <c r="B1221" s="49" t="s">
        <v>619</v>
      </c>
      <c r="C1221" s="49" t="s">
        <v>189</v>
      </c>
      <c r="E1221" s="191" t="s">
        <v>501</v>
      </c>
      <c r="F1221" s="38" t="e">
        <f>#REF!</f>
        <v>#REF!</v>
      </c>
      <c r="G1221" s="44" t="e">
        <f>#REF!</f>
        <v>#REF!</v>
      </c>
      <c r="O1221" s="35"/>
    </row>
    <row r="1222" spans="1:15" hidden="1">
      <c r="A1222" s="29"/>
      <c r="B1222" s="49" t="s">
        <v>619</v>
      </c>
      <c r="C1222" s="49" t="s">
        <v>189</v>
      </c>
      <c r="E1222" s="191" t="s">
        <v>624</v>
      </c>
      <c r="F1222" s="38" t="e">
        <f>#REF!</f>
        <v>#REF!</v>
      </c>
      <c r="G1222" s="44" t="e">
        <f>#REF!</f>
        <v>#REF!</v>
      </c>
      <c r="O1222" s="35"/>
    </row>
    <row r="1223" spans="1:15" hidden="1">
      <c r="A1223" s="29"/>
      <c r="B1223" s="49" t="s">
        <v>619</v>
      </c>
      <c r="C1223" s="49" t="s">
        <v>189</v>
      </c>
      <c r="E1223" s="214" t="s">
        <v>595</v>
      </c>
      <c r="F1223" s="154" t="e">
        <f>#REF!</f>
        <v>#REF!</v>
      </c>
      <c r="G1223" s="155" t="e">
        <f>#REF!</f>
        <v>#REF!</v>
      </c>
      <c r="O1223" s="35"/>
    </row>
    <row r="1224" spans="1:15" hidden="1">
      <c r="A1224" s="150"/>
      <c r="B1224" s="49" t="s">
        <v>619</v>
      </c>
      <c r="C1224" s="49" t="s">
        <v>189</v>
      </c>
      <c r="E1224" s="191" t="s">
        <v>625</v>
      </c>
      <c r="F1224" s="685" t="s">
        <v>626</v>
      </c>
      <c r="G1224" s="686"/>
    </row>
    <row r="1225" spans="1:15" ht="40.5" hidden="1">
      <c r="A1225" s="29"/>
      <c r="B1225" s="49" t="s">
        <v>619</v>
      </c>
      <c r="C1225" s="49" t="s">
        <v>189</v>
      </c>
      <c r="E1225" s="230" t="s">
        <v>627</v>
      </c>
      <c r="F1225" s="152" t="s">
        <v>461</v>
      </c>
      <c r="G1225" s="152" t="s">
        <v>461</v>
      </c>
    </row>
    <row r="1226" spans="1:15" hidden="1">
      <c r="A1226" s="29"/>
      <c r="B1226" s="49" t="s">
        <v>619</v>
      </c>
      <c r="C1226" s="49" t="s">
        <v>189</v>
      </c>
      <c r="E1226" s="191" t="s">
        <v>628</v>
      </c>
      <c r="F1226" s="38" t="e">
        <f>#REF!</f>
        <v>#REF!</v>
      </c>
      <c r="G1226" s="44" t="e">
        <f>#REF!</f>
        <v>#REF!</v>
      </c>
    </row>
    <row r="1227" spans="1:15" hidden="1">
      <c r="A1227" s="52"/>
      <c r="E1227" s="187"/>
      <c r="F1227" s="14"/>
      <c r="G1227" s="15"/>
    </row>
    <row r="1228" spans="1:15" ht="21.75" hidden="1" thickTop="1" thickBot="1">
      <c r="A1228" s="52"/>
      <c r="E1228" s="60" t="s">
        <v>408</v>
      </c>
      <c r="F1228" s="205"/>
      <c r="G1228" s="206"/>
    </row>
    <row r="1229" spans="1:15" hidden="1">
      <c r="A1229" s="29"/>
      <c r="B1229" s="49" t="s">
        <v>619</v>
      </c>
      <c r="C1229" s="49" t="s">
        <v>198</v>
      </c>
      <c r="E1229" s="231" t="s">
        <v>629</v>
      </c>
      <c r="F1229" s="154" t="e">
        <f>#REF!</f>
        <v>#REF!</v>
      </c>
      <c r="G1229" s="155" t="e">
        <f>#REF!</f>
        <v>#REF!</v>
      </c>
    </row>
    <row r="1230" spans="1:15" hidden="1">
      <c r="A1230" s="150"/>
      <c r="B1230" s="49" t="s">
        <v>619</v>
      </c>
      <c r="C1230" s="49" t="s">
        <v>198</v>
      </c>
      <c r="E1230" s="209" t="s">
        <v>580</v>
      </c>
      <c r="F1230" s="685" t="s">
        <v>626</v>
      </c>
      <c r="G1230" s="686"/>
    </row>
    <row r="1231" spans="1:15" hidden="1">
      <c r="A1231" s="52"/>
      <c r="B1231" s="49" t="s">
        <v>619</v>
      </c>
      <c r="C1231" s="49" t="s">
        <v>198</v>
      </c>
      <c r="E1231" s="232" t="s">
        <v>630</v>
      </c>
      <c r="F1231" s="233"/>
      <c r="G1231" s="234"/>
    </row>
    <row r="1232" spans="1:15" hidden="1">
      <c r="A1232" s="150"/>
      <c r="B1232" s="49" t="s">
        <v>619</v>
      </c>
      <c r="C1232" s="49" t="s">
        <v>198</v>
      </c>
      <c r="E1232" s="209" t="s">
        <v>631</v>
      </c>
      <c r="F1232" s="685" t="s">
        <v>632</v>
      </c>
      <c r="G1232" s="686"/>
    </row>
    <row r="1233" spans="1:15" ht="40.5" hidden="1">
      <c r="A1233" s="29"/>
      <c r="B1233" s="49" t="s">
        <v>619</v>
      </c>
      <c r="C1233" s="49" t="s">
        <v>198</v>
      </c>
      <c r="E1233" s="232" t="s">
        <v>633</v>
      </c>
      <c r="F1233" s="159" t="e">
        <f>#REF!</f>
        <v>#REF!</v>
      </c>
      <c r="G1233" s="160" t="e">
        <f>#REF!</f>
        <v>#REF!</v>
      </c>
    </row>
    <row r="1234" spans="1:15" hidden="1">
      <c r="A1234" s="150"/>
      <c r="B1234" s="49" t="s">
        <v>619</v>
      </c>
      <c r="C1234" s="49" t="s">
        <v>198</v>
      </c>
      <c r="E1234" s="209" t="s">
        <v>579</v>
      </c>
      <c r="F1234" s="685" t="s">
        <v>626</v>
      </c>
      <c r="G1234" s="686"/>
    </row>
    <row r="1235" spans="1:15" hidden="1">
      <c r="A1235" s="52"/>
      <c r="E1235" s="146"/>
      <c r="F1235" s="205"/>
      <c r="G1235" s="206"/>
    </row>
    <row r="1236" spans="1:15" s="124" customFormat="1" hidden="1">
      <c r="A1236" s="52"/>
      <c r="B1236" s="63"/>
      <c r="C1236" s="63"/>
      <c r="D1236" s="63"/>
      <c r="E1236" s="104"/>
      <c r="F1236" s="104"/>
      <c r="G1236" s="104"/>
      <c r="O1236" s="36"/>
    </row>
    <row r="1237" spans="1:15" hidden="1">
      <c r="A1237" s="52"/>
      <c r="E1237" s="104"/>
      <c r="F1237" s="104"/>
      <c r="G1237" s="104"/>
    </row>
    <row r="1238" spans="1:15" hidden="1">
      <c r="A1238" s="52"/>
      <c r="E1238" s="62"/>
      <c r="F1238" s="49"/>
      <c r="G1238" s="61"/>
    </row>
    <row r="1239" spans="1:15" hidden="1">
      <c r="A1239" s="52"/>
      <c r="E1239" s="62"/>
      <c r="F1239" s="93"/>
    </row>
    <row r="1240" spans="1:15" hidden="1">
      <c r="A1240" s="52"/>
      <c r="E1240" s="125"/>
      <c r="F1240" s="93"/>
      <c r="O1240" s="35"/>
    </row>
    <row r="1241" spans="1:15" hidden="1">
      <c r="A1241" s="52"/>
      <c r="E1241" s="125"/>
      <c r="F1241" s="125"/>
      <c r="G1241" s="213"/>
      <c r="O1241" s="35"/>
    </row>
    <row r="1242" spans="1:15" hidden="1">
      <c r="A1242" s="52"/>
      <c r="E1242" s="125"/>
      <c r="F1242" s="125"/>
      <c r="G1242" s="213"/>
      <c r="O1242" s="35"/>
    </row>
    <row r="1243" spans="1:15" ht="25.5" hidden="1">
      <c r="A1243" s="52"/>
      <c r="E1243" s="54" t="s">
        <v>0</v>
      </c>
      <c r="F1243" s="54"/>
      <c r="G1243" s="54"/>
      <c r="O1243" s="35"/>
    </row>
    <row r="1244" spans="1:15" ht="25.5" hidden="1">
      <c r="A1244" s="52"/>
      <c r="E1244" s="54" t="s">
        <v>179</v>
      </c>
      <c r="F1244" s="54"/>
      <c r="G1244" s="54"/>
      <c r="O1244" s="35"/>
    </row>
    <row r="1245" spans="1:15" ht="30" hidden="1">
      <c r="A1245" s="52"/>
      <c r="E1245" s="105" t="s">
        <v>634</v>
      </c>
      <c r="F1245" s="105"/>
      <c r="G1245" s="105"/>
      <c r="O1245" s="35"/>
    </row>
    <row r="1246" spans="1:15" ht="25.5" hidden="1">
      <c r="A1246" s="52"/>
      <c r="E1246" s="54" t="s">
        <v>397</v>
      </c>
      <c r="F1246" s="54"/>
      <c r="G1246" s="54"/>
      <c r="O1246" s="35"/>
    </row>
    <row r="1247" spans="1:15" ht="25.5" hidden="1">
      <c r="A1247" s="52"/>
      <c r="E1247" s="54"/>
      <c r="F1247" s="54"/>
      <c r="G1247" s="54"/>
      <c r="O1247" s="35"/>
    </row>
    <row r="1248" spans="1:15" ht="21" hidden="1" thickBot="1">
      <c r="A1248" s="52"/>
      <c r="E1248" s="666" t="s">
        <v>182</v>
      </c>
      <c r="F1248" s="669" t="s">
        <v>7</v>
      </c>
      <c r="G1248" s="670"/>
      <c r="O1248" s="35"/>
    </row>
    <row r="1249" spans="1:15" ht="21" hidden="1" thickBot="1">
      <c r="A1249" s="52"/>
      <c r="E1249" s="667"/>
      <c r="F1249" s="669" t="s">
        <v>12</v>
      </c>
      <c r="G1249" s="671"/>
      <c r="O1249" s="35"/>
    </row>
    <row r="1250" spans="1:15" ht="21" hidden="1" thickBot="1">
      <c r="A1250" s="52"/>
      <c r="E1250" s="668"/>
      <c r="F1250" s="58" t="s">
        <v>185</v>
      </c>
      <c r="G1250" s="59" t="s">
        <v>186</v>
      </c>
      <c r="O1250" s="35"/>
    </row>
    <row r="1251" spans="1:15" ht="21.75" hidden="1" thickTop="1" thickBot="1">
      <c r="A1251" s="52"/>
      <c r="E1251" s="60" t="s">
        <v>399</v>
      </c>
      <c r="F1251" s="681"/>
      <c r="G1251" s="682"/>
      <c r="O1251" s="35"/>
    </row>
    <row r="1252" spans="1:15" hidden="1">
      <c r="A1252" s="29"/>
      <c r="B1252" s="49" t="s">
        <v>635</v>
      </c>
      <c r="C1252" s="49" t="s">
        <v>189</v>
      </c>
      <c r="E1252" s="235" t="s">
        <v>636</v>
      </c>
      <c r="F1252" s="38" t="e">
        <f>#REF!</f>
        <v>#REF!</v>
      </c>
      <c r="G1252" s="44" t="e">
        <f>#REF!</f>
        <v>#REF!</v>
      </c>
      <c r="O1252" s="35"/>
    </row>
    <row r="1253" spans="1:15" hidden="1">
      <c r="A1253" s="29"/>
      <c r="B1253" s="49" t="s">
        <v>635</v>
      </c>
      <c r="C1253" s="49" t="s">
        <v>189</v>
      </c>
      <c r="E1253" s="235" t="s">
        <v>637</v>
      </c>
      <c r="F1253" s="38" t="e">
        <f>#REF!</f>
        <v>#REF!</v>
      </c>
      <c r="G1253" s="44" t="e">
        <f>#REF!</f>
        <v>#REF!</v>
      </c>
      <c r="O1253" s="35"/>
    </row>
    <row r="1254" spans="1:15" hidden="1">
      <c r="A1254" s="29"/>
      <c r="B1254" s="49" t="s">
        <v>635</v>
      </c>
      <c r="C1254" s="49" t="s">
        <v>189</v>
      </c>
      <c r="E1254" s="191" t="s">
        <v>409</v>
      </c>
      <c r="F1254" s="38" t="e">
        <f>#REF!</f>
        <v>#REF!</v>
      </c>
      <c r="G1254" s="44" t="e">
        <f>#REF!</f>
        <v>#REF!</v>
      </c>
      <c r="O1254" s="35"/>
    </row>
    <row r="1255" spans="1:15" hidden="1">
      <c r="A1255" s="29"/>
      <c r="B1255" s="49" t="s">
        <v>635</v>
      </c>
      <c r="C1255" s="49" t="s">
        <v>189</v>
      </c>
      <c r="E1255" s="191" t="s">
        <v>638</v>
      </c>
      <c r="F1255" s="38" t="e">
        <f>#REF!</f>
        <v>#REF!</v>
      </c>
      <c r="G1255" s="44" t="e">
        <f>#REF!</f>
        <v>#REF!</v>
      </c>
      <c r="O1255" s="35"/>
    </row>
    <row r="1256" spans="1:15" ht="40.5" hidden="1">
      <c r="A1256" s="29"/>
      <c r="B1256" s="49" t="s">
        <v>635</v>
      </c>
      <c r="C1256" s="49" t="s">
        <v>189</v>
      </c>
      <c r="E1256" s="235" t="s">
        <v>639</v>
      </c>
      <c r="F1256" s="38" t="e">
        <f>#REF!</f>
        <v>#REF!</v>
      </c>
      <c r="G1256" s="44" t="e">
        <f>#REF!</f>
        <v>#REF!</v>
      </c>
      <c r="O1256" s="35"/>
    </row>
    <row r="1257" spans="1:15" hidden="1">
      <c r="A1257" s="29"/>
      <c r="B1257" s="49" t="s">
        <v>635</v>
      </c>
      <c r="C1257" s="49" t="s">
        <v>189</v>
      </c>
      <c r="E1257" s="191" t="s">
        <v>640</v>
      </c>
      <c r="F1257" s="38" t="e">
        <f>#REF!</f>
        <v>#REF!</v>
      </c>
      <c r="G1257" s="44" t="e">
        <f>#REF!</f>
        <v>#REF!</v>
      </c>
      <c r="O1257" s="35"/>
    </row>
    <row r="1258" spans="1:15" ht="40.5" hidden="1">
      <c r="A1258" s="29"/>
      <c r="B1258" s="49" t="s">
        <v>635</v>
      </c>
      <c r="C1258" s="49" t="s">
        <v>189</v>
      </c>
      <c r="E1258" s="235" t="s">
        <v>641</v>
      </c>
      <c r="F1258" s="38" t="e">
        <f>#REF!</f>
        <v>#REF!</v>
      </c>
      <c r="G1258" s="44" t="e">
        <f>#REF!</f>
        <v>#REF!</v>
      </c>
      <c r="O1258" s="35"/>
    </row>
    <row r="1259" spans="1:15" hidden="1">
      <c r="A1259" s="29"/>
      <c r="B1259" s="49" t="s">
        <v>635</v>
      </c>
      <c r="C1259" s="49" t="s">
        <v>189</v>
      </c>
      <c r="E1259" s="214" t="s">
        <v>642</v>
      </c>
      <c r="F1259" s="38" t="e">
        <f>#REF!</f>
        <v>#REF!</v>
      </c>
      <c r="G1259" s="44" t="e">
        <f>#REF!</f>
        <v>#REF!</v>
      </c>
      <c r="O1259" s="35"/>
    </row>
    <row r="1260" spans="1:15" hidden="1">
      <c r="A1260" s="52"/>
      <c r="E1260" s="218" t="s">
        <v>290</v>
      </c>
      <c r="F1260" s="205"/>
      <c r="G1260" s="206"/>
      <c r="O1260" s="35"/>
    </row>
    <row r="1261" spans="1:15" hidden="1">
      <c r="A1261" s="29"/>
      <c r="B1261" s="49" t="s">
        <v>635</v>
      </c>
      <c r="C1261" s="49" t="s">
        <v>189</v>
      </c>
      <c r="E1261" s="185" t="s">
        <v>643</v>
      </c>
      <c r="F1261" s="38" t="e">
        <f>#REF!</f>
        <v>#REF!</v>
      </c>
      <c r="G1261" s="44" t="e">
        <f>#REF!</f>
        <v>#REF!</v>
      </c>
      <c r="O1261" s="35"/>
    </row>
    <row r="1262" spans="1:15" ht="21" hidden="1" thickBot="1">
      <c r="A1262" s="29"/>
      <c r="B1262" s="49" t="s">
        <v>635</v>
      </c>
      <c r="C1262" s="49" t="s">
        <v>189</v>
      </c>
      <c r="E1262" s="236" t="s">
        <v>644</v>
      </c>
      <c r="F1262" s="38" t="e">
        <f>#REF!</f>
        <v>#REF!</v>
      </c>
      <c r="G1262" s="44" t="e">
        <f>#REF!</f>
        <v>#REF!</v>
      </c>
      <c r="O1262" s="35"/>
    </row>
    <row r="1263" spans="1:15" hidden="1">
      <c r="A1263" s="52"/>
      <c r="E1263" s="62"/>
      <c r="F1263" s="14"/>
      <c r="G1263" s="15"/>
      <c r="O1263" s="35"/>
    </row>
    <row r="1264" spans="1:15" ht="21.75" hidden="1" thickTop="1" thickBot="1">
      <c r="A1264" s="52"/>
      <c r="E1264" s="60" t="s">
        <v>408</v>
      </c>
      <c r="F1264" s="205"/>
      <c r="G1264" s="206"/>
      <c r="O1264" s="35"/>
    </row>
    <row r="1265" spans="1:15" ht="42.75" hidden="1" customHeight="1" thickTop="1">
      <c r="A1265" s="29"/>
      <c r="B1265" s="49" t="s">
        <v>635</v>
      </c>
      <c r="C1265" s="49" t="s">
        <v>198</v>
      </c>
      <c r="E1265" s="208" t="s">
        <v>336</v>
      </c>
      <c r="F1265" s="38" t="e">
        <f>#REF!</f>
        <v>#REF!</v>
      </c>
      <c r="G1265" s="44" t="e">
        <f>#REF!</f>
        <v>#REF!</v>
      </c>
      <c r="O1265" s="35"/>
    </row>
    <row r="1266" spans="1:15" hidden="1">
      <c r="A1266" s="52"/>
      <c r="B1266" s="49" t="s">
        <v>635</v>
      </c>
      <c r="C1266" s="49" t="s">
        <v>198</v>
      </c>
      <c r="E1266" s="208" t="s">
        <v>645</v>
      </c>
      <c r="F1266" s="43"/>
      <c r="G1266" s="39"/>
      <c r="O1266" s="35"/>
    </row>
    <row r="1267" spans="1:15" hidden="1">
      <c r="A1267" s="29"/>
      <c r="B1267" s="49" t="s">
        <v>635</v>
      </c>
      <c r="C1267" s="49" t="s">
        <v>198</v>
      </c>
      <c r="E1267" s="208" t="s">
        <v>646</v>
      </c>
      <c r="F1267" s="38" t="e">
        <f>#REF!</f>
        <v>#REF!</v>
      </c>
      <c r="G1267" s="44" t="e">
        <f>#REF!</f>
        <v>#REF!</v>
      </c>
      <c r="O1267" s="35"/>
    </row>
    <row r="1268" spans="1:15" hidden="1">
      <c r="A1268" s="29"/>
      <c r="B1268" s="49" t="s">
        <v>635</v>
      </c>
      <c r="C1268" s="49" t="s">
        <v>198</v>
      </c>
      <c r="E1268" s="209" t="s">
        <v>647</v>
      </c>
      <c r="F1268" s="38" t="e">
        <f>#REF!</f>
        <v>#REF!</v>
      </c>
      <c r="G1268" s="44" t="e">
        <f>#REF!</f>
        <v>#REF!</v>
      </c>
      <c r="O1268" s="35"/>
    </row>
    <row r="1269" spans="1:15" ht="40.5" hidden="1">
      <c r="A1269" s="52"/>
      <c r="E1269" s="209" t="s">
        <v>648</v>
      </c>
      <c r="F1269" s="40" t="s">
        <v>461</v>
      </c>
      <c r="G1269" s="44" t="s">
        <v>461</v>
      </c>
      <c r="O1269" s="35"/>
    </row>
    <row r="1270" spans="1:15" ht="40.5" hidden="1">
      <c r="A1270" s="29"/>
      <c r="B1270" s="49" t="s">
        <v>635</v>
      </c>
      <c r="C1270" s="49" t="s">
        <v>198</v>
      </c>
      <c r="E1270" s="237" t="s">
        <v>418</v>
      </c>
      <c r="F1270" s="38" t="e">
        <f>#REF!</f>
        <v>#REF!</v>
      </c>
      <c r="G1270" s="44" t="e">
        <f>#REF!</f>
        <v>#REF!</v>
      </c>
      <c r="O1270" s="35"/>
    </row>
    <row r="1271" spans="1:15" hidden="1">
      <c r="A1271" s="52"/>
      <c r="E1271" s="66" t="s">
        <v>205</v>
      </c>
      <c r="F1271" s="16"/>
      <c r="G1271" s="17"/>
      <c r="O1271" s="35"/>
    </row>
    <row r="1272" spans="1:15" hidden="1">
      <c r="A1272" s="52"/>
      <c r="E1272" s="210" t="s">
        <v>649</v>
      </c>
      <c r="F1272" s="40" t="s">
        <v>461</v>
      </c>
      <c r="G1272" s="44" t="s">
        <v>461</v>
      </c>
    </row>
    <row r="1273" spans="1:15" hidden="1">
      <c r="A1273" s="52"/>
      <c r="E1273" s="210" t="s">
        <v>602</v>
      </c>
      <c r="F1273" s="40" t="s">
        <v>461</v>
      </c>
      <c r="G1273" s="44" t="s">
        <v>461</v>
      </c>
    </row>
    <row r="1274" spans="1:15" hidden="1">
      <c r="A1274" s="52"/>
      <c r="E1274" s="210" t="s">
        <v>650</v>
      </c>
      <c r="F1274" s="40" t="s">
        <v>461</v>
      </c>
      <c r="G1274" s="44" t="s">
        <v>461</v>
      </c>
    </row>
    <row r="1275" spans="1:15" ht="21" hidden="1" thickBot="1">
      <c r="A1275" s="52"/>
      <c r="E1275" s="211" t="s">
        <v>651</v>
      </c>
      <c r="F1275" s="238" t="s">
        <v>461</v>
      </c>
      <c r="G1275" s="168" t="s">
        <v>461</v>
      </c>
    </row>
    <row r="1276" spans="1:15" hidden="1">
      <c r="A1276" s="52"/>
      <c r="E1276" s="146"/>
      <c r="F1276" s="205"/>
      <c r="G1276" s="206"/>
    </row>
    <row r="1277" spans="1:15" s="124" customFormat="1" hidden="1">
      <c r="A1277" s="52"/>
      <c r="B1277" s="63"/>
      <c r="C1277" s="63"/>
      <c r="D1277" s="63"/>
      <c r="E1277" s="104"/>
      <c r="F1277" s="104"/>
      <c r="G1277" s="104"/>
      <c r="O1277" s="36"/>
    </row>
    <row r="1278" spans="1:15" hidden="1">
      <c r="A1278" s="52"/>
      <c r="E1278" s="104"/>
      <c r="F1278" s="104"/>
      <c r="G1278" s="104"/>
    </row>
    <row r="1279" spans="1:15" hidden="1">
      <c r="A1279" s="52"/>
      <c r="E1279" s="62"/>
      <c r="F1279" s="49"/>
      <c r="G1279" s="61"/>
    </row>
    <row r="1280" spans="1:15" hidden="1">
      <c r="A1280" s="52"/>
      <c r="E1280" s="62"/>
      <c r="F1280" s="93"/>
    </row>
    <row r="1281" spans="1:15" hidden="1">
      <c r="A1281" s="52"/>
      <c r="E1281" s="125"/>
      <c r="F1281" s="93"/>
    </row>
    <row r="1282" spans="1:15" hidden="1">
      <c r="A1282" s="52"/>
      <c r="E1282" s="174"/>
      <c r="F1282" s="174"/>
      <c r="G1282" s="179"/>
    </row>
    <row r="1283" spans="1:15" hidden="1">
      <c r="A1283" s="52"/>
      <c r="E1283" s="62"/>
      <c r="F1283" s="205"/>
      <c r="G1283" s="206"/>
    </row>
    <row r="1284" spans="1:15" ht="25.5" hidden="1">
      <c r="A1284" s="52"/>
      <c r="E1284" s="54" t="s">
        <v>0</v>
      </c>
      <c r="F1284" s="54"/>
      <c r="G1284" s="54"/>
    </row>
    <row r="1285" spans="1:15" ht="25.5" hidden="1">
      <c r="A1285" s="52"/>
      <c r="E1285" s="54" t="s">
        <v>179</v>
      </c>
      <c r="F1285" s="54"/>
      <c r="G1285" s="54"/>
    </row>
    <row r="1286" spans="1:15" ht="30" hidden="1">
      <c r="A1286" s="52"/>
      <c r="E1286" s="105" t="s">
        <v>652</v>
      </c>
      <c r="F1286" s="105"/>
      <c r="G1286" s="105"/>
    </row>
    <row r="1287" spans="1:15" ht="25.5" hidden="1">
      <c r="A1287" s="52"/>
      <c r="E1287" s="54" t="s">
        <v>397</v>
      </c>
      <c r="F1287" s="54"/>
      <c r="G1287" s="54"/>
    </row>
    <row r="1288" spans="1:15" ht="25.5" hidden="1">
      <c r="A1288" s="52"/>
      <c r="E1288" s="54"/>
      <c r="F1288" s="54"/>
      <c r="G1288" s="54"/>
      <c r="O1288" s="35"/>
    </row>
    <row r="1289" spans="1:15" ht="21" hidden="1" thickBot="1">
      <c r="A1289" s="52"/>
      <c r="E1289" s="666" t="s">
        <v>182</v>
      </c>
      <c r="F1289" s="669" t="s">
        <v>7</v>
      </c>
      <c r="G1289" s="670"/>
      <c r="O1289" s="35"/>
    </row>
    <row r="1290" spans="1:15" ht="21" hidden="1" thickBot="1">
      <c r="A1290" s="52"/>
      <c r="E1290" s="667"/>
      <c r="F1290" s="669" t="s">
        <v>12</v>
      </c>
      <c r="G1290" s="671"/>
      <c r="O1290" s="35"/>
    </row>
    <row r="1291" spans="1:15" ht="21" hidden="1" thickBot="1">
      <c r="A1291" s="52"/>
      <c r="E1291" s="668"/>
      <c r="F1291" s="58" t="s">
        <v>185</v>
      </c>
      <c r="G1291" s="59" t="s">
        <v>186</v>
      </c>
      <c r="O1291" s="35"/>
    </row>
    <row r="1292" spans="1:15" ht="21.75" hidden="1" thickTop="1" thickBot="1">
      <c r="A1292" s="52"/>
      <c r="E1292" s="188" t="s">
        <v>497</v>
      </c>
      <c r="F1292" s="681"/>
      <c r="G1292" s="682"/>
      <c r="O1292" s="35"/>
    </row>
    <row r="1293" spans="1:15" hidden="1">
      <c r="A1293" s="29"/>
      <c r="B1293" s="49" t="s">
        <v>653</v>
      </c>
      <c r="C1293" s="49" t="s">
        <v>534</v>
      </c>
      <c r="E1293" s="123" t="s">
        <v>654</v>
      </c>
      <c r="F1293" s="38" t="e">
        <f>#REF!</f>
        <v>#REF!</v>
      </c>
      <c r="G1293" s="44" t="e">
        <f>#REF!</f>
        <v>#REF!</v>
      </c>
      <c r="O1293" s="35"/>
    </row>
    <row r="1294" spans="1:15" hidden="1">
      <c r="A1294" s="52"/>
      <c r="B1294" s="49" t="s">
        <v>653</v>
      </c>
      <c r="C1294" s="49" t="s">
        <v>534</v>
      </c>
      <c r="E1294" s="151" t="s">
        <v>655</v>
      </c>
      <c r="F1294" s="43" t="s">
        <v>461</v>
      </c>
      <c r="G1294" s="44" t="s">
        <v>461</v>
      </c>
      <c r="O1294" s="35"/>
    </row>
    <row r="1295" spans="1:15" ht="40.5" hidden="1">
      <c r="A1295" s="29"/>
      <c r="B1295" s="49" t="s">
        <v>653</v>
      </c>
      <c r="C1295" s="49" t="s">
        <v>534</v>
      </c>
      <c r="E1295" s="123" t="s">
        <v>656</v>
      </c>
      <c r="F1295" s="38" t="e">
        <f>#REF!</f>
        <v>#REF!</v>
      </c>
      <c r="G1295" s="44" t="e">
        <f>#REF!</f>
        <v>#REF!</v>
      </c>
      <c r="O1295" s="35"/>
    </row>
    <row r="1296" spans="1:15" hidden="1">
      <c r="A1296" s="29"/>
      <c r="B1296" s="49" t="s">
        <v>653</v>
      </c>
      <c r="C1296" s="49" t="s">
        <v>534</v>
      </c>
      <c r="E1296" s="123" t="s">
        <v>498</v>
      </c>
      <c r="F1296" s="38" t="e">
        <f>#REF!</f>
        <v>#REF!</v>
      </c>
      <c r="G1296" s="44" t="e">
        <f>#REF!</f>
        <v>#REF!</v>
      </c>
      <c r="O1296" s="35"/>
    </row>
    <row r="1297" spans="1:15" hidden="1">
      <c r="A1297" s="52"/>
      <c r="B1297" s="49" t="s">
        <v>653</v>
      </c>
      <c r="C1297" s="49" t="s">
        <v>534</v>
      </c>
      <c r="E1297" s="123" t="s">
        <v>462</v>
      </c>
      <c r="F1297" s="43"/>
      <c r="G1297" s="39"/>
      <c r="O1297" s="35"/>
    </row>
    <row r="1298" spans="1:15" hidden="1">
      <c r="A1298" s="29"/>
      <c r="B1298" s="49" t="s">
        <v>653</v>
      </c>
      <c r="C1298" s="49" t="s">
        <v>534</v>
      </c>
      <c r="E1298" s="123" t="s">
        <v>657</v>
      </c>
      <c r="F1298" s="38" t="e">
        <f>#REF!</f>
        <v>#REF!</v>
      </c>
      <c r="G1298" s="44" t="e">
        <f>#REF!</f>
        <v>#REF!</v>
      </c>
      <c r="O1298" s="35"/>
    </row>
    <row r="1299" spans="1:15" hidden="1">
      <c r="A1299" s="29"/>
      <c r="B1299" s="49" t="s">
        <v>653</v>
      </c>
      <c r="C1299" s="49" t="s">
        <v>534</v>
      </c>
      <c r="E1299" s="123" t="s">
        <v>658</v>
      </c>
      <c r="F1299" s="38" t="e">
        <f>#REF!</f>
        <v>#REF!</v>
      </c>
      <c r="G1299" s="44" t="e">
        <f>#REF!</f>
        <v>#REF!</v>
      </c>
      <c r="O1299" s="35"/>
    </row>
    <row r="1300" spans="1:15" hidden="1">
      <c r="A1300" s="29"/>
      <c r="B1300" s="49" t="s">
        <v>653</v>
      </c>
      <c r="C1300" s="49" t="s">
        <v>534</v>
      </c>
      <c r="E1300" s="123" t="s">
        <v>659</v>
      </c>
      <c r="F1300" s="38" t="e">
        <f>#REF!</f>
        <v>#REF!</v>
      </c>
      <c r="G1300" s="44" t="e">
        <f>#REF!</f>
        <v>#REF!</v>
      </c>
      <c r="O1300" s="35"/>
    </row>
    <row r="1301" spans="1:15" hidden="1">
      <c r="A1301" s="52"/>
      <c r="B1301" s="49" t="s">
        <v>653</v>
      </c>
      <c r="C1301" s="49" t="s">
        <v>534</v>
      </c>
      <c r="E1301" s="123" t="s">
        <v>630</v>
      </c>
      <c r="F1301" s="43"/>
      <c r="G1301" s="39"/>
      <c r="O1301" s="35"/>
    </row>
    <row r="1302" spans="1:15" hidden="1">
      <c r="A1302" s="29"/>
      <c r="B1302" s="49" t="s">
        <v>653</v>
      </c>
      <c r="C1302" s="49" t="s">
        <v>534</v>
      </c>
      <c r="E1302" s="123" t="s">
        <v>537</v>
      </c>
      <c r="F1302" s="38" t="e">
        <f>#REF!</f>
        <v>#REF!</v>
      </c>
      <c r="G1302" s="44" t="e">
        <f>#REF!</f>
        <v>#REF!</v>
      </c>
      <c r="O1302" s="35"/>
    </row>
    <row r="1303" spans="1:15" hidden="1">
      <c r="A1303" s="29"/>
      <c r="B1303" s="49" t="s">
        <v>653</v>
      </c>
      <c r="C1303" s="49" t="s">
        <v>534</v>
      </c>
      <c r="E1303" s="123" t="s">
        <v>660</v>
      </c>
      <c r="F1303" s="71" t="e">
        <f>#REF!</f>
        <v>#REF!</v>
      </c>
      <c r="G1303" s="39" t="e">
        <f>#REF!</f>
        <v>#REF!</v>
      </c>
      <c r="O1303" s="35"/>
    </row>
    <row r="1304" spans="1:15" hidden="1">
      <c r="A1304" s="29"/>
      <c r="B1304" s="49" t="s">
        <v>653</v>
      </c>
      <c r="C1304" s="49" t="s">
        <v>534</v>
      </c>
      <c r="E1304" s="123" t="s">
        <v>661</v>
      </c>
      <c r="F1304" s="38" t="e">
        <f>#REF!</f>
        <v>#REF!</v>
      </c>
      <c r="G1304" s="44" t="e">
        <f>#REF!</f>
        <v>#REF!</v>
      </c>
      <c r="O1304" s="35"/>
    </row>
    <row r="1305" spans="1:15" hidden="1">
      <c r="A1305" s="52"/>
      <c r="B1305" s="49" t="s">
        <v>653</v>
      </c>
      <c r="C1305" s="49" t="s">
        <v>534</v>
      </c>
      <c r="E1305" s="123" t="s">
        <v>662</v>
      </c>
      <c r="F1305" s="167" t="s">
        <v>458</v>
      </c>
      <c r="G1305" s="168" t="s">
        <v>458</v>
      </c>
      <c r="O1305" s="35"/>
    </row>
    <row r="1306" spans="1:15" hidden="1">
      <c r="A1306" s="29"/>
      <c r="B1306" s="49" t="s">
        <v>653</v>
      </c>
      <c r="C1306" s="49" t="s">
        <v>534</v>
      </c>
      <c r="E1306" s="123" t="s">
        <v>663</v>
      </c>
      <c r="F1306" s="38" t="e">
        <f>#REF!</f>
        <v>#REF!</v>
      </c>
      <c r="G1306" s="44" t="e">
        <f>#REF!</f>
        <v>#REF!</v>
      </c>
      <c r="O1306" s="35"/>
    </row>
    <row r="1307" spans="1:15" hidden="1">
      <c r="A1307" s="52"/>
      <c r="B1307" s="49" t="s">
        <v>653</v>
      </c>
      <c r="C1307" s="49" t="s">
        <v>534</v>
      </c>
      <c r="E1307" s="123" t="s">
        <v>664</v>
      </c>
      <c r="F1307" s="43" t="s">
        <v>461</v>
      </c>
      <c r="G1307" s="44" t="s">
        <v>461</v>
      </c>
      <c r="O1307" s="35"/>
    </row>
    <row r="1308" spans="1:15" hidden="1">
      <c r="A1308" s="29"/>
      <c r="B1308" s="49" t="s">
        <v>653</v>
      </c>
      <c r="C1308" s="49" t="s">
        <v>534</v>
      </c>
      <c r="E1308" s="123" t="s">
        <v>273</v>
      </c>
      <c r="F1308" s="38" t="e">
        <f>#REF!</f>
        <v>#REF!</v>
      </c>
      <c r="G1308" s="44" t="e">
        <f>#REF!</f>
        <v>#REF!</v>
      </c>
      <c r="O1308" s="35"/>
    </row>
    <row r="1309" spans="1:15" hidden="1">
      <c r="A1309" s="29"/>
      <c r="B1309" s="49" t="s">
        <v>653</v>
      </c>
      <c r="C1309" s="49" t="s">
        <v>534</v>
      </c>
      <c r="E1309" s="123" t="s">
        <v>585</v>
      </c>
      <c r="F1309" s="38" t="e">
        <f>#REF!</f>
        <v>#REF!</v>
      </c>
      <c r="G1309" s="44" t="e">
        <f>#REF!</f>
        <v>#REF!</v>
      </c>
      <c r="O1309" s="35"/>
    </row>
    <row r="1310" spans="1:15" hidden="1">
      <c r="A1310" s="29"/>
      <c r="B1310" s="49" t="s">
        <v>653</v>
      </c>
      <c r="C1310" s="49" t="s">
        <v>534</v>
      </c>
      <c r="E1310" s="123" t="s">
        <v>499</v>
      </c>
      <c r="F1310" s="38" t="e">
        <f>#REF!</f>
        <v>#REF!</v>
      </c>
      <c r="G1310" s="44" t="e">
        <f>#REF!</f>
        <v>#REF!</v>
      </c>
      <c r="O1310" s="35"/>
    </row>
    <row r="1311" spans="1:15" hidden="1">
      <c r="A1311" s="29"/>
      <c r="B1311" s="49" t="s">
        <v>653</v>
      </c>
      <c r="C1311" s="49" t="s">
        <v>534</v>
      </c>
      <c r="E1311" s="123" t="s">
        <v>665</v>
      </c>
      <c r="F1311" s="38"/>
      <c r="G1311" s="44"/>
      <c r="O1311" s="35"/>
    </row>
    <row r="1312" spans="1:15" hidden="1">
      <c r="A1312" s="29"/>
      <c r="B1312" s="49" t="s">
        <v>653</v>
      </c>
      <c r="C1312" s="49" t="s">
        <v>534</v>
      </c>
      <c r="E1312" s="123" t="s">
        <v>491</v>
      </c>
      <c r="F1312" s="38" t="e">
        <f>#REF!</f>
        <v>#REF!</v>
      </c>
      <c r="G1312" s="44" t="e">
        <f>#REF!</f>
        <v>#REF!</v>
      </c>
      <c r="O1312" s="35"/>
    </row>
    <row r="1313" spans="1:15" hidden="1">
      <c r="A1313" s="29"/>
      <c r="B1313" s="49" t="s">
        <v>653</v>
      </c>
      <c r="C1313" s="49" t="s">
        <v>534</v>
      </c>
      <c r="E1313" s="123" t="s">
        <v>223</v>
      </c>
      <c r="F1313" s="38" t="e">
        <f>#REF!</f>
        <v>#REF!</v>
      </c>
      <c r="G1313" s="44" t="e">
        <f>#REF!</f>
        <v>#REF!</v>
      </c>
      <c r="O1313" s="35"/>
    </row>
    <row r="1314" spans="1:15" hidden="1">
      <c r="A1314" s="29"/>
      <c r="B1314" s="49" t="s">
        <v>653</v>
      </c>
      <c r="C1314" s="49" t="s">
        <v>534</v>
      </c>
      <c r="E1314" s="123" t="s">
        <v>412</v>
      </c>
      <c r="F1314" s="38" t="e">
        <f>#REF!</f>
        <v>#REF!</v>
      </c>
      <c r="G1314" s="44" t="e">
        <f>#REF!</f>
        <v>#REF!</v>
      </c>
      <c r="O1314" s="35"/>
    </row>
    <row r="1315" spans="1:15" hidden="1">
      <c r="A1315" s="29"/>
      <c r="B1315" s="49" t="s">
        <v>653</v>
      </c>
      <c r="C1315" s="49" t="s">
        <v>534</v>
      </c>
      <c r="E1315" s="132" t="s">
        <v>666</v>
      </c>
      <c r="F1315" s="38" t="e">
        <f>#REF!</f>
        <v>#REF!</v>
      </c>
      <c r="G1315" s="44" t="e">
        <f>#REF!</f>
        <v>#REF!</v>
      </c>
      <c r="O1315" s="35"/>
    </row>
    <row r="1316" spans="1:15" hidden="1">
      <c r="A1316" s="29"/>
      <c r="B1316" s="49" t="s">
        <v>653</v>
      </c>
      <c r="C1316" s="49" t="s">
        <v>534</v>
      </c>
      <c r="E1316" s="123" t="s">
        <v>495</v>
      </c>
      <c r="F1316" s="38" t="e">
        <f>#REF!</f>
        <v>#REF!</v>
      </c>
      <c r="G1316" s="44" t="e">
        <f>#REF!</f>
        <v>#REF!</v>
      </c>
      <c r="O1316" s="35"/>
    </row>
    <row r="1317" spans="1:15" hidden="1">
      <c r="A1317" s="29"/>
      <c r="B1317" s="49" t="s">
        <v>653</v>
      </c>
      <c r="C1317" s="49" t="s">
        <v>534</v>
      </c>
      <c r="E1317" s="123" t="s">
        <v>484</v>
      </c>
      <c r="F1317" s="38" t="e">
        <f>#REF!</f>
        <v>#REF!</v>
      </c>
      <c r="G1317" s="44" t="e">
        <f>#REF!</f>
        <v>#REF!</v>
      </c>
      <c r="O1317" s="35"/>
    </row>
    <row r="1318" spans="1:15" ht="40.5" hidden="1">
      <c r="A1318" s="29"/>
      <c r="B1318" s="49" t="s">
        <v>653</v>
      </c>
      <c r="C1318" s="49" t="s">
        <v>534</v>
      </c>
      <c r="E1318" s="123" t="s">
        <v>539</v>
      </c>
      <c r="F1318" s="38" t="e">
        <f>#REF!</f>
        <v>#REF!</v>
      </c>
      <c r="G1318" s="44" t="e">
        <f>#REF!</f>
        <v>#REF!</v>
      </c>
      <c r="O1318" s="35"/>
    </row>
    <row r="1319" spans="1:15" ht="40.5" hidden="1">
      <c r="A1319" s="29"/>
      <c r="B1319" s="49" t="s">
        <v>653</v>
      </c>
      <c r="C1319" s="49" t="s">
        <v>534</v>
      </c>
      <c r="E1319" s="123" t="s">
        <v>667</v>
      </c>
      <c r="F1319" s="38" t="e">
        <f>#REF!</f>
        <v>#REF!</v>
      </c>
      <c r="G1319" s="44" t="e">
        <f>#REF!</f>
        <v>#REF!</v>
      </c>
      <c r="O1319" s="35"/>
    </row>
    <row r="1320" spans="1:15" hidden="1">
      <c r="A1320" s="29"/>
      <c r="B1320" s="49" t="s">
        <v>653</v>
      </c>
      <c r="C1320" s="49" t="s">
        <v>534</v>
      </c>
      <c r="E1320" s="123" t="s">
        <v>293</v>
      </c>
      <c r="F1320" s="38" t="e">
        <f>#REF!</f>
        <v>#REF!</v>
      </c>
      <c r="G1320" s="44" t="e">
        <f>#REF!</f>
        <v>#REF!</v>
      </c>
      <c r="O1320" s="35"/>
    </row>
    <row r="1321" spans="1:15" hidden="1">
      <c r="A1321" s="29"/>
      <c r="B1321" s="49" t="s">
        <v>653</v>
      </c>
      <c r="C1321" s="49" t="s">
        <v>534</v>
      </c>
      <c r="E1321" s="123" t="s">
        <v>494</v>
      </c>
      <c r="F1321" s="38" t="e">
        <f>#REF!</f>
        <v>#REF!</v>
      </c>
      <c r="G1321" s="44" t="e">
        <f>#REF!</f>
        <v>#REF!</v>
      </c>
      <c r="O1321" s="35"/>
    </row>
    <row r="1322" spans="1:15" hidden="1">
      <c r="A1322" s="29"/>
      <c r="B1322" s="49" t="s">
        <v>653</v>
      </c>
      <c r="C1322" s="49" t="s">
        <v>534</v>
      </c>
      <c r="E1322" s="123" t="s">
        <v>502</v>
      </c>
      <c r="F1322" s="38" t="e">
        <f>#REF!</f>
        <v>#REF!</v>
      </c>
      <c r="G1322" s="44" t="e">
        <f>#REF!</f>
        <v>#REF!</v>
      </c>
      <c r="O1322" s="35"/>
    </row>
    <row r="1323" spans="1:15" hidden="1">
      <c r="A1323" s="29"/>
      <c r="B1323" s="49" t="s">
        <v>653</v>
      </c>
      <c r="C1323" s="49" t="s">
        <v>534</v>
      </c>
      <c r="E1323" s="123" t="s">
        <v>367</v>
      </c>
      <c r="F1323" s="38" t="e">
        <f>#REF!</f>
        <v>#REF!</v>
      </c>
      <c r="G1323" s="44" t="e">
        <f>#REF!</f>
        <v>#REF!</v>
      </c>
      <c r="O1323" s="35"/>
    </row>
    <row r="1324" spans="1:15" hidden="1">
      <c r="A1324" s="29"/>
      <c r="B1324" s="49" t="s">
        <v>653</v>
      </c>
      <c r="C1324" s="49" t="s">
        <v>534</v>
      </c>
      <c r="E1324" s="123" t="s">
        <v>449</v>
      </c>
      <c r="F1324" s="38" t="e">
        <f>#REF!</f>
        <v>#REF!</v>
      </c>
      <c r="G1324" s="44" t="e">
        <f>#REF!</f>
        <v>#REF!</v>
      </c>
      <c r="O1324" s="35"/>
    </row>
    <row r="1325" spans="1:15" ht="40.5" hidden="1">
      <c r="A1325" s="29"/>
      <c r="B1325" s="49" t="s">
        <v>653</v>
      </c>
      <c r="C1325" s="49" t="s">
        <v>534</v>
      </c>
      <c r="E1325" s="123" t="s">
        <v>668</v>
      </c>
      <c r="F1325" s="38" t="e">
        <f>#REF!</f>
        <v>#REF!</v>
      </c>
      <c r="G1325" s="44" t="e">
        <f>#REF!</f>
        <v>#REF!</v>
      </c>
      <c r="O1325" s="35"/>
    </row>
    <row r="1326" spans="1:15" hidden="1">
      <c r="A1326" s="29"/>
      <c r="B1326" s="49" t="s">
        <v>653</v>
      </c>
      <c r="C1326" s="49" t="s">
        <v>534</v>
      </c>
      <c r="E1326" s="123" t="s">
        <v>215</v>
      </c>
      <c r="F1326" s="38" t="e">
        <f>#REF!</f>
        <v>#REF!</v>
      </c>
      <c r="G1326" s="44" t="e">
        <f>#REF!</f>
        <v>#REF!</v>
      </c>
      <c r="O1326" s="35"/>
    </row>
    <row r="1327" spans="1:15" ht="40.5" hidden="1">
      <c r="A1327" s="29"/>
      <c r="B1327" s="49" t="s">
        <v>653</v>
      </c>
      <c r="C1327" s="49" t="s">
        <v>534</v>
      </c>
      <c r="E1327" s="123" t="s">
        <v>669</v>
      </c>
      <c r="F1327" s="38" t="e">
        <f>#REF!</f>
        <v>#REF!</v>
      </c>
      <c r="G1327" s="44" t="e">
        <f>#REF!</f>
        <v>#REF!</v>
      </c>
      <c r="O1327" s="35"/>
    </row>
    <row r="1328" spans="1:15" hidden="1">
      <c r="A1328" s="29"/>
      <c r="B1328" s="49" t="s">
        <v>653</v>
      </c>
      <c r="C1328" s="49" t="s">
        <v>534</v>
      </c>
      <c r="E1328" s="123" t="s">
        <v>438</v>
      </c>
      <c r="F1328" s="38" t="e">
        <f>#REF!</f>
        <v>#REF!</v>
      </c>
      <c r="G1328" s="44" t="e">
        <f>#REF!</f>
        <v>#REF!</v>
      </c>
      <c r="O1328" s="35"/>
    </row>
    <row r="1329" spans="1:15" hidden="1">
      <c r="A1329" s="29"/>
      <c r="B1329" s="49" t="s">
        <v>653</v>
      </c>
      <c r="C1329" s="49" t="s">
        <v>534</v>
      </c>
      <c r="E1329" s="123" t="s">
        <v>670</v>
      </c>
      <c r="F1329" s="38" t="e">
        <f>#REF!</f>
        <v>#REF!</v>
      </c>
      <c r="G1329" s="44" t="e">
        <f>#REF!</f>
        <v>#REF!</v>
      </c>
      <c r="O1329" s="35"/>
    </row>
    <row r="1330" spans="1:15" hidden="1">
      <c r="A1330" s="29"/>
      <c r="B1330" s="49" t="s">
        <v>653</v>
      </c>
      <c r="C1330" s="49" t="s">
        <v>534</v>
      </c>
      <c r="E1330" s="123" t="s">
        <v>671</v>
      </c>
      <c r="F1330" s="38" t="e">
        <f>#REF!</f>
        <v>#REF!</v>
      </c>
      <c r="G1330" s="44" t="e">
        <f>#REF!</f>
        <v>#REF!</v>
      </c>
      <c r="O1330" s="35"/>
    </row>
    <row r="1331" spans="1:15" ht="40.5" hidden="1">
      <c r="A1331" s="29"/>
      <c r="B1331" s="49" t="s">
        <v>653</v>
      </c>
      <c r="C1331" s="49" t="s">
        <v>534</v>
      </c>
      <c r="E1331" s="123" t="s">
        <v>672</v>
      </c>
      <c r="F1331" s="38" t="e">
        <f>#REF!</f>
        <v>#REF!</v>
      </c>
      <c r="G1331" s="44" t="e">
        <f>#REF!</f>
        <v>#REF!</v>
      </c>
      <c r="O1331" s="35"/>
    </row>
    <row r="1332" spans="1:15" hidden="1">
      <c r="A1332" s="29"/>
      <c r="B1332" s="49" t="s">
        <v>653</v>
      </c>
      <c r="C1332" s="49" t="s">
        <v>534</v>
      </c>
      <c r="E1332" s="123" t="s">
        <v>673</v>
      </c>
      <c r="F1332" s="38" t="e">
        <f>#REF!</f>
        <v>#REF!</v>
      </c>
      <c r="G1332" s="44" t="e">
        <f>#REF!</f>
        <v>#REF!</v>
      </c>
      <c r="O1332" s="35"/>
    </row>
    <row r="1333" spans="1:15" hidden="1">
      <c r="A1333" s="29"/>
      <c r="B1333" s="49" t="s">
        <v>653</v>
      </c>
      <c r="C1333" s="49" t="s">
        <v>534</v>
      </c>
      <c r="E1333" s="123" t="s">
        <v>674</v>
      </c>
      <c r="F1333" s="38" t="e">
        <f>#REF!</f>
        <v>#REF!</v>
      </c>
      <c r="G1333" s="44" t="e">
        <f>#REF!</f>
        <v>#REF!</v>
      </c>
      <c r="O1333" s="35"/>
    </row>
    <row r="1334" spans="1:15" hidden="1">
      <c r="A1334" s="29"/>
      <c r="B1334" s="49" t="s">
        <v>653</v>
      </c>
      <c r="C1334" s="49" t="s">
        <v>534</v>
      </c>
      <c r="E1334" s="123" t="s">
        <v>675</v>
      </c>
      <c r="F1334" s="43" t="s">
        <v>461</v>
      </c>
      <c r="G1334" s="44" t="s">
        <v>461</v>
      </c>
      <c r="O1334" s="35"/>
    </row>
    <row r="1335" spans="1:15" hidden="1">
      <c r="A1335" s="98"/>
      <c r="B1335" s="49" t="s">
        <v>653</v>
      </c>
      <c r="C1335" s="49" t="s">
        <v>534</v>
      </c>
      <c r="E1335" s="123" t="s">
        <v>676</v>
      </c>
      <c r="F1335" s="38" t="e">
        <f>#REF!</f>
        <v>#REF!</v>
      </c>
      <c r="G1335" s="44" t="e">
        <f>#REF!</f>
        <v>#REF!</v>
      </c>
      <c r="O1335" s="35"/>
    </row>
    <row r="1336" spans="1:15" hidden="1">
      <c r="A1336" s="98"/>
      <c r="B1336" s="49" t="s">
        <v>653</v>
      </c>
      <c r="C1336" s="49" t="s">
        <v>534</v>
      </c>
      <c r="E1336" s="123" t="s">
        <v>677</v>
      </c>
      <c r="F1336" s="43" t="s">
        <v>461</v>
      </c>
      <c r="G1336" s="44" t="s">
        <v>461</v>
      </c>
      <c r="O1336" s="35"/>
    </row>
    <row r="1337" spans="1:15" hidden="1">
      <c r="A1337" s="98"/>
      <c r="B1337" s="49" t="s">
        <v>653</v>
      </c>
      <c r="C1337" s="49" t="s">
        <v>534</v>
      </c>
      <c r="E1337" s="123" t="s">
        <v>678</v>
      </c>
      <c r="F1337" s="38" t="e">
        <f>#REF!</f>
        <v>#REF!</v>
      </c>
      <c r="G1337" s="44" t="e">
        <f>#REF!</f>
        <v>#REF!</v>
      </c>
      <c r="O1337" s="35"/>
    </row>
    <row r="1338" spans="1:15" hidden="1">
      <c r="A1338" s="98"/>
      <c r="B1338" s="49" t="s">
        <v>653</v>
      </c>
      <c r="C1338" s="49" t="s">
        <v>534</v>
      </c>
      <c r="E1338" s="123" t="s">
        <v>679</v>
      </c>
      <c r="F1338" s="43" t="s">
        <v>461</v>
      </c>
      <c r="G1338" s="44" t="s">
        <v>461</v>
      </c>
      <c r="O1338" s="35"/>
    </row>
    <row r="1339" spans="1:15" hidden="1">
      <c r="A1339" s="52"/>
      <c r="B1339" s="49" t="s">
        <v>653</v>
      </c>
      <c r="C1339" s="49" t="s">
        <v>534</v>
      </c>
      <c r="E1339" s="123" t="s">
        <v>680</v>
      </c>
      <c r="F1339" s="38"/>
      <c r="G1339" s="40"/>
      <c r="O1339" s="35"/>
    </row>
    <row r="1340" spans="1:15" hidden="1">
      <c r="A1340" s="52"/>
      <c r="B1340" s="49" t="s">
        <v>653</v>
      </c>
      <c r="C1340" s="49" t="s">
        <v>534</v>
      </c>
      <c r="E1340" s="123" t="s">
        <v>681</v>
      </c>
      <c r="F1340" s="43" t="s">
        <v>461</v>
      </c>
      <c r="G1340" s="44" t="s">
        <v>461</v>
      </c>
      <c r="O1340" s="35"/>
    </row>
    <row r="1341" spans="1:15" hidden="1">
      <c r="A1341" s="52"/>
      <c r="B1341" s="49" t="s">
        <v>653</v>
      </c>
      <c r="C1341" s="49" t="s">
        <v>534</v>
      </c>
      <c r="E1341" s="123" t="s">
        <v>682</v>
      </c>
      <c r="F1341" s="43" t="s">
        <v>461</v>
      </c>
      <c r="G1341" s="44" t="s">
        <v>461</v>
      </c>
      <c r="O1341" s="35"/>
    </row>
    <row r="1342" spans="1:15" hidden="1">
      <c r="A1342" s="52"/>
      <c r="B1342" s="49" t="s">
        <v>653</v>
      </c>
      <c r="C1342" s="49" t="s">
        <v>534</v>
      </c>
      <c r="E1342" s="123" t="s">
        <v>683</v>
      </c>
      <c r="F1342" s="43" t="s">
        <v>461</v>
      </c>
      <c r="G1342" s="44" t="s">
        <v>461</v>
      </c>
      <c r="O1342" s="35"/>
    </row>
    <row r="1343" spans="1:15" hidden="1">
      <c r="A1343" s="29"/>
      <c r="B1343" s="49" t="s">
        <v>653</v>
      </c>
      <c r="C1343" s="49" t="s">
        <v>534</v>
      </c>
      <c r="E1343" s="123" t="s">
        <v>684</v>
      </c>
      <c r="F1343" s="38" t="e">
        <f>#REF!</f>
        <v>#REF!</v>
      </c>
      <c r="G1343" s="44" t="e">
        <f>#REF!</f>
        <v>#REF!</v>
      </c>
      <c r="O1343" s="35"/>
    </row>
    <row r="1344" spans="1:15" hidden="1">
      <c r="A1344" s="29"/>
      <c r="B1344" s="49" t="s">
        <v>653</v>
      </c>
      <c r="C1344" s="49" t="s">
        <v>534</v>
      </c>
      <c r="E1344" s="123" t="s">
        <v>503</v>
      </c>
      <c r="F1344" s="38" t="e">
        <f>#REF!</f>
        <v>#REF!</v>
      </c>
      <c r="G1344" s="44" t="e">
        <f>#REF!</f>
        <v>#REF!</v>
      </c>
      <c r="O1344" s="35"/>
    </row>
    <row r="1345" spans="1:15" hidden="1">
      <c r="A1345" s="29"/>
      <c r="B1345" s="49" t="s">
        <v>653</v>
      </c>
      <c r="C1345" s="49" t="s">
        <v>534</v>
      </c>
      <c r="E1345" s="123" t="s">
        <v>685</v>
      </c>
      <c r="F1345" s="38" t="e">
        <f>#REF!</f>
        <v>#REF!</v>
      </c>
      <c r="G1345" s="44" t="e">
        <f>#REF!</f>
        <v>#REF!</v>
      </c>
      <c r="O1345" s="35"/>
    </row>
    <row r="1346" spans="1:15" hidden="1">
      <c r="A1346" s="29"/>
      <c r="B1346" s="49" t="s">
        <v>653</v>
      </c>
      <c r="C1346" s="49" t="s">
        <v>534</v>
      </c>
      <c r="E1346" s="123" t="s">
        <v>686</v>
      </c>
      <c r="F1346" s="38" t="e">
        <f>#REF!</f>
        <v>#REF!</v>
      </c>
      <c r="G1346" s="44" t="e">
        <f>#REF!</f>
        <v>#REF!</v>
      </c>
      <c r="O1346" s="35"/>
    </row>
    <row r="1347" spans="1:15" hidden="1">
      <c r="A1347" s="29"/>
      <c r="B1347" s="49" t="s">
        <v>653</v>
      </c>
      <c r="C1347" s="49" t="s">
        <v>534</v>
      </c>
      <c r="E1347" s="123" t="s">
        <v>687</v>
      </c>
      <c r="F1347" s="38" t="e">
        <f>#REF!</f>
        <v>#REF!</v>
      </c>
      <c r="G1347" s="44" t="e">
        <f>#REF!</f>
        <v>#REF!</v>
      </c>
      <c r="O1347" s="35"/>
    </row>
    <row r="1348" spans="1:15" hidden="1">
      <c r="A1348" s="29"/>
      <c r="B1348" s="49" t="s">
        <v>653</v>
      </c>
      <c r="C1348" s="49" t="s">
        <v>534</v>
      </c>
      <c r="E1348" s="123" t="s">
        <v>504</v>
      </c>
      <c r="F1348" s="38" t="e">
        <f>#REF!</f>
        <v>#REF!</v>
      </c>
      <c r="G1348" s="44" t="e">
        <f>#REF!</f>
        <v>#REF!</v>
      </c>
      <c r="O1348" s="35"/>
    </row>
    <row r="1349" spans="1:15" hidden="1">
      <c r="A1349" s="29"/>
      <c r="B1349" s="49" t="s">
        <v>653</v>
      </c>
      <c r="C1349" s="49" t="s">
        <v>534</v>
      </c>
      <c r="E1349" s="123" t="s">
        <v>688</v>
      </c>
      <c r="F1349" s="38" t="e">
        <f>#REF!</f>
        <v>#REF!</v>
      </c>
      <c r="G1349" s="44" t="e">
        <f>#REF!</f>
        <v>#REF!</v>
      </c>
      <c r="O1349" s="35"/>
    </row>
    <row r="1350" spans="1:15" hidden="1">
      <c r="A1350" s="52"/>
      <c r="B1350" s="49" t="s">
        <v>653</v>
      </c>
      <c r="C1350" s="49" t="s">
        <v>534</v>
      </c>
      <c r="E1350" s="123" t="s">
        <v>344</v>
      </c>
      <c r="F1350" s="43" t="s">
        <v>461</v>
      </c>
      <c r="G1350" s="44" t="s">
        <v>461</v>
      </c>
      <c r="O1350" s="35"/>
    </row>
    <row r="1351" spans="1:15" hidden="1">
      <c r="A1351" s="29"/>
      <c r="B1351" s="49" t="s">
        <v>653</v>
      </c>
      <c r="C1351" s="49" t="s">
        <v>534</v>
      </c>
      <c r="E1351" s="123" t="s">
        <v>689</v>
      </c>
      <c r="F1351" s="38" t="e">
        <f>#REF!</f>
        <v>#REF!</v>
      </c>
      <c r="G1351" s="44" t="e">
        <f>#REF!</f>
        <v>#REF!</v>
      </c>
      <c r="O1351" s="35"/>
    </row>
    <row r="1352" spans="1:15" hidden="1">
      <c r="A1352" s="29"/>
      <c r="B1352" s="49" t="s">
        <v>653</v>
      </c>
      <c r="C1352" s="49" t="s">
        <v>534</v>
      </c>
      <c r="E1352" s="123" t="s">
        <v>690</v>
      </c>
      <c r="F1352" s="38" t="e">
        <f>#REF!</f>
        <v>#REF!</v>
      </c>
      <c r="G1352" s="44" t="e">
        <f>#REF!</f>
        <v>#REF!</v>
      </c>
      <c r="O1352" s="35"/>
    </row>
    <row r="1353" spans="1:15" hidden="1">
      <c r="A1353" s="29"/>
      <c r="B1353" s="49" t="s">
        <v>653</v>
      </c>
      <c r="C1353" s="49" t="s">
        <v>534</v>
      </c>
      <c r="E1353" s="123" t="s">
        <v>691</v>
      </c>
      <c r="F1353" s="38" t="e">
        <f>#REF!</f>
        <v>#REF!</v>
      </c>
      <c r="G1353" s="44" t="e">
        <f>#REF!</f>
        <v>#REF!</v>
      </c>
      <c r="O1353" s="35"/>
    </row>
    <row r="1354" spans="1:15" hidden="1">
      <c r="A1354" s="29"/>
      <c r="B1354" s="49" t="s">
        <v>653</v>
      </c>
      <c r="C1354" s="49" t="s">
        <v>534</v>
      </c>
      <c r="E1354" s="123" t="s">
        <v>529</v>
      </c>
      <c r="F1354" s="38" t="e">
        <f>#REF!</f>
        <v>#REF!</v>
      </c>
      <c r="G1354" s="44" t="e">
        <f>#REF!</f>
        <v>#REF!</v>
      </c>
      <c r="O1354" s="35"/>
    </row>
    <row r="1355" spans="1:15" ht="40.5" hidden="1">
      <c r="A1355" s="29"/>
      <c r="B1355" s="49" t="s">
        <v>653</v>
      </c>
      <c r="C1355" s="49" t="s">
        <v>534</v>
      </c>
      <c r="E1355" s="127" t="s">
        <v>692</v>
      </c>
      <c r="F1355" s="38" t="e">
        <f>#REF!</f>
        <v>#REF!</v>
      </c>
      <c r="G1355" s="44" t="e">
        <f>#REF!</f>
        <v>#REF!</v>
      </c>
      <c r="O1355" s="35"/>
    </row>
    <row r="1356" spans="1:15" hidden="1">
      <c r="A1356" s="29"/>
      <c r="B1356" s="49" t="s">
        <v>653</v>
      </c>
      <c r="C1356" s="49" t="s">
        <v>534</v>
      </c>
      <c r="E1356" s="123" t="s">
        <v>693</v>
      </c>
      <c r="F1356" s="38"/>
      <c r="G1356" s="44"/>
      <c r="O1356" s="35"/>
    </row>
    <row r="1357" spans="1:15" hidden="1">
      <c r="A1357" s="29"/>
      <c r="B1357" s="49" t="s">
        <v>653</v>
      </c>
      <c r="C1357" s="49" t="s">
        <v>534</v>
      </c>
      <c r="E1357" s="123" t="s">
        <v>559</v>
      </c>
      <c r="F1357" s="38" t="e">
        <f>#REF!</f>
        <v>#REF!</v>
      </c>
      <c r="G1357" s="44" t="e">
        <f>#REF!</f>
        <v>#REF!</v>
      </c>
      <c r="O1357" s="35"/>
    </row>
    <row r="1358" spans="1:15" hidden="1">
      <c r="A1358" s="29"/>
      <c r="B1358" s="49" t="s">
        <v>653</v>
      </c>
      <c r="C1358" s="49" t="s">
        <v>534</v>
      </c>
      <c r="E1358" s="123" t="s">
        <v>219</v>
      </c>
      <c r="F1358" s="38" t="e">
        <f>#REF!</f>
        <v>#REF!</v>
      </c>
      <c r="G1358" s="44" t="e">
        <f>#REF!</f>
        <v>#REF!</v>
      </c>
      <c r="O1358" s="35"/>
    </row>
    <row r="1359" spans="1:15" ht="40.5" hidden="1">
      <c r="A1359" s="29"/>
      <c r="B1359" s="49" t="s">
        <v>653</v>
      </c>
      <c r="C1359" s="49" t="s">
        <v>534</v>
      </c>
      <c r="E1359" s="123" t="s">
        <v>694</v>
      </c>
      <c r="F1359" s="38" t="e">
        <f>#REF!</f>
        <v>#REF!</v>
      </c>
      <c r="G1359" s="44" t="e">
        <f>#REF!</f>
        <v>#REF!</v>
      </c>
      <c r="O1359" s="35"/>
    </row>
    <row r="1360" spans="1:15" hidden="1">
      <c r="A1360" s="29"/>
      <c r="B1360" s="49" t="s">
        <v>653</v>
      </c>
      <c r="C1360" s="49" t="s">
        <v>534</v>
      </c>
      <c r="E1360" s="123" t="s">
        <v>695</v>
      </c>
      <c r="F1360" s="38" t="e">
        <f>#REF!</f>
        <v>#REF!</v>
      </c>
      <c r="G1360" s="44" t="e">
        <f>#REF!</f>
        <v>#REF!</v>
      </c>
      <c r="O1360" s="35"/>
    </row>
    <row r="1361" spans="1:15" hidden="1">
      <c r="A1361" s="29"/>
      <c r="B1361" s="49" t="s">
        <v>653</v>
      </c>
      <c r="C1361" s="49" t="s">
        <v>534</v>
      </c>
      <c r="E1361" s="123" t="s">
        <v>294</v>
      </c>
      <c r="F1361" s="38" t="e">
        <f>#REF!</f>
        <v>#REF!</v>
      </c>
      <c r="G1361" s="44" t="e">
        <f>#REF!</f>
        <v>#REF!</v>
      </c>
      <c r="O1361" s="35"/>
    </row>
    <row r="1362" spans="1:15" hidden="1">
      <c r="A1362" s="29"/>
      <c r="B1362" s="49" t="s">
        <v>653</v>
      </c>
      <c r="C1362" s="49" t="s">
        <v>534</v>
      </c>
      <c r="E1362" s="123" t="s">
        <v>229</v>
      </c>
      <c r="F1362" s="38" t="e">
        <f>#REF!</f>
        <v>#REF!</v>
      </c>
      <c r="G1362" s="44" t="e">
        <f>#REF!</f>
        <v>#REF!</v>
      </c>
      <c r="O1362" s="35"/>
    </row>
    <row r="1363" spans="1:15" hidden="1">
      <c r="A1363" s="52"/>
      <c r="B1363" s="49" t="s">
        <v>653</v>
      </c>
      <c r="C1363" s="49" t="s">
        <v>534</v>
      </c>
      <c r="E1363" s="123" t="s">
        <v>696</v>
      </c>
      <c r="F1363" s="167" t="s">
        <v>458</v>
      </c>
      <c r="G1363" s="168" t="s">
        <v>458</v>
      </c>
      <c r="O1363" s="35"/>
    </row>
    <row r="1364" spans="1:15" hidden="1">
      <c r="A1364" s="29"/>
      <c r="B1364" s="49" t="s">
        <v>653</v>
      </c>
      <c r="C1364" s="49" t="s">
        <v>534</v>
      </c>
      <c r="E1364" s="123" t="s">
        <v>222</v>
      </c>
      <c r="F1364" s="38" t="e">
        <f>#REF!</f>
        <v>#REF!</v>
      </c>
      <c r="G1364" s="44" t="e">
        <f>#REF!</f>
        <v>#REF!</v>
      </c>
      <c r="O1364" s="35"/>
    </row>
    <row r="1365" spans="1:15" hidden="1">
      <c r="A1365" s="29"/>
      <c r="B1365" s="49" t="s">
        <v>653</v>
      </c>
      <c r="C1365" s="49" t="s">
        <v>534</v>
      </c>
      <c r="E1365" s="123" t="s">
        <v>485</v>
      </c>
      <c r="F1365" s="38" t="e">
        <f>#REF!</f>
        <v>#REF!</v>
      </c>
      <c r="G1365" s="44" t="e">
        <f>#REF!</f>
        <v>#REF!</v>
      </c>
      <c r="O1365" s="35"/>
    </row>
    <row r="1366" spans="1:15" hidden="1">
      <c r="A1366" s="29"/>
      <c r="B1366" s="49" t="s">
        <v>653</v>
      </c>
      <c r="C1366" s="49" t="s">
        <v>534</v>
      </c>
      <c r="E1366" s="123" t="s">
        <v>505</v>
      </c>
      <c r="F1366" s="38" t="e">
        <f>#REF!</f>
        <v>#REF!</v>
      </c>
      <c r="G1366" s="44" t="e">
        <f>#REF!</f>
        <v>#REF!</v>
      </c>
      <c r="O1366" s="35"/>
    </row>
    <row r="1367" spans="1:15" hidden="1">
      <c r="A1367" s="29"/>
      <c r="B1367" s="49" t="s">
        <v>653</v>
      </c>
      <c r="C1367" s="49" t="s">
        <v>534</v>
      </c>
      <c r="E1367" s="123" t="s">
        <v>697</v>
      </c>
      <c r="F1367" s="38" t="e">
        <f>#REF!</f>
        <v>#REF!</v>
      </c>
      <c r="G1367" s="44" t="e">
        <f>#REF!</f>
        <v>#REF!</v>
      </c>
      <c r="O1367" s="35"/>
    </row>
    <row r="1368" spans="1:15" hidden="1">
      <c r="A1368" s="52"/>
      <c r="B1368" s="49" t="s">
        <v>653</v>
      </c>
      <c r="C1368" s="49" t="s">
        <v>534</v>
      </c>
      <c r="E1368" s="123" t="s">
        <v>195</v>
      </c>
      <c r="F1368" s="43"/>
      <c r="G1368" s="39"/>
    </row>
    <row r="1369" spans="1:15" hidden="1">
      <c r="A1369" s="29"/>
      <c r="B1369" s="49" t="s">
        <v>653</v>
      </c>
      <c r="C1369" s="49" t="s">
        <v>534</v>
      </c>
      <c r="E1369" s="123" t="s">
        <v>698</v>
      </c>
      <c r="F1369" s="38" t="e">
        <f>#REF!</f>
        <v>#REF!</v>
      </c>
      <c r="G1369" s="44" t="e">
        <f>#REF!</f>
        <v>#REF!</v>
      </c>
    </row>
    <row r="1370" spans="1:15" hidden="1">
      <c r="A1370" s="29"/>
      <c r="B1370" s="49" t="s">
        <v>653</v>
      </c>
      <c r="C1370" s="49" t="s">
        <v>534</v>
      </c>
      <c r="E1370" s="123" t="s">
        <v>699</v>
      </c>
      <c r="F1370" s="38"/>
      <c r="G1370" s="44"/>
    </row>
    <row r="1371" spans="1:15" hidden="1">
      <c r="A1371" s="29"/>
      <c r="B1371" s="49" t="s">
        <v>653</v>
      </c>
      <c r="C1371" s="49" t="s">
        <v>534</v>
      </c>
      <c r="E1371" s="123" t="s">
        <v>700</v>
      </c>
      <c r="F1371" s="38" t="e">
        <f>#REF!</f>
        <v>#REF!</v>
      </c>
      <c r="G1371" s="44" t="e">
        <f>#REF!</f>
        <v>#REF!</v>
      </c>
    </row>
    <row r="1372" spans="1:15" hidden="1">
      <c r="A1372" s="29"/>
      <c r="B1372" s="49" t="s">
        <v>653</v>
      </c>
      <c r="C1372" s="49" t="s">
        <v>534</v>
      </c>
      <c r="E1372" s="123" t="s">
        <v>196</v>
      </c>
      <c r="F1372" s="38" t="e">
        <f>#REF!</f>
        <v>#REF!</v>
      </c>
      <c r="G1372" s="44" t="e">
        <f>#REF!</f>
        <v>#REF!</v>
      </c>
    </row>
    <row r="1373" spans="1:15" ht="40.5" hidden="1">
      <c r="A1373" s="29"/>
      <c r="B1373" s="49" t="s">
        <v>653</v>
      </c>
      <c r="C1373" s="49" t="s">
        <v>534</v>
      </c>
      <c r="E1373" s="123" t="s">
        <v>391</v>
      </c>
      <c r="F1373" s="38" t="e">
        <f>#REF!</f>
        <v>#REF!</v>
      </c>
      <c r="G1373" s="44" t="e">
        <f>#REF!</f>
        <v>#REF!</v>
      </c>
    </row>
    <row r="1374" spans="1:15" hidden="1">
      <c r="A1374" s="29"/>
      <c r="B1374" s="49" t="s">
        <v>653</v>
      </c>
      <c r="C1374" s="49" t="s">
        <v>534</v>
      </c>
      <c r="E1374" s="123" t="s">
        <v>451</v>
      </c>
      <c r="F1374" s="38" t="e">
        <f>#REF!</f>
        <v>#REF!</v>
      </c>
      <c r="G1374" s="44" t="e">
        <f>#REF!</f>
        <v>#REF!</v>
      </c>
    </row>
    <row r="1375" spans="1:15" ht="40.5" hidden="1">
      <c r="A1375" s="29"/>
      <c r="B1375" s="49" t="s">
        <v>653</v>
      </c>
      <c r="C1375" s="49" t="s">
        <v>534</v>
      </c>
      <c r="E1375" s="123" t="s">
        <v>521</v>
      </c>
      <c r="F1375" s="38" t="e">
        <f>#REF!</f>
        <v>#REF!</v>
      </c>
      <c r="G1375" s="44" t="e">
        <f>#REF!</f>
        <v>#REF!</v>
      </c>
    </row>
    <row r="1376" spans="1:15" ht="40.5" hidden="1">
      <c r="A1376" s="29"/>
      <c r="B1376" s="49" t="s">
        <v>653</v>
      </c>
      <c r="C1376" s="49" t="s">
        <v>534</v>
      </c>
      <c r="E1376" s="123" t="s">
        <v>522</v>
      </c>
      <c r="F1376" s="38" t="e">
        <f>#REF!</f>
        <v>#REF!</v>
      </c>
      <c r="G1376" s="44" t="e">
        <f>#REF!</f>
        <v>#REF!</v>
      </c>
    </row>
    <row r="1377" spans="1:15" hidden="1">
      <c r="A1377" s="29"/>
      <c r="B1377" s="49" t="s">
        <v>653</v>
      </c>
      <c r="C1377" s="49" t="s">
        <v>534</v>
      </c>
      <c r="E1377" s="123" t="s">
        <v>701</v>
      </c>
      <c r="F1377" s="38" t="e">
        <f>#REF!</f>
        <v>#REF!</v>
      </c>
      <c r="G1377" s="44" t="e">
        <f>#REF!</f>
        <v>#REF!</v>
      </c>
    </row>
    <row r="1378" spans="1:15" hidden="1">
      <c r="A1378" s="29"/>
      <c r="B1378" s="49" t="s">
        <v>653</v>
      </c>
      <c r="C1378" s="49" t="s">
        <v>534</v>
      </c>
      <c r="E1378" s="123" t="s">
        <v>276</v>
      </c>
      <c r="F1378" s="38" t="e">
        <f>#REF!</f>
        <v>#REF!</v>
      </c>
      <c r="G1378" s="44" t="e">
        <f>#REF!</f>
        <v>#REF!</v>
      </c>
    </row>
    <row r="1379" spans="1:15" hidden="1">
      <c r="A1379" s="29"/>
      <c r="B1379" s="49" t="s">
        <v>653</v>
      </c>
      <c r="C1379" s="49" t="s">
        <v>534</v>
      </c>
      <c r="E1379" s="123" t="s">
        <v>493</v>
      </c>
      <c r="F1379" s="38" t="e">
        <f>#REF!</f>
        <v>#REF!</v>
      </c>
      <c r="G1379" s="44" t="e">
        <f>#REF!</f>
        <v>#REF!</v>
      </c>
    </row>
    <row r="1380" spans="1:15" hidden="1">
      <c r="A1380" s="52"/>
      <c r="E1380" s="62"/>
      <c r="F1380" s="63"/>
      <c r="G1380" s="162"/>
    </row>
    <row r="1381" spans="1:15" s="124" customFormat="1" hidden="1">
      <c r="A1381" s="52"/>
      <c r="B1381" s="63"/>
      <c r="C1381" s="63"/>
      <c r="D1381" s="63"/>
      <c r="E1381" s="104"/>
      <c r="F1381" s="104"/>
      <c r="G1381" s="104"/>
      <c r="O1381" s="36"/>
    </row>
    <row r="1382" spans="1:15" hidden="1">
      <c r="A1382" s="52"/>
      <c r="E1382" s="104"/>
      <c r="F1382" s="104"/>
      <c r="G1382" s="104"/>
    </row>
    <row r="1383" spans="1:15" hidden="1">
      <c r="A1383" s="52"/>
      <c r="E1383" s="62"/>
      <c r="F1383" s="49"/>
      <c r="G1383" s="61"/>
    </row>
    <row r="1384" spans="1:15" hidden="1">
      <c r="A1384" s="52"/>
      <c r="E1384" s="62"/>
      <c r="F1384" s="93"/>
      <c r="O1384" s="35"/>
    </row>
    <row r="1385" spans="1:15" hidden="1">
      <c r="A1385" s="52"/>
      <c r="E1385" s="125"/>
      <c r="F1385" s="93"/>
      <c r="O1385" s="35"/>
    </row>
    <row r="1386" spans="1:15" hidden="1">
      <c r="A1386" s="52"/>
      <c r="E1386" s="62"/>
      <c r="F1386" s="63"/>
      <c r="G1386" s="7"/>
      <c r="O1386" s="35"/>
    </row>
    <row r="1387" spans="1:15" hidden="1">
      <c r="A1387" s="52"/>
      <c r="E1387" s="62"/>
      <c r="F1387" s="63"/>
      <c r="G1387" s="162"/>
      <c r="O1387" s="35"/>
    </row>
    <row r="1388" spans="1:15" ht="25.5" hidden="1">
      <c r="A1388" s="52"/>
      <c r="E1388" s="54" t="s">
        <v>0</v>
      </c>
      <c r="F1388" s="54"/>
      <c r="G1388" s="54"/>
      <c r="O1388" s="35"/>
    </row>
    <row r="1389" spans="1:15" ht="25.5" hidden="1">
      <c r="A1389" s="52"/>
      <c r="E1389" s="54" t="s">
        <v>179</v>
      </c>
      <c r="F1389" s="54"/>
      <c r="G1389" s="54"/>
      <c r="O1389" s="35"/>
    </row>
    <row r="1390" spans="1:15" ht="120" hidden="1">
      <c r="A1390" s="52"/>
      <c r="E1390" s="239" t="s">
        <v>702</v>
      </c>
      <c r="F1390" s="239"/>
      <c r="G1390" s="239"/>
      <c r="O1390" s="35"/>
    </row>
    <row r="1391" spans="1:15" ht="25.5" hidden="1">
      <c r="A1391" s="52"/>
      <c r="E1391" s="54" t="s">
        <v>397</v>
      </c>
      <c r="F1391" s="54"/>
      <c r="G1391" s="54"/>
      <c r="O1391" s="35"/>
    </row>
    <row r="1392" spans="1:15" ht="25.5" hidden="1">
      <c r="A1392" s="52"/>
      <c r="E1392" s="54"/>
      <c r="F1392" s="54"/>
      <c r="G1392" s="54"/>
      <c r="O1392" s="35"/>
    </row>
    <row r="1393" spans="1:15" ht="21" hidden="1" thickBot="1">
      <c r="A1393" s="52"/>
      <c r="E1393" s="666" t="s">
        <v>182</v>
      </c>
      <c r="F1393" s="669" t="s">
        <v>7</v>
      </c>
      <c r="G1393" s="670"/>
      <c r="O1393" s="35"/>
    </row>
    <row r="1394" spans="1:15" ht="21" hidden="1" thickBot="1">
      <c r="A1394" s="52"/>
      <c r="E1394" s="667"/>
      <c r="F1394" s="669" t="s">
        <v>12</v>
      </c>
      <c r="G1394" s="671"/>
      <c r="O1394" s="35"/>
    </row>
    <row r="1395" spans="1:15" ht="21" hidden="1" thickBot="1">
      <c r="A1395" s="52"/>
      <c r="E1395" s="668"/>
      <c r="F1395" s="58" t="s">
        <v>185</v>
      </c>
      <c r="G1395" s="59" t="s">
        <v>186</v>
      </c>
      <c r="O1395" s="35"/>
    </row>
    <row r="1396" spans="1:15" ht="21.75" hidden="1" thickTop="1" thickBot="1">
      <c r="A1396" s="52"/>
      <c r="E1396" s="188" t="s">
        <v>497</v>
      </c>
      <c r="F1396" s="681"/>
      <c r="G1396" s="682"/>
      <c r="O1396" s="35"/>
    </row>
    <row r="1397" spans="1:15" hidden="1">
      <c r="A1397" s="52"/>
      <c r="B1397" s="49" t="s">
        <v>703</v>
      </c>
      <c r="C1397" s="49" t="s">
        <v>534</v>
      </c>
      <c r="E1397" s="151" t="s">
        <v>704</v>
      </c>
      <c r="F1397" s="167" t="s">
        <v>461</v>
      </c>
      <c r="G1397" s="168" t="s">
        <v>461</v>
      </c>
      <c r="O1397" s="35"/>
    </row>
    <row r="1398" spans="1:15" hidden="1">
      <c r="A1398" s="52"/>
      <c r="B1398" s="49" t="s">
        <v>703</v>
      </c>
      <c r="C1398" s="49" t="s">
        <v>534</v>
      </c>
      <c r="E1398" s="123" t="s">
        <v>535</v>
      </c>
      <c r="F1398" s="167" t="s">
        <v>461</v>
      </c>
      <c r="G1398" s="168" t="s">
        <v>461</v>
      </c>
      <c r="O1398" s="35"/>
    </row>
    <row r="1399" spans="1:15" hidden="1">
      <c r="A1399" s="52"/>
      <c r="B1399" s="49" t="s">
        <v>703</v>
      </c>
      <c r="C1399" s="49" t="s">
        <v>534</v>
      </c>
      <c r="E1399" s="127" t="s">
        <v>551</v>
      </c>
      <c r="F1399" s="163" t="s">
        <v>461</v>
      </c>
      <c r="G1399" s="164" t="s">
        <v>461</v>
      </c>
      <c r="O1399" s="35"/>
    </row>
    <row r="1400" spans="1:15" hidden="1">
      <c r="A1400" s="150"/>
      <c r="B1400" s="49" t="s">
        <v>703</v>
      </c>
      <c r="C1400" s="49" t="s">
        <v>534</v>
      </c>
      <c r="E1400" s="123" t="s">
        <v>462</v>
      </c>
      <c r="F1400" s="685" t="s">
        <v>705</v>
      </c>
      <c r="G1400" s="686"/>
      <c r="O1400" s="35"/>
    </row>
    <row r="1401" spans="1:15" hidden="1">
      <c r="A1401" s="29"/>
      <c r="B1401" s="49" t="s">
        <v>703</v>
      </c>
      <c r="C1401" s="49" t="s">
        <v>534</v>
      </c>
      <c r="E1401" s="151" t="s">
        <v>706</v>
      </c>
      <c r="F1401" s="152" t="e">
        <f>#REF!</f>
        <v>#REF!</v>
      </c>
      <c r="G1401" s="153" t="e">
        <f>#REF!</f>
        <v>#REF!</v>
      </c>
      <c r="O1401" s="35"/>
    </row>
    <row r="1402" spans="1:15" hidden="1">
      <c r="A1402" s="52"/>
      <c r="B1402" s="49" t="s">
        <v>703</v>
      </c>
      <c r="C1402" s="49" t="s">
        <v>534</v>
      </c>
      <c r="E1402" s="123" t="s">
        <v>707</v>
      </c>
      <c r="F1402" s="167" t="s">
        <v>461</v>
      </c>
      <c r="G1402" s="168" t="s">
        <v>461</v>
      </c>
      <c r="O1402" s="35"/>
    </row>
    <row r="1403" spans="1:15" hidden="1">
      <c r="A1403" s="52"/>
      <c r="B1403" s="49" t="s">
        <v>703</v>
      </c>
      <c r="C1403" s="49" t="s">
        <v>534</v>
      </c>
      <c r="E1403" s="123" t="s">
        <v>630</v>
      </c>
      <c r="F1403" s="167" t="s">
        <v>461</v>
      </c>
      <c r="G1403" s="168" t="s">
        <v>461</v>
      </c>
      <c r="O1403" s="35"/>
    </row>
    <row r="1404" spans="1:15" hidden="1">
      <c r="A1404" s="52"/>
      <c r="B1404" s="49" t="s">
        <v>703</v>
      </c>
      <c r="C1404" s="49" t="s">
        <v>534</v>
      </c>
      <c r="E1404" s="123" t="s">
        <v>660</v>
      </c>
      <c r="F1404" s="167" t="s">
        <v>461</v>
      </c>
      <c r="G1404" s="168" t="s">
        <v>461</v>
      </c>
      <c r="O1404" s="35"/>
    </row>
    <row r="1405" spans="1:15" hidden="1">
      <c r="A1405" s="52"/>
      <c r="B1405" s="49" t="s">
        <v>703</v>
      </c>
      <c r="C1405" s="49" t="s">
        <v>534</v>
      </c>
      <c r="E1405" s="127" t="s">
        <v>661</v>
      </c>
      <c r="F1405" s="163" t="s">
        <v>461</v>
      </c>
      <c r="G1405" s="164" t="s">
        <v>461</v>
      </c>
      <c r="O1405" s="35"/>
    </row>
    <row r="1406" spans="1:15" hidden="1">
      <c r="A1406" s="150"/>
      <c r="B1406" s="49" t="s">
        <v>703</v>
      </c>
      <c r="C1406" s="49" t="s">
        <v>534</v>
      </c>
      <c r="E1406" s="123" t="s">
        <v>273</v>
      </c>
      <c r="F1406" s="685" t="s">
        <v>705</v>
      </c>
      <c r="G1406" s="686"/>
      <c r="O1406" s="35"/>
    </row>
    <row r="1407" spans="1:15" hidden="1">
      <c r="A1407" s="52"/>
      <c r="B1407" s="49" t="s">
        <v>703</v>
      </c>
      <c r="C1407" s="49" t="s">
        <v>534</v>
      </c>
      <c r="E1407" s="151" t="s">
        <v>585</v>
      </c>
      <c r="F1407" s="165" t="s">
        <v>461</v>
      </c>
      <c r="G1407" s="166" t="s">
        <v>461</v>
      </c>
      <c r="O1407" s="35"/>
    </row>
    <row r="1408" spans="1:15" hidden="1">
      <c r="A1408" s="52"/>
      <c r="B1408" s="49" t="s">
        <v>703</v>
      </c>
      <c r="C1408" s="49" t="s">
        <v>534</v>
      </c>
      <c r="E1408" s="123" t="s">
        <v>708</v>
      </c>
      <c r="F1408" s="167" t="s">
        <v>461</v>
      </c>
      <c r="G1408" s="168" t="s">
        <v>461</v>
      </c>
      <c r="O1408" s="35"/>
    </row>
    <row r="1409" spans="1:15" hidden="1">
      <c r="A1409" s="52"/>
      <c r="B1409" s="49" t="s">
        <v>703</v>
      </c>
      <c r="C1409" s="49" t="s">
        <v>534</v>
      </c>
      <c r="E1409" s="123" t="s">
        <v>709</v>
      </c>
      <c r="F1409" s="167" t="s">
        <v>461</v>
      </c>
      <c r="G1409" s="168" t="s">
        <v>461</v>
      </c>
      <c r="O1409" s="35"/>
    </row>
    <row r="1410" spans="1:15" hidden="1">
      <c r="A1410" s="29"/>
      <c r="B1410" s="49" t="s">
        <v>703</v>
      </c>
      <c r="C1410" s="49" t="s">
        <v>534</v>
      </c>
      <c r="E1410" s="123" t="s">
        <v>484</v>
      </c>
      <c r="F1410" s="38" t="e">
        <f>#REF!</f>
        <v>#REF!</v>
      </c>
      <c r="G1410" s="44" t="e">
        <f>#REF!</f>
        <v>#REF!</v>
      </c>
      <c r="O1410" s="35"/>
    </row>
    <row r="1411" spans="1:15" ht="40.5" hidden="1">
      <c r="A1411" s="52"/>
      <c r="B1411" s="49" t="s">
        <v>703</v>
      </c>
      <c r="C1411" s="49" t="s">
        <v>534</v>
      </c>
      <c r="E1411" s="123" t="s">
        <v>539</v>
      </c>
      <c r="F1411" s="167" t="s">
        <v>461</v>
      </c>
      <c r="G1411" s="168" t="s">
        <v>461</v>
      </c>
      <c r="O1411" s="35"/>
    </row>
    <row r="1412" spans="1:15" ht="40.5" hidden="1">
      <c r="A1412" s="29"/>
      <c r="B1412" s="49" t="s">
        <v>703</v>
      </c>
      <c r="C1412" s="49" t="s">
        <v>534</v>
      </c>
      <c r="E1412" s="123" t="s">
        <v>667</v>
      </c>
      <c r="F1412" s="38" t="e">
        <f>#REF!</f>
        <v>#REF!</v>
      </c>
      <c r="G1412" s="44" t="e">
        <f>#REF!</f>
        <v>#REF!</v>
      </c>
      <c r="O1412" s="35"/>
    </row>
    <row r="1413" spans="1:15" hidden="1">
      <c r="A1413" s="52"/>
      <c r="B1413" s="49" t="s">
        <v>703</v>
      </c>
      <c r="C1413" s="49" t="s">
        <v>534</v>
      </c>
      <c r="E1413" s="123" t="s">
        <v>449</v>
      </c>
      <c r="F1413" s="167" t="s">
        <v>461</v>
      </c>
      <c r="G1413" s="168" t="s">
        <v>461</v>
      </c>
      <c r="O1413" s="35"/>
    </row>
    <row r="1414" spans="1:15" hidden="1">
      <c r="A1414" s="29"/>
      <c r="B1414" s="49" t="s">
        <v>703</v>
      </c>
      <c r="C1414" s="49" t="s">
        <v>534</v>
      </c>
      <c r="E1414" s="123" t="s">
        <v>215</v>
      </c>
      <c r="F1414" s="38" t="e">
        <f>#REF!</f>
        <v>#REF!</v>
      </c>
      <c r="G1414" s="44" t="e">
        <f>#REF!</f>
        <v>#REF!</v>
      </c>
      <c r="O1414" s="35"/>
    </row>
    <row r="1415" spans="1:15" hidden="1">
      <c r="A1415" s="52"/>
      <c r="B1415" s="49" t="s">
        <v>703</v>
      </c>
      <c r="C1415" s="49" t="s">
        <v>534</v>
      </c>
      <c r="E1415" s="123" t="s">
        <v>438</v>
      </c>
      <c r="F1415" s="167" t="s">
        <v>461</v>
      </c>
      <c r="G1415" s="168" t="s">
        <v>461</v>
      </c>
      <c r="O1415" s="35"/>
    </row>
    <row r="1416" spans="1:15" hidden="1">
      <c r="A1416" s="52"/>
      <c r="B1416" s="49" t="s">
        <v>703</v>
      </c>
      <c r="C1416" s="49" t="s">
        <v>534</v>
      </c>
      <c r="E1416" s="2" t="s">
        <v>402</v>
      </c>
      <c r="F1416" s="167" t="s">
        <v>461</v>
      </c>
      <c r="G1416" s="168" t="s">
        <v>461</v>
      </c>
      <c r="O1416" s="35"/>
    </row>
    <row r="1417" spans="1:15" hidden="1">
      <c r="A1417" s="29"/>
      <c r="B1417" s="49" t="s">
        <v>703</v>
      </c>
      <c r="C1417" s="49" t="s">
        <v>534</v>
      </c>
      <c r="E1417" s="123" t="s">
        <v>710</v>
      </c>
      <c r="F1417" s="38" t="e">
        <f>#REF!</f>
        <v>#REF!</v>
      </c>
      <c r="G1417" s="44" t="e">
        <f>#REF!</f>
        <v>#REF!</v>
      </c>
      <c r="O1417" s="35"/>
    </row>
    <row r="1418" spans="1:15" hidden="1">
      <c r="A1418" s="52"/>
      <c r="B1418" s="49" t="s">
        <v>703</v>
      </c>
      <c r="C1418" s="49" t="s">
        <v>534</v>
      </c>
      <c r="E1418" s="123" t="s">
        <v>436</v>
      </c>
      <c r="F1418" s="167" t="s">
        <v>461</v>
      </c>
      <c r="G1418" s="168" t="s">
        <v>461</v>
      </c>
      <c r="O1418" s="35"/>
    </row>
    <row r="1419" spans="1:15" hidden="1">
      <c r="A1419" s="29"/>
      <c r="B1419" s="49" t="s">
        <v>703</v>
      </c>
      <c r="C1419" s="49" t="s">
        <v>534</v>
      </c>
      <c r="E1419" s="123" t="s">
        <v>256</v>
      </c>
      <c r="F1419" s="38" t="e">
        <f>#REF!</f>
        <v>#REF!</v>
      </c>
      <c r="G1419" s="44" t="e">
        <f>#REF!</f>
        <v>#REF!</v>
      </c>
      <c r="O1419" s="35"/>
    </row>
    <row r="1420" spans="1:15" hidden="1">
      <c r="A1420" s="52"/>
      <c r="B1420" s="49" t="s">
        <v>703</v>
      </c>
      <c r="C1420" s="49" t="s">
        <v>534</v>
      </c>
      <c r="E1420" s="123" t="s">
        <v>414</v>
      </c>
      <c r="F1420" s="167" t="s">
        <v>461</v>
      </c>
      <c r="G1420" s="168" t="s">
        <v>461</v>
      </c>
      <c r="O1420" s="35"/>
    </row>
    <row r="1421" spans="1:15" hidden="1">
      <c r="A1421" s="52"/>
      <c r="B1421" s="49" t="s">
        <v>703</v>
      </c>
      <c r="C1421" s="49" t="s">
        <v>534</v>
      </c>
      <c r="E1421" s="123" t="s">
        <v>467</v>
      </c>
      <c r="F1421" s="167" t="s">
        <v>461</v>
      </c>
      <c r="G1421" s="168" t="s">
        <v>461</v>
      </c>
      <c r="O1421" s="35"/>
    </row>
    <row r="1422" spans="1:15" hidden="1">
      <c r="A1422" s="52"/>
      <c r="B1422" s="49" t="s">
        <v>703</v>
      </c>
      <c r="C1422" s="49" t="s">
        <v>534</v>
      </c>
      <c r="E1422" s="127" t="s">
        <v>468</v>
      </c>
      <c r="F1422" s="163" t="s">
        <v>461</v>
      </c>
      <c r="G1422" s="164" t="s">
        <v>461</v>
      </c>
      <c r="O1422" s="35"/>
    </row>
    <row r="1423" spans="1:15" hidden="1">
      <c r="A1423" s="150"/>
      <c r="B1423" s="49" t="s">
        <v>703</v>
      </c>
      <c r="C1423" s="49" t="s">
        <v>534</v>
      </c>
      <c r="E1423" s="123" t="s">
        <v>283</v>
      </c>
      <c r="F1423" s="685" t="s">
        <v>705</v>
      </c>
      <c r="G1423" s="686"/>
      <c r="O1423" s="35"/>
    </row>
    <row r="1424" spans="1:15" hidden="1">
      <c r="A1424" s="52"/>
      <c r="B1424" s="49" t="s">
        <v>703</v>
      </c>
      <c r="C1424" s="49" t="s">
        <v>534</v>
      </c>
      <c r="E1424" s="151" t="s">
        <v>686</v>
      </c>
      <c r="F1424" s="165" t="s">
        <v>461</v>
      </c>
      <c r="G1424" s="166" t="s">
        <v>461</v>
      </c>
      <c r="O1424" s="35"/>
    </row>
    <row r="1425" spans="1:15" hidden="1">
      <c r="A1425" s="52"/>
      <c r="B1425" s="49" t="s">
        <v>703</v>
      </c>
      <c r="C1425" s="49" t="s">
        <v>534</v>
      </c>
      <c r="E1425" s="123" t="s">
        <v>492</v>
      </c>
      <c r="F1425" s="167" t="s">
        <v>461</v>
      </c>
      <c r="G1425" s="168" t="s">
        <v>461</v>
      </c>
      <c r="O1425" s="35"/>
    </row>
    <row r="1426" spans="1:15" hidden="1">
      <c r="A1426" s="52"/>
      <c r="B1426" s="49" t="s">
        <v>703</v>
      </c>
      <c r="C1426" s="49" t="s">
        <v>534</v>
      </c>
      <c r="E1426" s="123" t="s">
        <v>543</v>
      </c>
      <c r="F1426" s="167" t="s">
        <v>461</v>
      </c>
      <c r="G1426" s="168" t="s">
        <v>461</v>
      </c>
      <c r="O1426" s="35"/>
    </row>
    <row r="1427" spans="1:15" ht="40.5" hidden="1">
      <c r="A1427" s="29"/>
      <c r="B1427" s="49" t="s">
        <v>703</v>
      </c>
      <c r="C1427" s="49" t="s">
        <v>534</v>
      </c>
      <c r="E1427" s="123" t="s">
        <v>544</v>
      </c>
      <c r="F1427" s="38" t="e">
        <f>#REF!</f>
        <v>#REF!</v>
      </c>
      <c r="G1427" s="44" t="e">
        <f>#REF!</f>
        <v>#REF!</v>
      </c>
      <c r="O1427" s="35"/>
    </row>
    <row r="1428" spans="1:15" ht="40.5" hidden="1">
      <c r="A1428" s="52"/>
      <c r="B1428" s="49" t="s">
        <v>703</v>
      </c>
      <c r="C1428" s="49" t="s">
        <v>534</v>
      </c>
      <c r="E1428" s="123" t="s">
        <v>711</v>
      </c>
      <c r="F1428" s="167" t="s">
        <v>461</v>
      </c>
      <c r="G1428" s="168" t="s">
        <v>461</v>
      </c>
      <c r="O1428" s="35"/>
    </row>
    <row r="1429" spans="1:15" hidden="1">
      <c r="A1429" s="52"/>
      <c r="B1429" s="49" t="s">
        <v>703</v>
      </c>
      <c r="C1429" s="49" t="s">
        <v>534</v>
      </c>
      <c r="E1429" s="123" t="s">
        <v>529</v>
      </c>
      <c r="F1429" s="167" t="s">
        <v>461</v>
      </c>
      <c r="G1429" s="168" t="s">
        <v>461</v>
      </c>
      <c r="O1429" s="35"/>
    </row>
    <row r="1430" spans="1:15" hidden="1">
      <c r="A1430" s="52"/>
      <c r="B1430" s="49" t="s">
        <v>703</v>
      </c>
      <c r="C1430" s="49" t="s">
        <v>534</v>
      </c>
      <c r="E1430" s="123" t="s">
        <v>693</v>
      </c>
      <c r="F1430" s="167" t="s">
        <v>461</v>
      </c>
      <c r="G1430" s="168" t="s">
        <v>461</v>
      </c>
      <c r="O1430" s="35"/>
    </row>
    <row r="1431" spans="1:15" hidden="1">
      <c r="A1431" s="52"/>
      <c r="B1431" s="49" t="s">
        <v>703</v>
      </c>
      <c r="C1431" s="49" t="s">
        <v>534</v>
      </c>
      <c r="E1431" s="123" t="s">
        <v>294</v>
      </c>
      <c r="F1431" s="167" t="s">
        <v>461</v>
      </c>
      <c r="G1431" s="168" t="s">
        <v>461</v>
      </c>
      <c r="O1431" s="35"/>
    </row>
    <row r="1432" spans="1:15" hidden="1">
      <c r="A1432" s="29"/>
      <c r="B1432" s="49" t="s">
        <v>703</v>
      </c>
      <c r="C1432" s="49" t="s">
        <v>534</v>
      </c>
      <c r="E1432" s="123" t="s">
        <v>229</v>
      </c>
      <c r="F1432" s="38" t="e">
        <f>#REF!</f>
        <v>#REF!</v>
      </c>
      <c r="G1432" s="44" t="e">
        <f>#REF!</f>
        <v>#REF!</v>
      </c>
    </row>
    <row r="1433" spans="1:15" hidden="1">
      <c r="A1433" s="29"/>
      <c r="B1433" s="49" t="s">
        <v>703</v>
      </c>
      <c r="C1433" s="49" t="s">
        <v>534</v>
      </c>
      <c r="E1433" s="123" t="s">
        <v>211</v>
      </c>
      <c r="F1433" s="38" t="e">
        <f>#REF!</f>
        <v>#REF!</v>
      </c>
      <c r="G1433" s="44" t="e">
        <f>#REF!</f>
        <v>#REF!</v>
      </c>
    </row>
    <row r="1434" spans="1:15" hidden="1">
      <c r="A1434" s="52"/>
      <c r="B1434" s="49" t="s">
        <v>703</v>
      </c>
      <c r="C1434" s="49" t="s">
        <v>534</v>
      </c>
      <c r="E1434" s="123" t="s">
        <v>696</v>
      </c>
      <c r="F1434" s="167" t="s">
        <v>461</v>
      </c>
      <c r="G1434" s="168" t="s">
        <v>461</v>
      </c>
    </row>
    <row r="1435" spans="1:15" hidden="1">
      <c r="A1435" s="52"/>
      <c r="B1435" s="49" t="s">
        <v>703</v>
      </c>
      <c r="C1435" s="49" t="s">
        <v>534</v>
      </c>
      <c r="E1435" s="123" t="s">
        <v>700</v>
      </c>
      <c r="F1435" s="167" t="s">
        <v>461</v>
      </c>
      <c r="G1435" s="168" t="s">
        <v>461</v>
      </c>
    </row>
    <row r="1436" spans="1:15" hidden="1">
      <c r="A1436" s="52"/>
      <c r="B1436" s="49" t="s">
        <v>703</v>
      </c>
      <c r="C1436" s="49" t="s">
        <v>534</v>
      </c>
      <c r="E1436" s="123" t="s">
        <v>196</v>
      </c>
      <c r="F1436" s="167" t="s">
        <v>461</v>
      </c>
      <c r="G1436" s="168" t="s">
        <v>461</v>
      </c>
    </row>
    <row r="1437" spans="1:15" hidden="1">
      <c r="A1437" s="52"/>
      <c r="B1437" s="49" t="s">
        <v>703</v>
      </c>
      <c r="C1437" s="49" t="s">
        <v>534</v>
      </c>
      <c r="E1437" s="127" t="s">
        <v>712</v>
      </c>
      <c r="F1437" s="163" t="s">
        <v>461</v>
      </c>
      <c r="G1437" s="164" t="s">
        <v>461</v>
      </c>
    </row>
    <row r="1438" spans="1:15" hidden="1">
      <c r="A1438" s="150"/>
      <c r="B1438" s="49" t="s">
        <v>703</v>
      </c>
      <c r="C1438" s="49" t="s">
        <v>534</v>
      </c>
      <c r="E1438" s="123" t="s">
        <v>451</v>
      </c>
      <c r="F1438" s="685" t="s">
        <v>705</v>
      </c>
      <c r="G1438" s="686"/>
    </row>
    <row r="1439" spans="1:15" hidden="1">
      <c r="A1439" s="52"/>
      <c r="B1439" s="49" t="s">
        <v>703</v>
      </c>
      <c r="C1439" s="49" t="s">
        <v>534</v>
      </c>
      <c r="E1439" s="151" t="s">
        <v>713</v>
      </c>
      <c r="F1439" s="165" t="s">
        <v>461</v>
      </c>
      <c r="G1439" s="166" t="s">
        <v>461</v>
      </c>
    </row>
    <row r="1440" spans="1:15" hidden="1">
      <c r="A1440" s="52"/>
      <c r="B1440" s="49" t="s">
        <v>703</v>
      </c>
      <c r="C1440" s="49" t="s">
        <v>534</v>
      </c>
      <c r="E1440" s="127" t="s">
        <v>701</v>
      </c>
      <c r="F1440" s="163" t="s">
        <v>461</v>
      </c>
      <c r="G1440" s="164" t="s">
        <v>461</v>
      </c>
    </row>
    <row r="1441" spans="1:15" hidden="1">
      <c r="A1441" s="150"/>
      <c r="B1441" s="49" t="s">
        <v>703</v>
      </c>
      <c r="C1441" s="49" t="s">
        <v>534</v>
      </c>
      <c r="E1441" s="123" t="s">
        <v>276</v>
      </c>
      <c r="F1441" s="685" t="s">
        <v>705</v>
      </c>
      <c r="G1441" s="686"/>
    </row>
    <row r="1442" spans="1:15" hidden="1">
      <c r="A1442" s="52"/>
      <c r="E1442" s="62"/>
      <c r="F1442" s="177"/>
      <c r="G1442" s="162"/>
    </row>
    <row r="1443" spans="1:15" s="124" customFormat="1" hidden="1">
      <c r="A1443" s="52"/>
      <c r="B1443" s="63"/>
      <c r="C1443" s="63"/>
      <c r="D1443" s="63"/>
      <c r="E1443" s="104"/>
      <c r="F1443" s="104"/>
      <c r="G1443" s="104"/>
      <c r="O1443" s="36"/>
    </row>
    <row r="1444" spans="1:15" hidden="1">
      <c r="A1444" s="52"/>
      <c r="E1444" s="104"/>
      <c r="F1444" s="104"/>
      <c r="G1444" s="104"/>
    </row>
    <row r="1445" spans="1:15" hidden="1">
      <c r="A1445" s="52"/>
      <c r="E1445" s="62"/>
      <c r="F1445" s="49"/>
      <c r="G1445" s="61"/>
    </row>
    <row r="1446" spans="1:15" hidden="1">
      <c r="A1446" s="52"/>
      <c r="E1446" s="62"/>
      <c r="F1446" s="93"/>
    </row>
    <row r="1447" spans="1:15" hidden="1">
      <c r="A1447" s="52"/>
      <c r="E1447" s="125"/>
      <c r="F1447" s="93"/>
    </row>
    <row r="1448" spans="1:15" hidden="1">
      <c r="A1448" s="52"/>
      <c r="E1448" s="62"/>
      <c r="F1448" s="63"/>
      <c r="G1448" s="162"/>
      <c r="O1448" s="35"/>
    </row>
    <row r="1449" spans="1:15" hidden="1">
      <c r="A1449" s="52"/>
      <c r="E1449" s="62"/>
      <c r="F1449" s="63"/>
      <c r="G1449" s="162"/>
      <c r="O1449" s="35"/>
    </row>
    <row r="1450" spans="1:15" ht="25.5" hidden="1">
      <c r="A1450" s="52"/>
      <c r="E1450" s="54" t="s">
        <v>0</v>
      </c>
      <c r="F1450" s="54"/>
      <c r="G1450" s="54"/>
      <c r="O1450" s="35"/>
    </row>
    <row r="1451" spans="1:15" ht="25.5" hidden="1">
      <c r="A1451" s="52"/>
      <c r="E1451" s="54" t="s">
        <v>179</v>
      </c>
      <c r="F1451" s="54"/>
      <c r="G1451" s="54"/>
      <c r="O1451" s="35"/>
    </row>
    <row r="1452" spans="1:15" ht="90" hidden="1">
      <c r="A1452" s="52"/>
      <c r="E1452" s="239" t="s">
        <v>714</v>
      </c>
      <c r="F1452" s="239"/>
      <c r="G1452" s="239"/>
      <c r="O1452" s="35"/>
    </row>
    <row r="1453" spans="1:15" ht="25.5" hidden="1">
      <c r="A1453" s="52"/>
      <c r="E1453" s="54" t="s">
        <v>397</v>
      </c>
      <c r="F1453" s="54"/>
      <c r="G1453" s="54"/>
      <c r="O1453" s="35"/>
    </row>
    <row r="1454" spans="1:15" ht="25.5" hidden="1">
      <c r="A1454" s="52"/>
      <c r="E1454" s="54"/>
      <c r="F1454" s="54"/>
      <c r="G1454" s="54"/>
      <c r="O1454" s="35"/>
    </row>
    <row r="1455" spans="1:15" ht="21" hidden="1" thickBot="1">
      <c r="A1455" s="52"/>
      <c r="E1455" s="666" t="s">
        <v>182</v>
      </c>
      <c r="F1455" s="669" t="s">
        <v>7</v>
      </c>
      <c r="G1455" s="670"/>
      <c r="O1455" s="35"/>
    </row>
    <row r="1456" spans="1:15" ht="21" hidden="1" thickBot="1">
      <c r="A1456" s="52"/>
      <c r="E1456" s="667"/>
      <c r="F1456" s="669" t="s">
        <v>12</v>
      </c>
      <c r="G1456" s="671"/>
      <c r="O1456" s="35"/>
    </row>
    <row r="1457" spans="1:15" ht="21" hidden="1" thickBot="1">
      <c r="A1457" s="52"/>
      <c r="E1457" s="668"/>
      <c r="F1457" s="58" t="s">
        <v>185</v>
      </c>
      <c r="G1457" s="59" t="s">
        <v>186</v>
      </c>
      <c r="O1457" s="35"/>
    </row>
    <row r="1458" spans="1:15" ht="21.75" hidden="1" thickTop="1" thickBot="1">
      <c r="A1458" s="52"/>
      <c r="E1458" s="188" t="s">
        <v>497</v>
      </c>
      <c r="F1458" s="681"/>
      <c r="G1458" s="682"/>
      <c r="O1458" s="35"/>
    </row>
    <row r="1459" spans="1:15" hidden="1">
      <c r="A1459" s="150"/>
      <c r="B1459" s="49" t="s">
        <v>715</v>
      </c>
      <c r="C1459" s="49" t="s">
        <v>534</v>
      </c>
      <c r="E1459" s="112" t="s">
        <v>551</v>
      </c>
      <c r="F1459" s="685" t="s">
        <v>705</v>
      </c>
      <c r="G1459" s="686"/>
      <c r="O1459" s="35"/>
    </row>
    <row r="1460" spans="1:15" hidden="1">
      <c r="A1460" s="29"/>
      <c r="B1460" s="49" t="s">
        <v>715</v>
      </c>
      <c r="C1460" s="49" t="s">
        <v>534</v>
      </c>
      <c r="E1460" s="216" t="s">
        <v>221</v>
      </c>
      <c r="F1460" s="152" t="e">
        <f>#REF!</f>
        <v>#REF!</v>
      </c>
      <c r="G1460" s="153" t="e">
        <f>#REF!</f>
        <v>#REF!</v>
      </c>
      <c r="O1460" s="35"/>
    </row>
    <row r="1461" spans="1:15" hidden="1">
      <c r="A1461" s="52"/>
      <c r="B1461" s="49" t="s">
        <v>715</v>
      </c>
      <c r="C1461" s="49" t="s">
        <v>534</v>
      </c>
      <c r="E1461" s="112" t="s">
        <v>716</v>
      </c>
      <c r="F1461" s="240" t="s">
        <v>717</v>
      </c>
      <c r="G1461" s="39" t="s">
        <v>717</v>
      </c>
      <c r="O1461" s="35"/>
    </row>
    <row r="1462" spans="1:15" hidden="1">
      <c r="A1462" s="52"/>
      <c r="B1462" s="49" t="s">
        <v>715</v>
      </c>
      <c r="C1462" s="49" t="s">
        <v>534</v>
      </c>
      <c r="E1462" s="157" t="s">
        <v>718</v>
      </c>
      <c r="F1462" s="240" t="s">
        <v>461</v>
      </c>
      <c r="G1462" s="39" t="s">
        <v>461</v>
      </c>
      <c r="O1462" s="35"/>
    </row>
    <row r="1463" spans="1:15" hidden="1">
      <c r="A1463" s="52"/>
      <c r="B1463" s="49" t="s">
        <v>715</v>
      </c>
      <c r="C1463" s="49" t="s">
        <v>534</v>
      </c>
      <c r="E1463" s="112" t="s">
        <v>719</v>
      </c>
      <c r="F1463" s="240" t="s">
        <v>461</v>
      </c>
      <c r="G1463" s="39" t="s">
        <v>461</v>
      </c>
      <c r="O1463" s="35"/>
    </row>
    <row r="1464" spans="1:15" hidden="1">
      <c r="A1464" s="52"/>
      <c r="B1464" s="49" t="s">
        <v>715</v>
      </c>
      <c r="C1464" s="49" t="s">
        <v>534</v>
      </c>
      <c r="E1464" s="112" t="s">
        <v>409</v>
      </c>
      <c r="F1464" s="240" t="s">
        <v>461</v>
      </c>
      <c r="G1464" s="39" t="s">
        <v>461</v>
      </c>
      <c r="O1464" s="35"/>
    </row>
    <row r="1465" spans="1:15" hidden="1">
      <c r="A1465" s="29"/>
      <c r="B1465" s="49" t="s">
        <v>715</v>
      </c>
      <c r="C1465" s="49" t="s">
        <v>534</v>
      </c>
      <c r="E1465" s="112" t="s">
        <v>412</v>
      </c>
      <c r="F1465" s="38" t="e">
        <f>#REF!</f>
        <v>#REF!</v>
      </c>
      <c r="G1465" s="44" t="e">
        <f>#REF!</f>
        <v>#REF!</v>
      </c>
      <c r="O1465" s="35"/>
    </row>
    <row r="1466" spans="1:15" hidden="1">
      <c r="A1466" s="29"/>
      <c r="B1466" s="49" t="s">
        <v>715</v>
      </c>
      <c r="C1466" s="49" t="s">
        <v>534</v>
      </c>
      <c r="E1466" s="112" t="s">
        <v>720</v>
      </c>
      <c r="F1466" s="38" t="e">
        <f>#REF!</f>
        <v>#REF!</v>
      </c>
      <c r="G1466" s="44" t="e">
        <f>#REF!</f>
        <v>#REF!</v>
      </c>
      <c r="O1466" s="35"/>
    </row>
    <row r="1467" spans="1:15" ht="40.5" hidden="1">
      <c r="A1467" s="52"/>
      <c r="B1467" s="49" t="s">
        <v>715</v>
      </c>
      <c r="C1467" s="49" t="s">
        <v>534</v>
      </c>
      <c r="E1467" s="112" t="s">
        <v>667</v>
      </c>
      <c r="F1467" s="240" t="s">
        <v>461</v>
      </c>
      <c r="G1467" s="39" t="s">
        <v>461</v>
      </c>
      <c r="O1467" s="35"/>
    </row>
    <row r="1468" spans="1:15" hidden="1">
      <c r="A1468" s="52"/>
      <c r="B1468" s="49" t="s">
        <v>715</v>
      </c>
      <c r="C1468" s="49" t="s">
        <v>534</v>
      </c>
      <c r="E1468" s="112" t="s">
        <v>334</v>
      </c>
      <c r="F1468" s="240" t="s">
        <v>461</v>
      </c>
      <c r="G1468" s="39" t="s">
        <v>461</v>
      </c>
      <c r="O1468" s="35"/>
    </row>
    <row r="1469" spans="1:15" hidden="1">
      <c r="A1469" s="29"/>
      <c r="B1469" s="49" t="s">
        <v>715</v>
      </c>
      <c r="C1469" s="49" t="s">
        <v>534</v>
      </c>
      <c r="E1469" s="112" t="s">
        <v>721</v>
      </c>
      <c r="F1469" s="38" t="e">
        <f>#REF!</f>
        <v>#REF!</v>
      </c>
      <c r="G1469" s="44" t="e">
        <f>#REF!</f>
        <v>#REF!</v>
      </c>
      <c r="O1469" s="35"/>
    </row>
    <row r="1470" spans="1:15" hidden="1">
      <c r="A1470" s="29"/>
      <c r="B1470" s="49" t="s">
        <v>715</v>
      </c>
      <c r="C1470" s="49" t="s">
        <v>534</v>
      </c>
      <c r="E1470" s="112" t="s">
        <v>402</v>
      </c>
      <c r="F1470" s="38"/>
      <c r="G1470" s="44"/>
      <c r="O1470" s="35"/>
    </row>
    <row r="1471" spans="1:15" hidden="1">
      <c r="A1471" s="29"/>
      <c r="B1471" s="49" t="s">
        <v>715</v>
      </c>
      <c r="C1471" s="49" t="s">
        <v>534</v>
      </c>
      <c r="E1471" s="112" t="s">
        <v>465</v>
      </c>
      <c r="F1471" s="38" t="e">
        <f>#REF!</f>
        <v>#REF!</v>
      </c>
      <c r="G1471" s="44" t="e">
        <f>#REF!</f>
        <v>#REF!</v>
      </c>
      <c r="O1471" s="35"/>
    </row>
    <row r="1472" spans="1:15" hidden="1">
      <c r="A1472" s="52"/>
      <c r="B1472" s="49" t="s">
        <v>715</v>
      </c>
      <c r="C1472" s="49" t="s">
        <v>534</v>
      </c>
      <c r="E1472" s="112" t="s">
        <v>722</v>
      </c>
      <c r="F1472" s="240" t="s">
        <v>461</v>
      </c>
      <c r="G1472" s="39" t="s">
        <v>461</v>
      </c>
      <c r="O1472" s="35"/>
    </row>
    <row r="1473" spans="1:15" hidden="1">
      <c r="A1473" s="29"/>
      <c r="B1473" s="49" t="s">
        <v>715</v>
      </c>
      <c r="C1473" s="49" t="s">
        <v>534</v>
      </c>
      <c r="E1473" s="112" t="s">
        <v>417</v>
      </c>
      <c r="F1473" s="71" t="e">
        <f>#REF!</f>
        <v>#REF!</v>
      </c>
      <c r="G1473" s="39" t="e">
        <f>#REF!</f>
        <v>#REF!</v>
      </c>
      <c r="O1473" s="35"/>
    </row>
    <row r="1474" spans="1:15" hidden="1">
      <c r="A1474" s="52"/>
      <c r="B1474" s="49" t="s">
        <v>715</v>
      </c>
      <c r="C1474" s="49" t="s">
        <v>534</v>
      </c>
      <c r="E1474" s="112" t="s">
        <v>723</v>
      </c>
      <c r="F1474" s="240" t="s">
        <v>461</v>
      </c>
      <c r="G1474" s="39" t="s">
        <v>461</v>
      </c>
      <c r="O1474" s="35"/>
    </row>
    <row r="1475" spans="1:15" hidden="1">
      <c r="A1475" s="52"/>
      <c r="B1475" s="49" t="s">
        <v>715</v>
      </c>
      <c r="C1475" s="49" t="s">
        <v>534</v>
      </c>
      <c r="E1475" s="112" t="s">
        <v>724</v>
      </c>
      <c r="F1475" s="240" t="s">
        <v>461</v>
      </c>
      <c r="G1475" s="39" t="s">
        <v>461</v>
      </c>
      <c r="O1475" s="35"/>
    </row>
    <row r="1476" spans="1:15" hidden="1">
      <c r="A1476" s="52"/>
      <c r="B1476" s="49" t="s">
        <v>715</v>
      </c>
      <c r="C1476" s="49" t="s">
        <v>534</v>
      </c>
      <c r="E1476" s="217" t="s">
        <v>725</v>
      </c>
      <c r="F1476" s="241" t="s">
        <v>461</v>
      </c>
      <c r="G1476" s="242" t="s">
        <v>461</v>
      </c>
      <c r="O1476" s="35"/>
    </row>
    <row r="1477" spans="1:15" hidden="1">
      <c r="A1477" s="150"/>
      <c r="B1477" s="49" t="s">
        <v>715</v>
      </c>
      <c r="C1477" s="49" t="s">
        <v>534</v>
      </c>
      <c r="E1477" s="112" t="s">
        <v>283</v>
      </c>
      <c r="F1477" s="685" t="s">
        <v>705</v>
      </c>
      <c r="G1477" s="686"/>
      <c r="O1477" s="35"/>
    </row>
    <row r="1478" spans="1:15" ht="40.5" hidden="1">
      <c r="A1478" s="52"/>
      <c r="B1478" s="49" t="s">
        <v>715</v>
      </c>
      <c r="C1478" s="49" t="s">
        <v>534</v>
      </c>
      <c r="E1478" s="216" t="s">
        <v>544</v>
      </c>
      <c r="F1478" s="243" t="s">
        <v>461</v>
      </c>
      <c r="G1478" s="176" t="s">
        <v>461</v>
      </c>
      <c r="O1478" s="35"/>
    </row>
    <row r="1479" spans="1:15" hidden="1">
      <c r="A1479" s="52"/>
      <c r="B1479" s="49" t="s">
        <v>715</v>
      </c>
      <c r="C1479" s="49" t="s">
        <v>534</v>
      </c>
      <c r="E1479" s="112" t="s">
        <v>726</v>
      </c>
      <c r="F1479" s="240" t="s">
        <v>461</v>
      </c>
      <c r="G1479" s="39" t="s">
        <v>461</v>
      </c>
      <c r="O1479" s="35"/>
    </row>
    <row r="1480" spans="1:15" hidden="1">
      <c r="A1480" s="52"/>
      <c r="B1480" s="49" t="s">
        <v>715</v>
      </c>
      <c r="C1480" s="49" t="s">
        <v>534</v>
      </c>
      <c r="E1480" s="112" t="s">
        <v>211</v>
      </c>
      <c r="F1480" s="240" t="s">
        <v>461</v>
      </c>
      <c r="G1480" s="39" t="s">
        <v>461</v>
      </c>
    </row>
    <row r="1481" spans="1:15" hidden="1">
      <c r="A1481" s="52"/>
      <c r="B1481" s="49" t="s">
        <v>715</v>
      </c>
      <c r="C1481" s="49" t="s">
        <v>534</v>
      </c>
      <c r="E1481" s="112" t="s">
        <v>727</v>
      </c>
      <c r="F1481" s="240" t="s">
        <v>461</v>
      </c>
      <c r="G1481" s="39" t="s">
        <v>461</v>
      </c>
    </row>
    <row r="1482" spans="1:15" hidden="1">
      <c r="A1482" s="29"/>
      <c r="B1482" s="49" t="s">
        <v>715</v>
      </c>
      <c r="C1482" s="49" t="s">
        <v>534</v>
      </c>
      <c r="E1482" s="112" t="s">
        <v>728</v>
      </c>
      <c r="F1482" s="38" t="e">
        <f>#REF!</f>
        <v>#REF!</v>
      </c>
      <c r="G1482" s="44" t="e">
        <f>#REF!</f>
        <v>#REF!</v>
      </c>
    </row>
    <row r="1483" spans="1:15" hidden="1">
      <c r="A1483" s="52"/>
      <c r="B1483" s="49" t="s">
        <v>715</v>
      </c>
      <c r="C1483" s="49" t="s">
        <v>534</v>
      </c>
      <c r="E1483" s="112" t="s">
        <v>729</v>
      </c>
      <c r="F1483" s="240" t="s">
        <v>461</v>
      </c>
      <c r="G1483" s="39" t="s">
        <v>461</v>
      </c>
    </row>
    <row r="1484" spans="1:15" hidden="1">
      <c r="A1484" s="52"/>
      <c r="E1484" s="117"/>
      <c r="F1484" s="63"/>
      <c r="G1484" s="162"/>
    </row>
    <row r="1485" spans="1:15" s="124" customFormat="1" hidden="1">
      <c r="A1485" s="52"/>
      <c r="B1485" s="63"/>
      <c r="C1485" s="63"/>
      <c r="D1485" s="63"/>
      <c r="E1485" s="104"/>
      <c r="F1485" s="104"/>
      <c r="G1485" s="104"/>
      <c r="O1485" s="36"/>
    </row>
    <row r="1486" spans="1:15" hidden="1">
      <c r="A1486" s="52"/>
      <c r="E1486" s="104"/>
      <c r="F1486" s="104"/>
      <c r="G1486" s="104"/>
    </row>
    <row r="1487" spans="1:15" hidden="1">
      <c r="A1487" s="52"/>
      <c r="E1487" s="62"/>
      <c r="F1487" s="49"/>
      <c r="G1487" s="61"/>
    </row>
    <row r="1488" spans="1:15" hidden="1">
      <c r="A1488" s="52"/>
      <c r="E1488" s="62"/>
      <c r="F1488" s="93"/>
    </row>
    <row r="1489" spans="1:7" hidden="1">
      <c r="A1489" s="52"/>
      <c r="E1489" s="125"/>
      <c r="F1489" s="93"/>
    </row>
    <row r="1490" spans="1:7" hidden="1">
      <c r="A1490" s="52"/>
      <c r="E1490" s="62"/>
      <c r="F1490" s="63"/>
      <c r="G1490" s="162"/>
    </row>
    <row r="1491" spans="1:7" hidden="1">
      <c r="A1491" s="52"/>
      <c r="E1491" s="62"/>
      <c r="F1491" s="63"/>
      <c r="G1491" s="162"/>
    </row>
    <row r="1492" spans="1:7" ht="25.5" hidden="1">
      <c r="A1492" s="52"/>
      <c r="E1492" s="54" t="s">
        <v>0</v>
      </c>
      <c r="F1492" s="54"/>
      <c r="G1492" s="54"/>
    </row>
    <row r="1493" spans="1:7" ht="25.5" hidden="1">
      <c r="A1493" s="52"/>
      <c r="E1493" s="54" t="s">
        <v>179</v>
      </c>
      <c r="F1493" s="54"/>
      <c r="G1493" s="54"/>
    </row>
    <row r="1494" spans="1:7" ht="30" hidden="1">
      <c r="A1494" s="52"/>
      <c r="E1494" s="239" t="s">
        <v>730</v>
      </c>
      <c r="F1494" s="239"/>
      <c r="G1494" s="239"/>
    </row>
    <row r="1495" spans="1:7" ht="25.5" hidden="1">
      <c r="A1495" s="52"/>
      <c r="E1495" s="54" t="s">
        <v>397</v>
      </c>
      <c r="F1495" s="54"/>
      <c r="G1495" s="54"/>
    </row>
    <row r="1496" spans="1:7" ht="25.5" hidden="1">
      <c r="A1496" s="52"/>
      <c r="E1496" s="54"/>
      <c r="F1496" s="54"/>
      <c r="G1496" s="54"/>
    </row>
    <row r="1497" spans="1:7" ht="21" hidden="1" thickBot="1">
      <c r="A1497" s="52"/>
      <c r="E1497" s="666" t="s">
        <v>182</v>
      </c>
      <c r="F1497" s="669" t="s">
        <v>7</v>
      </c>
      <c r="G1497" s="670"/>
    </row>
    <row r="1498" spans="1:7" ht="21" hidden="1" thickBot="1">
      <c r="A1498" s="52"/>
      <c r="E1498" s="667"/>
      <c r="F1498" s="669" t="s">
        <v>12</v>
      </c>
      <c r="G1498" s="671"/>
    </row>
    <row r="1499" spans="1:7" ht="21" hidden="1" thickBot="1">
      <c r="A1499" s="52"/>
      <c r="E1499" s="687"/>
      <c r="F1499" s="58" t="s">
        <v>185</v>
      </c>
      <c r="G1499" s="59" t="s">
        <v>186</v>
      </c>
    </row>
    <row r="1500" spans="1:7" hidden="1">
      <c r="A1500" s="29"/>
      <c r="B1500" s="49" t="s">
        <v>731</v>
      </c>
      <c r="C1500" s="49" t="s">
        <v>534</v>
      </c>
      <c r="E1500" s="123" t="s">
        <v>659</v>
      </c>
      <c r="F1500" s="38" t="e">
        <f>#REF!</f>
        <v>#REF!</v>
      </c>
      <c r="G1500" s="44" t="e">
        <f>#REF!</f>
        <v>#REF!</v>
      </c>
    </row>
    <row r="1501" spans="1:7" hidden="1">
      <c r="A1501" s="29"/>
      <c r="B1501" s="49" t="s">
        <v>731</v>
      </c>
      <c r="C1501" s="49" t="s">
        <v>534</v>
      </c>
      <c r="E1501" s="123" t="s">
        <v>660</v>
      </c>
      <c r="F1501" s="71" t="e">
        <f>#REF!</f>
        <v>#REF!</v>
      </c>
      <c r="G1501" s="39" t="e">
        <f>#REF!</f>
        <v>#REF!</v>
      </c>
    </row>
    <row r="1502" spans="1:7" hidden="1">
      <c r="A1502" s="29"/>
      <c r="B1502" s="49" t="s">
        <v>731</v>
      </c>
      <c r="C1502" s="49" t="s">
        <v>534</v>
      </c>
      <c r="E1502" s="2" t="s">
        <v>732</v>
      </c>
      <c r="F1502" s="38" t="e">
        <f>#REF!</f>
        <v>#REF!</v>
      </c>
      <c r="G1502" s="44" t="e">
        <f>#REF!</f>
        <v>#REF!</v>
      </c>
    </row>
    <row r="1503" spans="1:7" ht="40.5" hidden="1">
      <c r="A1503" s="29"/>
      <c r="B1503" s="49" t="s">
        <v>731</v>
      </c>
      <c r="C1503" s="49" t="s">
        <v>534</v>
      </c>
      <c r="E1503" s="80" t="s">
        <v>567</v>
      </c>
      <c r="F1503" s="38" t="e">
        <f>#REF!</f>
        <v>#REF!</v>
      </c>
      <c r="G1503" s="44" t="e">
        <f>#REF!</f>
        <v>#REF!</v>
      </c>
    </row>
    <row r="1504" spans="1:7" hidden="1">
      <c r="A1504" s="29"/>
      <c r="B1504" s="49" t="s">
        <v>731</v>
      </c>
      <c r="C1504" s="49" t="s">
        <v>534</v>
      </c>
      <c r="E1504" s="123" t="s">
        <v>693</v>
      </c>
      <c r="F1504" s="38" t="e">
        <f>#REF!</f>
        <v>#REF!</v>
      </c>
      <c r="G1504" s="44" t="e">
        <f>#REF!</f>
        <v>#REF!</v>
      </c>
    </row>
    <row r="1505" spans="1:15" hidden="1">
      <c r="A1505" s="29"/>
      <c r="B1505" s="49" t="s">
        <v>731</v>
      </c>
      <c r="C1505" s="49" t="s">
        <v>534</v>
      </c>
      <c r="E1505" s="2" t="s">
        <v>419</v>
      </c>
      <c r="F1505" s="38" t="e">
        <f>#REF!</f>
        <v>#REF!</v>
      </c>
      <c r="G1505" s="44" t="e">
        <f>#REF!</f>
        <v>#REF!</v>
      </c>
    </row>
    <row r="1506" spans="1:15" ht="40.5" hidden="1">
      <c r="A1506" s="29"/>
      <c r="B1506" s="49" t="s">
        <v>731</v>
      </c>
      <c r="C1506" s="49" t="s">
        <v>534</v>
      </c>
      <c r="E1506" s="2" t="s">
        <v>733</v>
      </c>
      <c r="F1506" s="38" t="e">
        <f>#REF!</f>
        <v>#REF!</v>
      </c>
      <c r="G1506" s="44" t="e">
        <f>#REF!</f>
        <v>#REF!</v>
      </c>
    </row>
    <row r="1507" spans="1:15" hidden="1">
      <c r="A1507" s="29"/>
      <c r="B1507" s="49" t="s">
        <v>731</v>
      </c>
      <c r="C1507" s="49" t="s">
        <v>534</v>
      </c>
      <c r="E1507" s="123" t="s">
        <v>699</v>
      </c>
      <c r="F1507" s="38" t="e">
        <f>#REF!</f>
        <v>#REF!</v>
      </c>
      <c r="G1507" s="44" t="e">
        <f>#REF!</f>
        <v>#REF!</v>
      </c>
    </row>
    <row r="1508" spans="1:15">
      <c r="A1508" s="52"/>
      <c r="E1508" s="62"/>
      <c r="F1508" s="63"/>
      <c r="G1508" s="162"/>
    </row>
    <row r="1509" spans="1:15" s="124" customFormat="1">
      <c r="A1509" s="52"/>
      <c r="B1509" s="63"/>
      <c r="C1509" s="63"/>
      <c r="D1509" s="63"/>
      <c r="E1509" s="104"/>
      <c r="F1509" s="104"/>
      <c r="G1509" s="104"/>
      <c r="O1509" s="36"/>
    </row>
    <row r="1510" spans="1:15">
      <c r="A1510" s="46"/>
      <c r="E1510" s="62"/>
      <c r="F1510" s="49"/>
      <c r="G1510" s="61"/>
    </row>
    <row r="1511" spans="1:15">
      <c r="A1511" s="46"/>
      <c r="E1511" s="62"/>
      <c r="F1511" s="93"/>
    </row>
    <row r="1512" spans="1:15">
      <c r="A1512" s="52"/>
      <c r="F1512" s="144"/>
    </row>
    <row r="1513" spans="1:15">
      <c r="A1513" s="52"/>
      <c r="F1513" s="144"/>
    </row>
    <row r="1514" spans="1:15">
      <c r="A1514" s="52"/>
      <c r="F1514" s="144"/>
    </row>
    <row r="1515" spans="1:15">
      <c r="A1515" s="52"/>
      <c r="F1515" s="144"/>
    </row>
    <row r="1516" spans="1:15">
      <c r="A1516" s="52"/>
      <c r="F1516" s="144"/>
    </row>
    <row r="1517" spans="1:15">
      <c r="A1517" s="52"/>
      <c r="F1517" s="144"/>
    </row>
    <row r="1518" spans="1:15">
      <c r="A1518" s="52"/>
      <c r="F1518" s="144"/>
    </row>
    <row r="1519" spans="1:15">
      <c r="A1519" s="52"/>
      <c r="F1519" s="144"/>
    </row>
    <row r="1520" spans="1:15">
      <c r="A1520" s="52"/>
      <c r="F1520" s="144"/>
    </row>
    <row r="1521" spans="1:15">
      <c r="A1521" s="52"/>
      <c r="F1521" s="144"/>
    </row>
    <row r="1522" spans="1:15">
      <c r="A1522" s="52"/>
      <c r="F1522" s="144"/>
    </row>
    <row r="1523" spans="1:15">
      <c r="A1523" s="52"/>
      <c r="F1523" s="144"/>
    </row>
    <row r="1524" spans="1:15">
      <c r="A1524" s="52"/>
      <c r="F1524" s="144"/>
    </row>
    <row r="1525" spans="1:15">
      <c r="A1525" s="52"/>
      <c r="F1525" s="144"/>
    </row>
    <row r="1526" spans="1:15">
      <c r="A1526" s="52"/>
      <c r="F1526" s="144"/>
    </row>
    <row r="1527" spans="1:15" s="1" customFormat="1">
      <c r="A1527" s="52"/>
      <c r="B1527" s="49"/>
      <c r="C1527" s="49"/>
      <c r="D1527" s="49"/>
      <c r="E1527" s="93"/>
      <c r="F1527" s="144"/>
      <c r="O1527" s="36"/>
    </row>
    <row r="1528" spans="1:15" s="1" customFormat="1">
      <c r="A1528" s="52"/>
      <c r="B1528" s="49"/>
      <c r="C1528" s="49"/>
      <c r="D1528" s="49"/>
      <c r="E1528" s="93"/>
      <c r="F1528" s="144"/>
      <c r="O1528" s="36"/>
    </row>
    <row r="1529" spans="1:15" s="1" customFormat="1">
      <c r="A1529" s="52"/>
      <c r="B1529" s="49"/>
      <c r="C1529" s="49"/>
      <c r="D1529" s="49"/>
      <c r="E1529" s="93"/>
      <c r="F1529" s="144"/>
      <c r="O1529" s="36"/>
    </row>
    <row r="1530" spans="1:15" s="1" customFormat="1">
      <c r="A1530" s="52"/>
      <c r="B1530" s="49"/>
      <c r="C1530" s="49"/>
      <c r="D1530" s="49"/>
      <c r="E1530" s="93"/>
      <c r="F1530" s="144"/>
      <c r="O1530" s="36"/>
    </row>
    <row r="1531" spans="1:15" s="1" customFormat="1">
      <c r="A1531" s="52"/>
      <c r="B1531" s="49"/>
      <c r="C1531" s="49"/>
      <c r="D1531" s="49"/>
      <c r="E1531" s="93"/>
      <c r="F1531" s="144"/>
      <c r="O1531" s="36"/>
    </row>
    <row r="1532" spans="1:15" s="1" customFormat="1">
      <c r="A1532" s="52"/>
      <c r="B1532" s="49"/>
      <c r="C1532" s="49"/>
      <c r="D1532" s="49"/>
      <c r="E1532" s="93"/>
      <c r="F1532" s="144"/>
      <c r="O1532" s="36"/>
    </row>
    <row r="1533" spans="1:15" s="1" customFormat="1">
      <c r="A1533" s="52"/>
      <c r="B1533" s="49"/>
      <c r="C1533" s="49"/>
      <c r="D1533" s="49"/>
      <c r="E1533" s="93"/>
      <c r="F1533" s="144"/>
      <c r="O1533" s="36"/>
    </row>
    <row r="1534" spans="1:15" s="1" customFormat="1">
      <c r="A1534" s="52"/>
      <c r="B1534" s="49"/>
      <c r="C1534" s="49"/>
      <c r="D1534" s="49"/>
      <c r="E1534" s="93"/>
      <c r="F1534" s="144"/>
      <c r="O1534" s="36"/>
    </row>
    <row r="1535" spans="1:15" s="1" customFormat="1">
      <c r="A1535" s="52"/>
      <c r="B1535" s="49"/>
      <c r="C1535" s="49"/>
      <c r="D1535" s="49"/>
      <c r="E1535" s="93"/>
      <c r="F1535" s="144"/>
      <c r="O1535" s="36"/>
    </row>
    <row r="1536" spans="1:15" s="1" customFormat="1">
      <c r="A1536" s="52"/>
      <c r="B1536" s="49"/>
      <c r="C1536" s="49"/>
      <c r="D1536" s="49"/>
      <c r="E1536" s="93"/>
      <c r="F1536" s="144"/>
      <c r="O1536" s="36"/>
    </row>
    <row r="1537" spans="1:15" s="1" customFormat="1">
      <c r="A1537" s="52"/>
      <c r="B1537" s="49"/>
      <c r="C1537" s="49"/>
      <c r="D1537" s="49"/>
      <c r="E1537" s="93"/>
      <c r="F1537" s="144"/>
      <c r="O1537" s="36"/>
    </row>
    <row r="1538" spans="1:15" s="1" customFormat="1">
      <c r="A1538" s="52"/>
      <c r="B1538" s="49"/>
      <c r="C1538" s="49"/>
      <c r="D1538" s="49"/>
      <c r="E1538" s="93"/>
      <c r="F1538" s="144"/>
      <c r="O1538" s="36"/>
    </row>
    <row r="1539" spans="1:15" s="1" customFormat="1">
      <c r="A1539" s="52"/>
      <c r="B1539" s="49"/>
      <c r="C1539" s="49"/>
      <c r="D1539" s="49"/>
      <c r="E1539" s="93"/>
      <c r="F1539" s="144"/>
      <c r="O1539" s="36"/>
    </row>
    <row r="1540" spans="1:15" s="1" customFormat="1">
      <c r="A1540" s="52"/>
      <c r="B1540" s="49"/>
      <c r="C1540" s="49"/>
      <c r="D1540" s="49"/>
      <c r="E1540" s="93"/>
      <c r="F1540" s="144"/>
      <c r="O1540" s="36"/>
    </row>
    <row r="1541" spans="1:15" s="1" customFormat="1">
      <c r="A1541" s="52"/>
      <c r="B1541" s="49"/>
      <c r="C1541" s="49"/>
      <c r="D1541" s="49"/>
      <c r="E1541" s="93"/>
      <c r="F1541" s="144"/>
      <c r="O1541" s="36"/>
    </row>
    <row r="1542" spans="1:15" s="1" customFormat="1">
      <c r="A1542" s="52"/>
      <c r="B1542" s="49"/>
      <c r="C1542" s="49"/>
      <c r="D1542" s="49"/>
      <c r="E1542" s="93"/>
      <c r="F1542" s="144"/>
      <c r="O1542" s="36"/>
    </row>
    <row r="1543" spans="1:15" s="1" customFormat="1">
      <c r="A1543" s="52"/>
      <c r="B1543" s="49"/>
      <c r="C1543" s="49"/>
      <c r="D1543" s="49"/>
      <c r="E1543" s="93"/>
      <c r="F1543" s="144"/>
      <c r="O1543" s="36"/>
    </row>
    <row r="1544" spans="1:15" s="1" customFormat="1">
      <c r="A1544" s="52"/>
      <c r="B1544" s="49"/>
      <c r="C1544" s="49"/>
      <c r="D1544" s="49"/>
      <c r="E1544" s="93"/>
      <c r="F1544" s="144"/>
      <c r="O1544" s="36"/>
    </row>
    <row r="1545" spans="1:15" s="1" customFormat="1">
      <c r="A1545" s="52"/>
      <c r="B1545" s="49"/>
      <c r="C1545" s="49"/>
      <c r="D1545" s="49"/>
      <c r="E1545" s="93"/>
      <c r="F1545" s="144"/>
      <c r="O1545" s="36"/>
    </row>
    <row r="1546" spans="1:15" s="1" customFormat="1">
      <c r="A1546" s="52"/>
      <c r="B1546" s="49"/>
      <c r="C1546" s="49"/>
      <c r="D1546" s="49"/>
      <c r="E1546" s="93"/>
      <c r="F1546" s="144"/>
      <c r="O1546" s="36"/>
    </row>
    <row r="1547" spans="1:15" s="1" customFormat="1">
      <c r="A1547" s="52"/>
      <c r="B1547" s="49"/>
      <c r="C1547" s="49"/>
      <c r="D1547" s="49"/>
      <c r="E1547" s="93"/>
      <c r="F1547" s="144"/>
      <c r="O1547" s="36"/>
    </row>
    <row r="1548" spans="1:15" s="1" customFormat="1">
      <c r="A1548" s="52"/>
      <c r="B1548" s="49"/>
      <c r="C1548" s="49"/>
      <c r="D1548" s="49"/>
      <c r="E1548" s="93"/>
      <c r="F1548" s="144"/>
      <c r="O1548" s="36"/>
    </row>
    <row r="1549" spans="1:15" s="1" customFormat="1">
      <c r="A1549" s="52"/>
      <c r="B1549" s="49"/>
      <c r="C1549" s="49"/>
      <c r="D1549" s="49"/>
      <c r="E1549" s="93"/>
      <c r="F1549" s="144"/>
      <c r="O1549" s="36"/>
    </row>
    <row r="1550" spans="1:15" s="1" customFormat="1">
      <c r="A1550" s="52"/>
      <c r="B1550" s="49"/>
      <c r="C1550" s="49"/>
      <c r="D1550" s="49"/>
      <c r="E1550" s="93"/>
      <c r="F1550" s="144"/>
      <c r="O1550" s="36"/>
    </row>
    <row r="1551" spans="1:15" s="1" customFormat="1">
      <c r="A1551" s="52"/>
      <c r="B1551" s="49"/>
      <c r="C1551" s="49"/>
      <c r="D1551" s="49"/>
      <c r="E1551" s="93"/>
      <c r="F1551" s="144"/>
      <c r="O1551" s="36"/>
    </row>
    <row r="1552" spans="1:15" s="1" customFormat="1">
      <c r="A1552" s="52"/>
      <c r="B1552" s="49"/>
      <c r="C1552" s="49"/>
      <c r="D1552" s="49"/>
      <c r="E1552" s="93"/>
      <c r="F1552" s="144"/>
      <c r="O1552" s="36"/>
    </row>
    <row r="1553" spans="1:15" s="1" customFormat="1">
      <c r="A1553" s="52"/>
      <c r="B1553" s="49"/>
      <c r="C1553" s="49"/>
      <c r="D1553" s="49"/>
      <c r="E1553" s="93"/>
      <c r="F1553" s="144"/>
      <c r="O1553" s="36"/>
    </row>
    <row r="1554" spans="1:15" s="1" customFormat="1">
      <c r="A1554" s="52"/>
      <c r="B1554" s="49"/>
      <c r="C1554" s="49"/>
      <c r="D1554" s="49"/>
      <c r="E1554" s="93"/>
      <c r="F1554" s="144"/>
      <c r="O1554" s="36"/>
    </row>
    <row r="1555" spans="1:15" s="1" customFormat="1">
      <c r="A1555" s="52"/>
      <c r="B1555" s="49"/>
      <c r="C1555" s="49"/>
      <c r="D1555" s="49"/>
      <c r="E1555" s="93"/>
      <c r="F1555" s="144"/>
      <c r="O1555" s="36"/>
    </row>
    <row r="1556" spans="1:15" s="1" customFormat="1">
      <c r="A1556" s="52"/>
      <c r="B1556" s="49"/>
      <c r="C1556" s="49"/>
      <c r="D1556" s="49"/>
      <c r="E1556" s="93"/>
      <c r="F1556" s="144"/>
      <c r="O1556" s="36"/>
    </row>
    <row r="1557" spans="1:15" s="1" customFormat="1">
      <c r="A1557" s="52"/>
      <c r="B1557" s="49"/>
      <c r="C1557" s="49"/>
      <c r="D1557" s="49"/>
      <c r="E1557" s="93"/>
      <c r="F1557" s="144"/>
      <c r="O1557" s="36"/>
    </row>
    <row r="1558" spans="1:15" s="1" customFormat="1">
      <c r="A1558" s="52"/>
      <c r="B1558" s="49"/>
      <c r="C1558" s="49"/>
      <c r="D1558" s="49"/>
      <c r="E1558" s="93"/>
      <c r="F1558" s="144"/>
      <c r="O1558" s="36"/>
    </row>
    <row r="1559" spans="1:15" s="1" customFormat="1">
      <c r="A1559" s="52"/>
      <c r="B1559" s="49"/>
      <c r="C1559" s="49"/>
      <c r="D1559" s="49"/>
      <c r="E1559" s="93"/>
      <c r="F1559" s="144"/>
      <c r="O1559" s="36"/>
    </row>
    <row r="1560" spans="1:15" s="1" customFormat="1">
      <c r="A1560" s="52"/>
      <c r="B1560" s="49"/>
      <c r="C1560" s="49"/>
      <c r="D1560" s="49"/>
      <c r="E1560" s="93"/>
      <c r="F1560" s="144"/>
      <c r="O1560" s="36"/>
    </row>
    <row r="1561" spans="1:15" s="1" customFormat="1">
      <c r="A1561" s="52"/>
      <c r="B1561" s="49"/>
      <c r="C1561" s="49"/>
      <c r="D1561" s="49"/>
      <c r="E1561" s="93"/>
      <c r="F1561" s="144"/>
      <c r="O1561" s="36"/>
    </row>
    <row r="1562" spans="1:15" s="1" customFormat="1">
      <c r="A1562" s="52"/>
      <c r="B1562" s="49"/>
      <c r="C1562" s="49"/>
      <c r="D1562" s="49"/>
      <c r="E1562" s="93"/>
      <c r="F1562" s="144"/>
      <c r="O1562" s="36"/>
    </row>
    <row r="1563" spans="1:15" s="1" customFormat="1">
      <c r="A1563" s="52"/>
      <c r="B1563" s="49"/>
      <c r="C1563" s="49"/>
      <c r="D1563" s="49"/>
      <c r="E1563" s="93"/>
      <c r="F1563" s="144"/>
      <c r="O1563" s="36"/>
    </row>
    <row r="1564" spans="1:15" s="1" customFormat="1">
      <c r="A1564" s="52"/>
      <c r="B1564" s="49"/>
      <c r="C1564" s="49"/>
      <c r="D1564" s="49"/>
      <c r="E1564" s="93"/>
      <c r="F1564" s="144"/>
      <c r="O1564" s="36"/>
    </row>
    <row r="1565" spans="1:15" s="1" customFormat="1">
      <c r="A1565" s="52"/>
      <c r="B1565" s="49"/>
      <c r="C1565" s="49"/>
      <c r="D1565" s="49"/>
      <c r="E1565" s="93"/>
      <c r="F1565" s="144"/>
      <c r="O1565" s="36"/>
    </row>
    <row r="1566" spans="1:15" s="1" customFormat="1">
      <c r="A1566" s="52"/>
      <c r="B1566" s="49"/>
      <c r="C1566" s="49"/>
      <c r="D1566" s="49"/>
      <c r="E1566" s="93"/>
      <c r="F1566" s="144"/>
      <c r="O1566" s="36"/>
    </row>
    <row r="1567" spans="1:15" s="1" customFormat="1">
      <c r="A1567" s="52"/>
      <c r="B1567" s="49"/>
      <c r="C1567" s="49"/>
      <c r="D1567" s="49"/>
      <c r="E1567" s="93"/>
      <c r="F1567" s="144"/>
      <c r="O1567" s="36"/>
    </row>
    <row r="1568" spans="1:15" s="1" customFormat="1">
      <c r="A1568" s="52"/>
      <c r="B1568" s="49"/>
      <c r="C1568" s="49"/>
      <c r="D1568" s="49"/>
      <c r="E1568" s="93"/>
      <c r="F1568" s="144"/>
      <c r="O1568" s="36"/>
    </row>
    <row r="1569" spans="1:15" s="1" customFormat="1">
      <c r="A1569" s="52"/>
      <c r="B1569" s="49"/>
      <c r="C1569" s="49"/>
      <c r="D1569" s="49"/>
      <c r="E1569" s="93"/>
      <c r="F1569" s="144"/>
      <c r="O1569" s="36"/>
    </row>
    <row r="1570" spans="1:15" s="1" customFormat="1">
      <c r="A1570" s="52"/>
      <c r="B1570" s="49"/>
      <c r="C1570" s="49"/>
      <c r="D1570" s="49"/>
      <c r="E1570" s="93"/>
      <c r="F1570" s="144"/>
      <c r="O1570" s="36"/>
    </row>
    <row r="1571" spans="1:15" s="1" customFormat="1">
      <c r="A1571" s="52"/>
      <c r="B1571" s="49"/>
      <c r="C1571" s="49"/>
      <c r="D1571" s="49"/>
      <c r="E1571" s="93"/>
      <c r="F1571" s="144"/>
      <c r="O1571" s="36"/>
    </row>
    <row r="1572" spans="1:15" s="1" customFormat="1">
      <c r="A1572" s="52"/>
      <c r="B1572" s="49"/>
      <c r="C1572" s="49"/>
      <c r="D1572" s="49"/>
      <c r="E1572" s="93"/>
      <c r="F1572" s="144"/>
      <c r="O1572" s="36"/>
    </row>
    <row r="1573" spans="1:15" s="1" customFormat="1">
      <c r="A1573" s="52"/>
      <c r="B1573" s="49"/>
      <c r="C1573" s="49"/>
      <c r="D1573" s="49"/>
      <c r="E1573" s="93"/>
      <c r="F1573" s="144"/>
      <c r="O1573" s="36"/>
    </row>
    <row r="1574" spans="1:15" s="1" customFormat="1">
      <c r="A1574" s="52"/>
      <c r="B1574" s="49"/>
      <c r="C1574" s="49"/>
      <c r="D1574" s="49"/>
      <c r="E1574" s="93"/>
      <c r="F1574" s="144"/>
      <c r="O1574" s="36"/>
    </row>
    <row r="1575" spans="1:15" s="1" customFormat="1">
      <c r="A1575" s="52"/>
      <c r="B1575" s="49"/>
      <c r="C1575" s="49"/>
      <c r="D1575" s="49"/>
      <c r="E1575" s="93"/>
      <c r="F1575" s="144"/>
      <c r="O1575" s="36"/>
    </row>
    <row r="1576" spans="1:15" s="1" customFormat="1">
      <c r="A1576" s="52"/>
      <c r="B1576" s="49"/>
      <c r="C1576" s="49"/>
      <c r="D1576" s="49"/>
      <c r="E1576" s="93"/>
      <c r="F1576" s="144"/>
      <c r="O1576" s="36"/>
    </row>
    <row r="1577" spans="1:15" s="1" customFormat="1">
      <c r="A1577" s="52"/>
      <c r="B1577" s="49"/>
      <c r="C1577" s="49"/>
      <c r="D1577" s="49"/>
      <c r="E1577" s="93"/>
      <c r="F1577" s="144"/>
      <c r="O1577" s="36"/>
    </row>
    <row r="1578" spans="1:15" s="1" customFormat="1">
      <c r="A1578" s="52"/>
      <c r="B1578" s="49"/>
      <c r="C1578" s="49"/>
      <c r="D1578" s="49"/>
      <c r="E1578" s="93"/>
      <c r="F1578" s="144"/>
      <c r="O1578" s="36"/>
    </row>
    <row r="1579" spans="1:15" s="1" customFormat="1">
      <c r="A1579" s="52"/>
      <c r="B1579" s="49"/>
      <c r="C1579" s="49"/>
      <c r="D1579" s="49"/>
      <c r="E1579" s="93"/>
      <c r="F1579" s="144"/>
      <c r="O1579" s="36"/>
    </row>
    <row r="1580" spans="1:15" s="1" customFormat="1">
      <c r="A1580" s="52"/>
      <c r="B1580" s="49"/>
      <c r="C1580" s="49"/>
      <c r="D1580" s="49"/>
      <c r="E1580" s="93"/>
      <c r="F1580" s="144"/>
      <c r="O1580" s="36"/>
    </row>
    <row r="1581" spans="1:15" s="1" customFormat="1">
      <c r="A1581" s="52"/>
      <c r="B1581" s="49"/>
      <c r="C1581" s="49"/>
      <c r="D1581" s="49"/>
      <c r="E1581" s="93"/>
      <c r="F1581" s="144"/>
      <c r="O1581" s="36"/>
    </row>
    <row r="1582" spans="1:15" s="1" customFormat="1">
      <c r="A1582" s="52"/>
      <c r="B1582" s="49"/>
      <c r="C1582" s="49"/>
      <c r="D1582" s="49"/>
      <c r="E1582" s="93"/>
      <c r="F1582" s="144"/>
      <c r="O1582" s="36"/>
    </row>
    <row r="1583" spans="1:15" s="1" customFormat="1">
      <c r="A1583" s="52"/>
      <c r="B1583" s="49"/>
      <c r="C1583" s="49"/>
      <c r="D1583" s="49"/>
      <c r="E1583" s="93"/>
      <c r="F1583" s="144"/>
      <c r="O1583" s="36"/>
    </row>
    <row r="1584" spans="1:15" s="1" customFormat="1">
      <c r="A1584" s="52"/>
      <c r="B1584" s="49"/>
      <c r="C1584" s="49"/>
      <c r="D1584" s="49"/>
      <c r="E1584" s="93"/>
      <c r="F1584" s="144"/>
      <c r="O1584" s="36"/>
    </row>
    <row r="1585" spans="1:15" s="1" customFormat="1">
      <c r="A1585" s="52"/>
      <c r="B1585" s="49"/>
      <c r="C1585" s="49"/>
      <c r="D1585" s="49"/>
      <c r="E1585" s="93"/>
      <c r="F1585" s="144"/>
      <c r="O1585" s="36"/>
    </row>
    <row r="1586" spans="1:15" s="1" customFormat="1">
      <c r="A1586" s="52"/>
      <c r="B1586" s="49"/>
      <c r="C1586" s="49"/>
      <c r="D1586" s="49"/>
      <c r="E1586" s="93"/>
      <c r="F1586" s="144"/>
      <c r="O1586" s="36"/>
    </row>
    <row r="1587" spans="1:15" s="1" customFormat="1">
      <c r="A1587" s="52"/>
      <c r="B1587" s="49"/>
      <c r="C1587" s="49"/>
      <c r="D1587" s="49"/>
      <c r="E1587" s="93"/>
      <c r="F1587" s="144"/>
      <c r="O1587" s="36"/>
    </row>
    <row r="1588" spans="1:15" s="1" customFormat="1">
      <c r="A1588" s="52"/>
      <c r="B1588" s="49"/>
      <c r="C1588" s="49"/>
      <c r="D1588" s="49"/>
      <c r="E1588" s="93"/>
      <c r="F1588" s="144"/>
      <c r="O1588" s="36"/>
    </row>
    <row r="1589" spans="1:15" s="1" customFormat="1">
      <c r="A1589" s="52"/>
      <c r="B1589" s="49"/>
      <c r="C1589" s="49"/>
      <c r="D1589" s="49"/>
      <c r="E1589" s="93"/>
      <c r="F1589" s="144"/>
      <c r="O1589" s="36"/>
    </row>
    <row r="1590" spans="1:15" s="1" customFormat="1">
      <c r="A1590" s="52"/>
      <c r="B1590" s="49"/>
      <c r="C1590" s="49"/>
      <c r="D1590" s="49"/>
      <c r="E1590" s="93"/>
      <c r="F1590" s="144"/>
      <c r="O1590" s="36"/>
    </row>
    <row r="1591" spans="1:15" s="1" customFormat="1">
      <c r="A1591" s="52"/>
      <c r="B1591" s="49"/>
      <c r="C1591" s="49"/>
      <c r="D1591" s="49"/>
      <c r="E1591" s="93"/>
      <c r="F1591" s="144"/>
      <c r="O1591" s="36"/>
    </row>
    <row r="1592" spans="1:15" s="1" customFormat="1">
      <c r="A1592" s="52"/>
      <c r="B1592" s="49"/>
      <c r="C1592" s="49"/>
      <c r="D1592" s="49"/>
      <c r="E1592" s="93"/>
      <c r="F1592" s="144"/>
      <c r="O1592" s="36"/>
    </row>
    <row r="1593" spans="1:15" s="1" customFormat="1">
      <c r="A1593" s="52"/>
      <c r="B1593" s="49"/>
      <c r="C1593" s="49"/>
      <c r="D1593" s="49"/>
      <c r="E1593" s="93"/>
      <c r="F1593" s="144"/>
      <c r="O1593" s="36"/>
    </row>
    <row r="1594" spans="1:15" s="1" customFormat="1">
      <c r="A1594" s="52"/>
      <c r="B1594" s="49"/>
      <c r="C1594" s="49"/>
      <c r="D1594" s="49"/>
      <c r="E1594" s="93"/>
      <c r="F1594" s="144"/>
      <c r="O1594" s="36"/>
    </row>
    <row r="1595" spans="1:15" s="1" customFormat="1">
      <c r="A1595" s="52"/>
      <c r="B1595" s="49"/>
      <c r="C1595" s="49"/>
      <c r="D1595" s="49"/>
      <c r="E1595" s="93"/>
      <c r="F1595" s="144"/>
      <c r="O1595" s="36"/>
    </row>
    <row r="1596" spans="1:15" s="1" customFormat="1">
      <c r="A1596" s="52"/>
      <c r="B1596" s="49"/>
      <c r="C1596" s="49"/>
      <c r="D1596" s="49"/>
      <c r="E1596" s="93"/>
      <c r="F1596" s="144"/>
      <c r="O1596" s="36"/>
    </row>
    <row r="1597" spans="1:15" s="1" customFormat="1">
      <c r="A1597" s="52"/>
      <c r="B1597" s="49"/>
      <c r="C1597" s="49"/>
      <c r="D1597" s="49"/>
      <c r="E1597" s="93"/>
      <c r="F1597" s="144"/>
      <c r="O1597" s="36"/>
    </row>
    <row r="1598" spans="1:15" s="1" customFormat="1">
      <c r="A1598" s="52"/>
      <c r="B1598" s="49"/>
      <c r="C1598" s="49"/>
      <c r="D1598" s="49"/>
      <c r="E1598" s="93"/>
      <c r="F1598" s="144"/>
      <c r="O1598" s="36"/>
    </row>
    <row r="1599" spans="1:15" s="1" customFormat="1">
      <c r="A1599" s="52"/>
      <c r="B1599" s="49"/>
      <c r="C1599" s="49"/>
      <c r="D1599" s="49"/>
      <c r="E1599" s="93"/>
      <c r="F1599" s="144"/>
      <c r="O1599" s="36"/>
    </row>
    <row r="1600" spans="1:15" s="1" customFormat="1">
      <c r="A1600" s="52"/>
      <c r="B1600" s="49"/>
      <c r="C1600" s="49"/>
      <c r="D1600" s="49"/>
      <c r="E1600" s="93"/>
      <c r="F1600" s="144"/>
      <c r="O1600" s="36"/>
    </row>
    <row r="1601" spans="1:15" s="1" customFormat="1">
      <c r="A1601" s="52"/>
      <c r="B1601" s="49"/>
      <c r="C1601" s="49"/>
      <c r="D1601" s="49"/>
      <c r="E1601" s="93"/>
      <c r="F1601" s="144"/>
      <c r="O1601" s="36"/>
    </row>
    <row r="1602" spans="1:15" s="1" customFormat="1">
      <c r="A1602" s="52"/>
      <c r="B1602" s="49"/>
      <c r="C1602" s="49"/>
      <c r="D1602" s="49"/>
      <c r="E1602" s="93"/>
      <c r="F1602" s="144"/>
      <c r="O1602" s="36"/>
    </row>
    <row r="1603" spans="1:15" s="1" customFormat="1">
      <c r="A1603" s="52"/>
      <c r="B1603" s="49"/>
      <c r="C1603" s="49"/>
      <c r="D1603" s="49"/>
      <c r="E1603" s="93"/>
      <c r="F1603" s="144"/>
      <c r="O1603" s="36"/>
    </row>
    <row r="1604" spans="1:15" s="1" customFormat="1">
      <c r="A1604" s="52"/>
      <c r="B1604" s="49"/>
      <c r="C1604" s="49"/>
      <c r="D1604" s="49"/>
      <c r="E1604" s="93"/>
      <c r="F1604" s="144"/>
      <c r="O1604" s="36"/>
    </row>
    <row r="1605" spans="1:15" s="1" customFormat="1">
      <c r="A1605" s="52"/>
      <c r="B1605" s="49"/>
      <c r="C1605" s="49"/>
      <c r="D1605" s="49"/>
      <c r="E1605" s="93"/>
      <c r="F1605" s="144"/>
      <c r="O1605" s="36"/>
    </row>
    <row r="1606" spans="1:15" s="1" customFormat="1">
      <c r="A1606" s="52"/>
      <c r="B1606" s="49"/>
      <c r="C1606" s="49"/>
      <c r="D1606" s="49"/>
      <c r="E1606" s="93"/>
      <c r="F1606" s="144"/>
      <c r="O1606" s="36"/>
    </row>
    <row r="1607" spans="1:15" s="1" customFormat="1">
      <c r="A1607" s="52"/>
      <c r="B1607" s="49"/>
      <c r="C1607" s="49"/>
      <c r="D1607" s="49"/>
      <c r="E1607" s="93"/>
      <c r="F1607" s="144"/>
      <c r="O1607" s="36"/>
    </row>
    <row r="1608" spans="1:15" s="1" customFormat="1">
      <c r="A1608" s="52"/>
      <c r="B1608" s="49"/>
      <c r="C1608" s="49"/>
      <c r="D1608" s="49"/>
      <c r="E1608" s="93"/>
      <c r="F1608" s="144"/>
      <c r="O1608" s="36"/>
    </row>
    <row r="1609" spans="1:15" s="1" customFormat="1">
      <c r="A1609" s="52"/>
      <c r="B1609" s="49"/>
      <c r="C1609" s="49"/>
      <c r="D1609" s="49"/>
      <c r="E1609" s="93"/>
      <c r="F1609" s="144"/>
      <c r="O1609" s="36"/>
    </row>
    <row r="1610" spans="1:15" s="1" customFormat="1">
      <c r="A1610" s="52"/>
      <c r="B1610" s="49"/>
      <c r="C1610" s="49"/>
      <c r="D1610" s="49"/>
      <c r="E1610" s="93"/>
      <c r="F1610" s="144"/>
      <c r="O1610" s="36"/>
    </row>
    <row r="1611" spans="1:15" s="1" customFormat="1">
      <c r="A1611" s="52"/>
      <c r="B1611" s="49"/>
      <c r="C1611" s="49"/>
      <c r="D1611" s="49"/>
      <c r="E1611" s="93"/>
      <c r="F1611" s="144"/>
      <c r="O1611" s="36"/>
    </row>
    <row r="1612" spans="1:15" s="1" customFormat="1">
      <c r="A1612" s="52"/>
      <c r="B1612" s="49"/>
      <c r="C1612" s="49"/>
      <c r="D1612" s="49"/>
      <c r="E1612" s="93"/>
      <c r="F1612" s="144"/>
      <c r="O1612" s="36"/>
    </row>
    <row r="1613" spans="1:15" s="1" customFormat="1">
      <c r="A1613" s="52"/>
      <c r="B1613" s="49"/>
      <c r="C1613" s="49"/>
      <c r="D1613" s="49"/>
      <c r="E1613" s="93"/>
      <c r="F1613" s="144"/>
      <c r="O1613" s="36"/>
    </row>
    <row r="1614" spans="1:15" s="1" customFormat="1">
      <c r="A1614" s="52"/>
      <c r="B1614" s="49"/>
      <c r="C1614" s="49"/>
      <c r="D1614" s="49"/>
      <c r="E1614" s="93"/>
      <c r="F1614" s="144"/>
      <c r="O1614" s="36"/>
    </row>
    <row r="1615" spans="1:15" s="1" customFormat="1">
      <c r="A1615" s="52"/>
      <c r="B1615" s="49"/>
      <c r="C1615" s="49"/>
      <c r="D1615" s="49"/>
      <c r="E1615" s="93"/>
      <c r="F1615" s="144"/>
      <c r="O1615" s="36"/>
    </row>
    <row r="1616" spans="1:15" s="1" customFormat="1">
      <c r="A1616" s="52"/>
      <c r="B1616" s="49"/>
      <c r="C1616" s="49"/>
      <c r="D1616" s="49"/>
      <c r="E1616" s="93"/>
      <c r="F1616" s="144"/>
      <c r="O1616" s="36"/>
    </row>
    <row r="1617" spans="1:15" s="1" customFormat="1">
      <c r="A1617" s="52"/>
      <c r="B1617" s="49"/>
      <c r="C1617" s="49"/>
      <c r="D1617" s="49"/>
      <c r="E1617" s="93"/>
      <c r="F1617" s="144"/>
      <c r="O1617" s="36"/>
    </row>
    <row r="1618" spans="1:15" s="1" customFormat="1">
      <c r="A1618" s="52"/>
      <c r="B1618" s="49"/>
      <c r="C1618" s="49"/>
      <c r="D1618" s="49"/>
      <c r="E1618" s="93"/>
      <c r="F1618" s="144"/>
      <c r="O1618" s="36"/>
    </row>
    <row r="1619" spans="1:15" s="1" customFormat="1">
      <c r="A1619" s="52"/>
      <c r="B1619" s="49"/>
      <c r="C1619" s="49"/>
      <c r="D1619" s="49"/>
      <c r="E1619" s="93"/>
      <c r="F1619" s="144"/>
      <c r="O1619" s="36"/>
    </row>
    <row r="1620" spans="1:15" s="1" customFormat="1">
      <c r="A1620" s="52"/>
      <c r="B1620" s="49"/>
      <c r="C1620" s="49"/>
      <c r="D1620" s="49"/>
      <c r="E1620" s="93"/>
      <c r="F1620" s="144"/>
      <c r="O1620" s="36"/>
    </row>
    <row r="1621" spans="1:15" s="1" customFormat="1">
      <c r="A1621" s="52"/>
      <c r="B1621" s="49"/>
      <c r="C1621" s="49"/>
      <c r="D1621" s="49"/>
      <c r="E1621" s="93"/>
      <c r="F1621" s="144"/>
      <c r="O1621" s="36"/>
    </row>
    <row r="1622" spans="1:15" s="1" customFormat="1">
      <c r="A1622" s="52"/>
      <c r="B1622" s="49"/>
      <c r="C1622" s="49"/>
      <c r="D1622" s="49"/>
      <c r="E1622" s="93"/>
      <c r="F1622" s="144"/>
      <c r="O1622" s="36"/>
    </row>
    <row r="1623" spans="1:15" s="1" customFormat="1">
      <c r="A1623" s="52"/>
      <c r="B1623" s="49"/>
      <c r="C1623" s="49"/>
      <c r="D1623" s="49"/>
      <c r="E1623" s="93"/>
      <c r="F1623" s="144"/>
      <c r="O1623" s="36"/>
    </row>
    <row r="1624" spans="1:15" s="1" customFormat="1">
      <c r="A1624" s="52"/>
      <c r="B1624" s="49"/>
      <c r="C1624" s="49"/>
      <c r="D1624" s="49"/>
      <c r="E1624" s="93"/>
      <c r="F1624" s="144"/>
      <c r="O1624" s="36"/>
    </row>
    <row r="1625" spans="1:15" s="1" customFormat="1">
      <c r="A1625" s="52"/>
      <c r="B1625" s="49"/>
      <c r="C1625" s="49"/>
      <c r="D1625" s="49"/>
      <c r="E1625" s="93"/>
      <c r="F1625" s="144"/>
      <c r="O1625" s="36"/>
    </row>
    <row r="1626" spans="1:15" s="1" customFormat="1">
      <c r="A1626" s="52"/>
      <c r="B1626" s="49"/>
      <c r="C1626" s="49"/>
      <c r="D1626" s="49"/>
      <c r="E1626" s="93"/>
      <c r="F1626" s="144"/>
      <c r="O1626" s="36"/>
    </row>
    <row r="1627" spans="1:15" s="1" customFormat="1">
      <c r="A1627" s="52"/>
      <c r="B1627" s="49"/>
      <c r="C1627" s="49"/>
      <c r="D1627" s="49"/>
      <c r="E1627" s="93"/>
      <c r="F1627" s="144"/>
      <c r="O1627" s="36"/>
    </row>
    <row r="1628" spans="1:15" s="1" customFormat="1">
      <c r="A1628" s="52"/>
      <c r="B1628" s="49"/>
      <c r="C1628" s="49"/>
      <c r="D1628" s="49"/>
      <c r="E1628" s="93"/>
      <c r="F1628" s="144"/>
      <c r="O1628" s="36"/>
    </row>
    <row r="1629" spans="1:15" s="1" customFormat="1">
      <c r="A1629" s="52"/>
      <c r="B1629" s="49"/>
      <c r="C1629" s="49"/>
      <c r="D1629" s="49"/>
      <c r="E1629" s="93"/>
      <c r="F1629" s="144"/>
      <c r="O1629" s="36"/>
    </row>
    <row r="1630" spans="1:15" s="1" customFormat="1">
      <c r="A1630" s="52"/>
      <c r="B1630" s="49"/>
      <c r="C1630" s="49"/>
      <c r="D1630" s="49"/>
      <c r="E1630" s="93"/>
      <c r="F1630" s="144"/>
      <c r="O1630" s="36"/>
    </row>
    <row r="1631" spans="1:15" s="1" customFormat="1">
      <c r="A1631" s="52"/>
      <c r="B1631" s="49"/>
      <c r="C1631" s="49"/>
      <c r="D1631" s="49"/>
      <c r="E1631" s="93"/>
      <c r="F1631" s="144"/>
      <c r="O1631" s="36"/>
    </row>
    <row r="1632" spans="1:15" s="1" customFormat="1">
      <c r="A1632" s="52"/>
      <c r="B1632" s="49"/>
      <c r="C1632" s="49"/>
      <c r="D1632" s="49"/>
      <c r="E1632" s="93"/>
      <c r="F1632" s="144"/>
      <c r="O1632" s="36"/>
    </row>
    <row r="1633" spans="1:15" s="1" customFormat="1">
      <c r="A1633" s="52"/>
      <c r="B1633" s="49"/>
      <c r="C1633" s="49"/>
      <c r="D1633" s="49"/>
      <c r="E1633" s="93"/>
      <c r="F1633" s="144"/>
      <c r="O1633" s="36"/>
    </row>
    <row r="1634" spans="1:15" s="1" customFormat="1">
      <c r="A1634" s="52"/>
      <c r="B1634" s="49"/>
      <c r="C1634" s="49"/>
      <c r="D1634" s="49"/>
      <c r="E1634" s="93"/>
      <c r="F1634" s="144"/>
      <c r="O1634" s="36"/>
    </row>
    <row r="1635" spans="1:15" s="1" customFormat="1">
      <c r="A1635" s="52"/>
      <c r="B1635" s="49"/>
      <c r="C1635" s="49"/>
      <c r="D1635" s="49"/>
      <c r="E1635" s="93"/>
      <c r="F1635" s="144"/>
      <c r="O1635" s="36"/>
    </row>
    <row r="1636" spans="1:15" s="1" customFormat="1">
      <c r="A1636" s="52"/>
      <c r="B1636" s="49"/>
      <c r="C1636" s="49"/>
      <c r="D1636" s="49"/>
      <c r="E1636" s="93"/>
      <c r="F1636" s="144"/>
      <c r="O1636" s="36"/>
    </row>
    <row r="1637" spans="1:15" s="1" customFormat="1">
      <c r="A1637" s="52"/>
      <c r="B1637" s="49"/>
      <c r="C1637" s="49"/>
      <c r="D1637" s="49"/>
      <c r="E1637" s="93"/>
      <c r="F1637" s="144"/>
      <c r="O1637" s="36"/>
    </row>
    <row r="1638" spans="1:15" s="1" customFormat="1">
      <c r="A1638" s="52"/>
      <c r="B1638" s="49"/>
      <c r="C1638" s="49"/>
      <c r="D1638" s="49"/>
      <c r="E1638" s="93"/>
      <c r="F1638" s="144"/>
      <c r="O1638" s="36"/>
    </row>
    <row r="1639" spans="1:15" s="1" customFormat="1">
      <c r="A1639" s="52"/>
      <c r="B1639" s="49"/>
      <c r="C1639" s="49"/>
      <c r="D1639" s="49"/>
      <c r="E1639" s="93"/>
      <c r="F1639" s="144"/>
      <c r="O1639" s="36"/>
    </row>
    <row r="1640" spans="1:15" s="1" customFormat="1">
      <c r="A1640" s="52"/>
      <c r="B1640" s="49"/>
      <c r="C1640" s="49"/>
      <c r="D1640" s="49"/>
      <c r="E1640" s="93"/>
      <c r="F1640" s="144"/>
      <c r="O1640" s="36"/>
    </row>
    <row r="1641" spans="1:15" s="1" customFormat="1">
      <c r="A1641" s="52"/>
      <c r="B1641" s="49"/>
      <c r="C1641" s="49"/>
      <c r="D1641" s="49"/>
      <c r="E1641" s="93"/>
      <c r="F1641" s="144"/>
      <c r="O1641" s="36"/>
    </row>
    <row r="1642" spans="1:15" s="1" customFormat="1">
      <c r="A1642" s="52"/>
      <c r="B1642" s="49"/>
      <c r="C1642" s="49"/>
      <c r="D1642" s="49"/>
      <c r="E1642" s="93"/>
      <c r="F1642" s="144"/>
      <c r="O1642" s="36"/>
    </row>
    <row r="1643" spans="1:15" s="1" customFormat="1">
      <c r="A1643" s="52"/>
      <c r="B1643" s="49"/>
      <c r="C1643" s="49"/>
      <c r="D1643" s="49"/>
      <c r="E1643" s="93"/>
      <c r="F1643" s="144"/>
      <c r="O1643" s="36"/>
    </row>
    <row r="1644" spans="1:15" s="1" customFormat="1">
      <c r="A1644" s="52"/>
      <c r="B1644" s="49"/>
      <c r="C1644" s="49"/>
      <c r="D1644" s="49"/>
      <c r="E1644" s="93"/>
      <c r="F1644" s="144"/>
      <c r="O1644" s="36"/>
    </row>
    <row r="1645" spans="1:15" s="1" customFormat="1">
      <c r="A1645" s="52"/>
      <c r="B1645" s="49"/>
      <c r="C1645" s="49"/>
      <c r="D1645" s="49"/>
      <c r="E1645" s="93"/>
      <c r="F1645" s="144"/>
      <c r="O1645" s="36"/>
    </row>
    <row r="1646" spans="1:15" s="1" customFormat="1">
      <c r="A1646" s="52"/>
      <c r="B1646" s="49"/>
      <c r="C1646" s="49"/>
      <c r="D1646" s="49"/>
      <c r="E1646" s="93"/>
      <c r="F1646" s="144"/>
      <c r="O1646" s="36"/>
    </row>
    <row r="1647" spans="1:15" s="1" customFormat="1">
      <c r="A1647" s="52"/>
      <c r="B1647" s="49"/>
      <c r="C1647" s="49"/>
      <c r="D1647" s="49"/>
      <c r="E1647" s="93"/>
      <c r="F1647" s="144"/>
      <c r="O1647" s="36"/>
    </row>
    <row r="1648" spans="1:15" s="1" customFormat="1">
      <c r="A1648" s="52"/>
      <c r="B1648" s="49"/>
      <c r="C1648" s="49"/>
      <c r="D1648" s="49"/>
      <c r="E1648" s="93"/>
      <c r="F1648" s="144"/>
      <c r="O1648" s="36"/>
    </row>
    <row r="1649" spans="1:15" s="1" customFormat="1">
      <c r="A1649" s="52"/>
      <c r="B1649" s="49"/>
      <c r="C1649" s="49"/>
      <c r="D1649" s="49"/>
      <c r="E1649" s="93"/>
      <c r="F1649" s="144"/>
      <c r="O1649" s="36"/>
    </row>
    <row r="1650" spans="1:15" s="1" customFormat="1">
      <c r="A1650" s="52"/>
      <c r="B1650" s="49"/>
      <c r="C1650" s="49"/>
      <c r="D1650" s="49"/>
      <c r="E1650" s="93"/>
      <c r="F1650" s="144"/>
      <c r="O1650" s="36"/>
    </row>
    <row r="1651" spans="1:15" s="1" customFormat="1">
      <c r="A1651" s="52"/>
      <c r="B1651" s="49"/>
      <c r="C1651" s="49"/>
      <c r="D1651" s="49"/>
      <c r="E1651" s="93"/>
      <c r="F1651" s="144"/>
      <c r="O1651" s="36"/>
    </row>
    <row r="1652" spans="1:15" s="1" customFormat="1">
      <c r="A1652" s="52"/>
      <c r="B1652" s="49"/>
      <c r="C1652" s="49"/>
      <c r="D1652" s="49"/>
      <c r="E1652" s="93"/>
      <c r="F1652" s="144"/>
      <c r="O1652" s="36"/>
    </row>
    <row r="1653" spans="1:15" s="1" customFormat="1">
      <c r="A1653" s="52"/>
      <c r="B1653" s="49"/>
      <c r="C1653" s="49"/>
      <c r="D1653" s="49"/>
      <c r="E1653" s="93"/>
      <c r="F1653" s="144"/>
      <c r="O1653" s="36"/>
    </row>
    <row r="1654" spans="1:15" s="1" customFormat="1">
      <c r="A1654" s="52"/>
      <c r="B1654" s="49"/>
      <c r="C1654" s="49"/>
      <c r="D1654" s="49"/>
      <c r="E1654" s="93"/>
      <c r="F1654" s="144"/>
      <c r="O1654" s="36"/>
    </row>
    <row r="1655" spans="1:15" s="1" customFormat="1">
      <c r="A1655" s="52"/>
      <c r="B1655" s="49"/>
      <c r="C1655" s="49"/>
      <c r="D1655" s="49"/>
      <c r="E1655" s="93"/>
      <c r="F1655" s="144"/>
      <c r="O1655" s="36"/>
    </row>
    <row r="1656" spans="1:15" s="1" customFormat="1">
      <c r="A1656" s="52"/>
      <c r="B1656" s="49"/>
      <c r="C1656" s="49"/>
      <c r="D1656" s="49"/>
      <c r="E1656" s="93"/>
      <c r="F1656" s="144"/>
      <c r="O1656" s="36"/>
    </row>
    <row r="1657" spans="1:15" s="1" customFormat="1">
      <c r="A1657" s="52"/>
      <c r="B1657" s="49"/>
      <c r="C1657" s="49"/>
      <c r="D1657" s="49"/>
      <c r="E1657" s="93"/>
      <c r="F1657" s="144"/>
      <c r="O1657" s="36"/>
    </row>
    <row r="1658" spans="1:15" s="1" customFormat="1">
      <c r="A1658" s="52"/>
      <c r="B1658" s="49"/>
      <c r="C1658" s="49"/>
      <c r="D1658" s="49"/>
      <c r="E1658" s="93"/>
      <c r="F1658" s="144"/>
      <c r="O1658" s="36"/>
    </row>
    <row r="1659" spans="1:15" s="1" customFormat="1">
      <c r="A1659" s="52"/>
      <c r="B1659" s="49"/>
      <c r="C1659" s="49"/>
      <c r="D1659" s="49"/>
      <c r="E1659" s="93"/>
      <c r="F1659" s="144"/>
      <c r="O1659" s="36"/>
    </row>
    <row r="1660" spans="1:15" s="1" customFormat="1">
      <c r="A1660" s="52"/>
      <c r="B1660" s="49"/>
      <c r="C1660" s="49"/>
      <c r="D1660" s="49"/>
      <c r="E1660" s="93"/>
      <c r="F1660" s="144"/>
      <c r="O1660" s="36"/>
    </row>
    <row r="1661" spans="1:15" s="1" customFormat="1">
      <c r="A1661" s="52"/>
      <c r="B1661" s="49"/>
      <c r="C1661" s="49"/>
      <c r="D1661" s="49"/>
      <c r="E1661" s="93"/>
      <c r="F1661" s="144"/>
      <c r="O1661" s="36"/>
    </row>
    <row r="1662" spans="1:15" s="1" customFormat="1">
      <c r="A1662" s="52"/>
      <c r="B1662" s="49"/>
      <c r="C1662" s="49"/>
      <c r="D1662" s="49"/>
      <c r="E1662" s="93"/>
      <c r="F1662" s="144"/>
      <c r="O1662" s="36"/>
    </row>
    <row r="1663" spans="1:15" s="1" customFormat="1">
      <c r="A1663" s="52"/>
      <c r="B1663" s="49"/>
      <c r="C1663" s="49"/>
      <c r="D1663" s="49"/>
      <c r="E1663" s="93"/>
      <c r="F1663" s="144"/>
      <c r="O1663" s="36"/>
    </row>
    <row r="1664" spans="1:15" s="1" customFormat="1">
      <c r="A1664" s="52"/>
      <c r="B1664" s="49"/>
      <c r="C1664" s="49"/>
      <c r="D1664" s="49"/>
      <c r="E1664" s="93"/>
      <c r="F1664" s="144"/>
      <c r="O1664" s="36"/>
    </row>
    <row r="1665" spans="1:15" s="1" customFormat="1">
      <c r="A1665" s="52"/>
      <c r="B1665" s="49"/>
      <c r="C1665" s="49"/>
      <c r="D1665" s="49"/>
      <c r="E1665" s="93"/>
      <c r="F1665" s="144"/>
      <c r="O1665" s="36"/>
    </row>
    <row r="1666" spans="1:15" s="1" customFormat="1">
      <c r="A1666" s="52"/>
      <c r="B1666" s="49"/>
      <c r="C1666" s="49"/>
      <c r="D1666" s="49"/>
      <c r="E1666" s="93"/>
      <c r="F1666" s="144"/>
      <c r="O1666" s="36"/>
    </row>
    <row r="1667" spans="1:15" s="1" customFormat="1">
      <c r="A1667" s="52"/>
      <c r="B1667" s="49"/>
      <c r="C1667" s="49"/>
      <c r="D1667" s="49"/>
      <c r="E1667" s="93"/>
      <c r="F1667" s="144"/>
      <c r="O1667" s="36"/>
    </row>
    <row r="1668" spans="1:15" s="1" customFormat="1">
      <c r="A1668" s="52"/>
      <c r="B1668" s="49"/>
      <c r="C1668" s="49"/>
      <c r="D1668" s="49"/>
      <c r="E1668" s="93"/>
      <c r="F1668" s="144"/>
      <c r="O1668" s="36"/>
    </row>
    <row r="1669" spans="1:15" s="1" customFormat="1">
      <c r="A1669" s="52"/>
      <c r="B1669" s="49"/>
      <c r="C1669" s="49"/>
      <c r="D1669" s="49"/>
      <c r="E1669" s="93"/>
      <c r="F1669" s="144"/>
      <c r="O1669" s="36"/>
    </row>
    <row r="1670" spans="1:15" s="1" customFormat="1">
      <c r="A1670" s="52"/>
      <c r="B1670" s="49"/>
      <c r="C1670" s="49"/>
      <c r="D1670" s="49"/>
      <c r="E1670" s="93"/>
      <c r="F1670" s="144"/>
      <c r="O1670" s="36"/>
    </row>
    <row r="1671" spans="1:15" s="1" customFormat="1">
      <c r="A1671" s="52"/>
      <c r="B1671" s="49"/>
      <c r="C1671" s="49"/>
      <c r="D1671" s="49"/>
      <c r="E1671" s="93"/>
      <c r="F1671" s="144"/>
      <c r="O1671" s="36"/>
    </row>
    <row r="1672" spans="1:15" s="1" customFormat="1">
      <c r="A1672" s="52"/>
      <c r="B1672" s="49"/>
      <c r="C1672" s="49"/>
      <c r="D1672" s="49"/>
      <c r="E1672" s="93"/>
      <c r="F1672" s="144"/>
      <c r="O1672" s="36"/>
    </row>
    <row r="1673" spans="1:15" s="1" customFormat="1">
      <c r="A1673" s="52"/>
      <c r="B1673" s="49"/>
      <c r="C1673" s="49"/>
      <c r="D1673" s="49"/>
      <c r="E1673" s="93"/>
      <c r="F1673" s="144"/>
      <c r="O1673" s="36"/>
    </row>
    <row r="1674" spans="1:15" s="1" customFormat="1">
      <c r="A1674" s="52"/>
      <c r="B1674" s="49"/>
      <c r="C1674" s="49"/>
      <c r="D1674" s="49"/>
      <c r="E1674" s="93"/>
      <c r="F1674" s="144"/>
      <c r="O1674" s="36"/>
    </row>
    <row r="1675" spans="1:15" s="1" customFormat="1">
      <c r="A1675" s="52"/>
      <c r="B1675" s="49"/>
      <c r="C1675" s="49"/>
      <c r="D1675" s="49"/>
      <c r="E1675" s="93"/>
      <c r="F1675" s="144"/>
      <c r="O1675" s="36"/>
    </row>
    <row r="1676" spans="1:15" s="1" customFormat="1">
      <c r="A1676" s="52"/>
      <c r="B1676" s="49"/>
      <c r="C1676" s="49"/>
      <c r="D1676" s="49"/>
      <c r="E1676" s="93"/>
      <c r="F1676" s="144"/>
      <c r="O1676" s="36"/>
    </row>
    <row r="1677" spans="1:15" s="1" customFormat="1">
      <c r="A1677" s="52"/>
      <c r="B1677" s="49"/>
      <c r="C1677" s="49"/>
      <c r="D1677" s="49"/>
      <c r="E1677" s="93"/>
      <c r="F1677" s="144"/>
      <c r="O1677" s="36"/>
    </row>
    <row r="1678" spans="1:15" s="1" customFormat="1">
      <c r="A1678" s="52"/>
      <c r="B1678" s="49"/>
      <c r="C1678" s="49"/>
      <c r="D1678" s="49"/>
      <c r="E1678" s="93"/>
      <c r="F1678" s="144"/>
      <c r="O1678" s="36"/>
    </row>
    <row r="1679" spans="1:15" s="1" customFormat="1">
      <c r="A1679" s="52"/>
      <c r="B1679" s="49"/>
      <c r="C1679" s="49"/>
      <c r="D1679" s="49"/>
      <c r="E1679" s="93"/>
      <c r="F1679" s="144"/>
      <c r="O1679" s="36"/>
    </row>
    <row r="1680" spans="1:15" s="1" customFormat="1">
      <c r="A1680" s="52"/>
      <c r="B1680" s="49"/>
      <c r="C1680" s="49"/>
      <c r="D1680" s="49"/>
      <c r="E1680" s="93"/>
      <c r="F1680" s="144"/>
      <c r="O1680" s="36"/>
    </row>
    <row r="1681" spans="1:15" s="1" customFormat="1">
      <c r="A1681" s="52"/>
      <c r="B1681" s="49"/>
      <c r="C1681" s="49"/>
      <c r="D1681" s="49"/>
      <c r="E1681" s="93"/>
      <c r="F1681" s="144"/>
      <c r="O1681" s="36"/>
    </row>
    <row r="1682" spans="1:15" s="1" customFormat="1">
      <c r="A1682" s="52"/>
      <c r="B1682" s="49"/>
      <c r="C1682" s="49"/>
      <c r="D1682" s="49"/>
      <c r="E1682" s="93"/>
      <c r="F1682" s="144"/>
      <c r="O1682" s="36"/>
    </row>
    <row r="1683" spans="1:15" s="1" customFormat="1">
      <c r="A1683" s="52"/>
      <c r="B1683" s="49"/>
      <c r="C1683" s="49"/>
      <c r="D1683" s="49"/>
      <c r="E1683" s="93"/>
      <c r="F1683" s="144"/>
      <c r="O1683" s="36"/>
    </row>
    <row r="1684" spans="1:15" s="1" customFormat="1">
      <c r="A1684" s="52"/>
      <c r="B1684" s="49"/>
      <c r="C1684" s="49"/>
      <c r="D1684" s="49"/>
      <c r="E1684" s="93"/>
      <c r="F1684" s="144"/>
      <c r="O1684" s="36"/>
    </row>
    <row r="1685" spans="1:15" s="1" customFormat="1">
      <c r="A1685" s="52"/>
      <c r="B1685" s="49"/>
      <c r="C1685" s="49"/>
      <c r="D1685" s="49"/>
      <c r="E1685" s="93"/>
      <c r="F1685" s="144"/>
      <c r="O1685" s="36"/>
    </row>
    <row r="1686" spans="1:15" s="1" customFormat="1">
      <c r="A1686" s="52"/>
      <c r="B1686" s="49"/>
      <c r="C1686" s="49"/>
      <c r="D1686" s="49"/>
      <c r="E1686" s="93"/>
      <c r="F1686" s="144"/>
      <c r="O1686" s="36"/>
    </row>
    <row r="1687" spans="1:15" s="1" customFormat="1">
      <c r="A1687" s="52"/>
      <c r="B1687" s="49"/>
      <c r="C1687" s="49"/>
      <c r="D1687" s="49"/>
      <c r="E1687" s="93"/>
      <c r="F1687" s="144"/>
      <c r="O1687" s="36"/>
    </row>
    <row r="1688" spans="1:15" s="1" customFormat="1">
      <c r="A1688" s="52"/>
      <c r="B1688" s="49"/>
      <c r="C1688" s="49"/>
      <c r="D1688" s="49"/>
      <c r="E1688" s="93"/>
      <c r="F1688" s="144"/>
      <c r="O1688" s="36"/>
    </row>
    <row r="1689" spans="1:15" s="1" customFormat="1">
      <c r="A1689" s="52"/>
      <c r="B1689" s="49"/>
      <c r="C1689" s="49"/>
      <c r="D1689" s="49"/>
      <c r="E1689" s="93"/>
      <c r="F1689" s="144"/>
      <c r="O1689" s="36"/>
    </row>
    <row r="1690" spans="1:15" s="1" customFormat="1">
      <c r="A1690" s="52"/>
      <c r="B1690" s="49"/>
      <c r="C1690" s="49"/>
      <c r="D1690" s="49"/>
      <c r="E1690" s="93"/>
      <c r="F1690" s="144"/>
      <c r="O1690" s="36"/>
    </row>
    <row r="1691" spans="1:15" s="1" customFormat="1">
      <c r="A1691" s="52"/>
      <c r="B1691" s="49"/>
      <c r="C1691" s="49"/>
      <c r="D1691" s="49"/>
      <c r="E1691" s="93"/>
      <c r="F1691" s="144"/>
      <c r="O1691" s="36"/>
    </row>
    <row r="1692" spans="1:15" s="1" customFormat="1">
      <c r="A1692" s="52"/>
      <c r="B1692" s="49"/>
      <c r="C1692" s="49"/>
      <c r="D1692" s="49"/>
      <c r="E1692" s="93"/>
      <c r="F1692" s="144"/>
      <c r="O1692" s="36"/>
    </row>
    <row r="1693" spans="1:15" s="1" customFormat="1">
      <c r="A1693" s="52"/>
      <c r="B1693" s="49"/>
      <c r="C1693" s="49"/>
      <c r="D1693" s="49"/>
      <c r="E1693" s="93"/>
      <c r="F1693" s="144"/>
      <c r="O1693" s="36"/>
    </row>
    <row r="1694" spans="1:15" s="1" customFormat="1">
      <c r="A1694" s="52"/>
      <c r="B1694" s="49"/>
      <c r="C1694" s="49"/>
      <c r="D1694" s="49"/>
      <c r="E1694" s="93"/>
      <c r="F1694" s="144"/>
      <c r="O1694" s="36"/>
    </row>
    <row r="1695" spans="1:15" s="1" customFormat="1">
      <c r="A1695" s="52"/>
      <c r="B1695" s="49"/>
      <c r="C1695" s="49"/>
      <c r="D1695" s="49"/>
      <c r="E1695" s="93"/>
      <c r="F1695" s="144"/>
      <c r="O1695" s="36"/>
    </row>
    <row r="1696" spans="1:15" s="1" customFormat="1">
      <c r="A1696" s="52"/>
      <c r="B1696" s="49"/>
      <c r="C1696" s="49"/>
      <c r="D1696" s="49"/>
      <c r="E1696" s="93"/>
      <c r="F1696" s="144"/>
      <c r="O1696" s="36"/>
    </row>
    <row r="1697" spans="1:15" s="1" customFormat="1">
      <c r="A1697" s="52"/>
      <c r="B1697" s="49"/>
      <c r="C1697" s="49"/>
      <c r="D1697" s="49"/>
      <c r="E1697" s="93"/>
      <c r="F1697" s="144"/>
      <c r="O1697" s="36"/>
    </row>
    <row r="1698" spans="1:15" s="1" customFormat="1">
      <c r="A1698" s="52"/>
      <c r="B1698" s="49"/>
      <c r="C1698" s="49"/>
      <c r="D1698" s="49"/>
      <c r="E1698" s="93"/>
      <c r="F1698" s="144"/>
      <c r="O1698" s="36"/>
    </row>
    <row r="1699" spans="1:15" s="1" customFormat="1">
      <c r="A1699" s="52"/>
      <c r="B1699" s="49"/>
      <c r="C1699" s="49"/>
      <c r="D1699" s="49"/>
      <c r="E1699" s="93"/>
      <c r="F1699" s="144"/>
      <c r="O1699" s="36"/>
    </row>
    <row r="1700" spans="1:15" s="1" customFormat="1">
      <c r="A1700" s="134"/>
      <c r="B1700" s="49"/>
      <c r="C1700" s="49"/>
      <c r="D1700" s="49"/>
      <c r="E1700" s="93"/>
      <c r="F1700" s="144"/>
      <c r="O1700" s="36"/>
    </row>
    <row r="1701" spans="1:15" s="1" customFormat="1">
      <c r="A1701" s="134"/>
      <c r="B1701" s="49"/>
      <c r="C1701" s="49"/>
      <c r="D1701" s="49"/>
      <c r="E1701" s="93"/>
      <c r="F1701" s="144"/>
      <c r="O1701" s="36"/>
    </row>
    <row r="1702" spans="1:15" s="1" customFormat="1">
      <c r="A1702" s="134"/>
      <c r="B1702" s="49"/>
      <c r="C1702" s="49"/>
      <c r="D1702" s="49"/>
      <c r="E1702" s="93"/>
      <c r="F1702" s="144"/>
      <c r="O1702" s="36"/>
    </row>
    <row r="1703" spans="1:15" s="1" customFormat="1">
      <c r="A1703" s="134"/>
      <c r="B1703" s="49"/>
      <c r="C1703" s="49"/>
      <c r="D1703" s="49"/>
      <c r="E1703" s="93"/>
      <c r="F1703" s="144"/>
      <c r="O1703" s="36"/>
    </row>
    <row r="1704" spans="1:15" s="1" customFormat="1">
      <c r="A1704" s="134"/>
      <c r="B1704" s="49"/>
      <c r="C1704" s="49"/>
      <c r="D1704" s="49"/>
      <c r="E1704" s="93"/>
      <c r="F1704" s="144"/>
      <c r="O1704" s="36"/>
    </row>
    <row r="1705" spans="1:15" s="1" customFormat="1">
      <c r="A1705" s="134"/>
      <c r="B1705" s="49"/>
      <c r="C1705" s="49"/>
      <c r="D1705" s="49"/>
      <c r="E1705" s="93"/>
      <c r="F1705" s="144"/>
      <c r="O1705" s="36"/>
    </row>
    <row r="1706" spans="1:15" s="1" customFormat="1">
      <c r="A1706" s="134"/>
      <c r="B1706" s="49"/>
      <c r="C1706" s="49"/>
      <c r="D1706" s="49"/>
      <c r="E1706" s="93"/>
      <c r="F1706" s="144"/>
      <c r="O1706" s="36"/>
    </row>
    <row r="1707" spans="1:15" s="1" customFormat="1">
      <c r="A1707" s="134"/>
      <c r="B1707" s="49"/>
      <c r="C1707" s="49"/>
      <c r="D1707" s="49"/>
      <c r="E1707" s="93"/>
      <c r="F1707" s="144"/>
      <c r="O1707" s="36"/>
    </row>
    <row r="1708" spans="1:15" s="1" customFormat="1">
      <c r="A1708" s="134"/>
      <c r="B1708" s="49"/>
      <c r="C1708" s="49"/>
      <c r="D1708" s="49"/>
      <c r="E1708" s="93"/>
      <c r="F1708" s="144"/>
      <c r="O1708" s="36"/>
    </row>
    <row r="1709" spans="1:15" s="1" customFormat="1">
      <c r="A1709" s="134"/>
      <c r="B1709" s="49"/>
      <c r="C1709" s="49"/>
      <c r="D1709" s="49"/>
      <c r="E1709" s="93"/>
      <c r="F1709" s="144"/>
      <c r="O1709" s="36"/>
    </row>
    <row r="1710" spans="1:15" s="1" customFormat="1">
      <c r="A1710" s="134"/>
      <c r="B1710" s="49"/>
      <c r="C1710" s="49"/>
      <c r="D1710" s="49"/>
      <c r="E1710" s="93"/>
      <c r="F1710" s="144"/>
      <c r="O1710" s="36"/>
    </row>
    <row r="1711" spans="1:15" s="1" customFormat="1">
      <c r="A1711" s="134"/>
      <c r="B1711" s="49"/>
      <c r="C1711" s="49"/>
      <c r="D1711" s="49"/>
      <c r="E1711" s="93"/>
      <c r="F1711" s="144"/>
      <c r="O1711" s="36"/>
    </row>
    <row r="1712" spans="1:15" s="1" customFormat="1">
      <c r="A1712" s="134"/>
      <c r="B1712" s="49"/>
      <c r="C1712" s="49"/>
      <c r="D1712" s="49"/>
      <c r="E1712" s="93"/>
      <c r="F1712" s="144"/>
      <c r="O1712" s="36"/>
    </row>
    <row r="1713" spans="1:15" s="1" customFormat="1">
      <c r="A1713" s="134"/>
      <c r="B1713" s="49"/>
      <c r="C1713" s="49"/>
      <c r="D1713" s="49"/>
      <c r="E1713" s="93"/>
      <c r="F1713" s="144"/>
      <c r="O1713" s="36"/>
    </row>
    <row r="1714" spans="1:15" s="1" customFormat="1">
      <c r="A1714" s="134"/>
      <c r="B1714" s="49"/>
      <c r="C1714" s="49"/>
      <c r="D1714" s="49"/>
      <c r="E1714" s="93"/>
      <c r="F1714" s="144"/>
      <c r="O1714" s="36"/>
    </row>
    <row r="1715" spans="1:15" s="1" customFormat="1">
      <c r="A1715" s="134"/>
      <c r="B1715" s="49"/>
      <c r="C1715" s="49"/>
      <c r="D1715" s="49"/>
      <c r="E1715" s="93"/>
      <c r="F1715" s="144"/>
      <c r="O1715" s="36"/>
    </row>
    <row r="1716" spans="1:15" s="1" customFormat="1">
      <c r="A1716" s="134"/>
      <c r="B1716" s="49"/>
      <c r="C1716" s="49"/>
      <c r="D1716" s="49"/>
      <c r="E1716" s="93"/>
      <c r="F1716" s="144"/>
      <c r="O1716" s="36"/>
    </row>
    <row r="1717" spans="1:15" s="1" customFormat="1">
      <c r="A1717" s="134"/>
      <c r="B1717" s="49"/>
      <c r="C1717" s="49"/>
      <c r="D1717" s="49"/>
      <c r="E1717" s="93"/>
      <c r="F1717" s="144"/>
      <c r="O1717" s="36"/>
    </row>
    <row r="1718" spans="1:15" s="1" customFormat="1">
      <c r="A1718" s="134"/>
      <c r="B1718" s="49"/>
      <c r="C1718" s="49"/>
      <c r="D1718" s="49"/>
      <c r="E1718" s="93"/>
      <c r="F1718" s="144"/>
      <c r="O1718" s="36"/>
    </row>
    <row r="1719" spans="1:15" s="1" customFormat="1">
      <c r="A1719" s="134"/>
      <c r="B1719" s="49"/>
      <c r="C1719" s="49"/>
      <c r="D1719" s="49"/>
      <c r="E1719" s="93"/>
      <c r="F1719" s="144"/>
      <c r="O1719" s="36"/>
    </row>
    <row r="1720" spans="1:15" s="1" customFormat="1">
      <c r="A1720" s="134"/>
      <c r="B1720" s="49"/>
      <c r="C1720" s="49"/>
      <c r="D1720" s="49"/>
      <c r="E1720" s="93"/>
      <c r="F1720" s="144"/>
      <c r="O1720" s="36"/>
    </row>
    <row r="1721" spans="1:15" s="1" customFormat="1">
      <c r="A1721" s="134"/>
      <c r="B1721" s="49"/>
      <c r="C1721" s="49"/>
      <c r="D1721" s="49"/>
      <c r="E1721" s="93"/>
      <c r="F1721" s="144"/>
      <c r="O1721" s="36"/>
    </row>
    <row r="1722" spans="1:15" s="1" customFormat="1">
      <c r="A1722" s="134"/>
      <c r="B1722" s="49"/>
      <c r="C1722" s="49"/>
      <c r="D1722" s="49"/>
      <c r="E1722" s="93"/>
      <c r="F1722" s="144"/>
      <c r="O1722" s="36"/>
    </row>
    <row r="1723" spans="1:15" s="1" customFormat="1">
      <c r="A1723" s="134"/>
      <c r="B1723" s="49"/>
      <c r="C1723" s="49"/>
      <c r="D1723" s="49"/>
      <c r="E1723" s="93"/>
      <c r="F1723" s="144"/>
      <c r="O1723" s="36"/>
    </row>
    <row r="1724" spans="1:15" s="1" customFormat="1">
      <c r="A1724" s="134"/>
      <c r="B1724" s="49"/>
      <c r="C1724" s="49"/>
      <c r="D1724" s="49"/>
      <c r="E1724" s="93"/>
      <c r="F1724" s="144"/>
      <c r="O1724" s="36"/>
    </row>
    <row r="1725" spans="1:15" s="1" customFormat="1">
      <c r="A1725" s="134"/>
      <c r="B1725" s="49"/>
      <c r="C1725" s="49"/>
      <c r="D1725" s="49"/>
      <c r="E1725" s="93"/>
      <c r="F1725" s="144"/>
      <c r="O1725" s="36"/>
    </row>
    <row r="1726" spans="1:15" s="1" customFormat="1">
      <c r="A1726" s="134"/>
      <c r="B1726" s="49"/>
      <c r="C1726" s="49"/>
      <c r="D1726" s="49"/>
      <c r="E1726" s="93"/>
      <c r="F1726" s="144"/>
      <c r="O1726" s="36"/>
    </row>
    <row r="1727" spans="1:15" s="1" customFormat="1">
      <c r="A1727" s="134"/>
      <c r="B1727" s="49"/>
      <c r="C1727" s="49"/>
      <c r="D1727" s="49"/>
      <c r="E1727" s="93"/>
      <c r="F1727" s="144"/>
      <c r="O1727" s="36"/>
    </row>
    <row r="1728" spans="1:15" s="1" customFormat="1">
      <c r="A1728" s="134"/>
      <c r="B1728" s="49"/>
      <c r="C1728" s="49"/>
      <c r="D1728" s="49"/>
      <c r="E1728" s="93"/>
      <c r="F1728" s="144"/>
      <c r="O1728" s="36"/>
    </row>
    <row r="1729" spans="1:15" s="1" customFormat="1">
      <c r="A1729" s="134"/>
      <c r="B1729" s="49"/>
      <c r="C1729" s="49"/>
      <c r="D1729" s="49"/>
      <c r="E1729" s="93"/>
      <c r="F1729" s="144"/>
      <c r="O1729" s="36"/>
    </row>
    <row r="1730" spans="1:15" s="1" customFormat="1">
      <c r="A1730" s="134"/>
      <c r="B1730" s="49"/>
      <c r="C1730" s="49"/>
      <c r="D1730" s="49"/>
      <c r="E1730" s="93"/>
      <c r="F1730" s="144"/>
      <c r="O1730" s="36"/>
    </row>
    <row r="1731" spans="1:15" s="1" customFormat="1">
      <c r="A1731" s="134"/>
      <c r="B1731" s="49"/>
      <c r="C1731" s="49"/>
      <c r="D1731" s="49"/>
      <c r="E1731" s="93"/>
      <c r="F1731" s="144"/>
      <c r="O1731" s="36"/>
    </row>
    <row r="1732" spans="1:15" s="1" customFormat="1">
      <c r="A1732" s="134"/>
      <c r="B1732" s="49"/>
      <c r="C1732" s="49"/>
      <c r="D1732" s="49"/>
      <c r="E1732" s="93"/>
      <c r="F1732" s="144"/>
      <c r="O1732" s="36"/>
    </row>
    <row r="1733" spans="1:15" s="1" customFormat="1">
      <c r="A1733" s="134"/>
      <c r="B1733" s="49"/>
      <c r="C1733" s="49"/>
      <c r="D1733" s="49"/>
      <c r="E1733" s="93"/>
      <c r="F1733" s="144"/>
      <c r="O1733" s="36"/>
    </row>
    <row r="1734" spans="1:15" s="1" customFormat="1">
      <c r="A1734" s="134"/>
      <c r="B1734" s="49"/>
      <c r="C1734" s="49"/>
      <c r="D1734" s="49"/>
      <c r="E1734" s="93"/>
      <c r="F1734" s="144"/>
      <c r="O1734" s="36"/>
    </row>
    <row r="1735" spans="1:15" s="1" customFormat="1">
      <c r="A1735" s="134"/>
      <c r="B1735" s="49"/>
      <c r="C1735" s="49"/>
      <c r="D1735" s="49"/>
      <c r="E1735" s="93"/>
      <c r="F1735" s="144"/>
      <c r="O1735" s="36"/>
    </row>
    <row r="1736" spans="1:15" s="1" customFormat="1">
      <c r="A1736" s="134"/>
      <c r="B1736" s="49"/>
      <c r="C1736" s="49"/>
      <c r="D1736" s="49"/>
      <c r="E1736" s="93"/>
      <c r="F1736" s="144"/>
      <c r="O1736" s="36"/>
    </row>
    <row r="1737" spans="1:15" s="1" customFormat="1">
      <c r="A1737" s="134"/>
      <c r="B1737" s="49"/>
      <c r="C1737" s="49"/>
      <c r="D1737" s="49"/>
      <c r="E1737" s="93"/>
      <c r="F1737" s="144"/>
      <c r="O1737" s="36"/>
    </row>
    <row r="1738" spans="1:15" s="1" customFormat="1">
      <c r="A1738" s="134"/>
      <c r="B1738" s="49"/>
      <c r="C1738" s="49"/>
      <c r="D1738" s="49"/>
      <c r="E1738" s="93"/>
      <c r="F1738" s="144"/>
      <c r="O1738" s="36"/>
    </row>
    <row r="1739" spans="1:15" s="1" customFormat="1">
      <c r="A1739" s="134"/>
      <c r="B1739" s="49"/>
      <c r="C1739" s="49"/>
      <c r="D1739" s="49"/>
      <c r="E1739" s="93"/>
      <c r="F1739" s="144"/>
      <c r="O1739" s="36"/>
    </row>
    <row r="1740" spans="1:15" s="1" customFormat="1">
      <c r="A1740" s="134"/>
      <c r="B1740" s="49"/>
      <c r="C1740" s="49"/>
      <c r="D1740" s="49"/>
      <c r="E1740" s="93"/>
      <c r="F1740" s="144"/>
      <c r="O1740" s="36"/>
    </row>
    <row r="1741" spans="1:15" s="1" customFormat="1">
      <c r="A1741" s="134"/>
      <c r="B1741" s="49"/>
      <c r="C1741" s="49"/>
      <c r="D1741" s="49"/>
      <c r="E1741" s="93"/>
      <c r="F1741" s="144"/>
      <c r="O1741" s="36"/>
    </row>
    <row r="1742" spans="1:15" s="1" customFormat="1">
      <c r="A1742" s="134"/>
      <c r="B1742" s="49"/>
      <c r="C1742" s="49"/>
      <c r="D1742" s="49"/>
      <c r="E1742" s="93"/>
      <c r="F1742" s="144"/>
      <c r="O1742" s="36"/>
    </row>
    <row r="1743" spans="1:15" s="1" customFormat="1">
      <c r="A1743" s="134"/>
      <c r="B1743" s="49"/>
      <c r="C1743" s="49"/>
      <c r="D1743" s="49"/>
      <c r="E1743" s="93"/>
      <c r="F1743" s="144"/>
      <c r="O1743" s="36"/>
    </row>
    <row r="1744" spans="1:15" s="1" customFormat="1">
      <c r="A1744" s="134"/>
      <c r="B1744" s="49"/>
      <c r="C1744" s="49"/>
      <c r="D1744" s="49"/>
      <c r="E1744" s="93"/>
      <c r="F1744" s="144"/>
      <c r="O1744" s="36"/>
    </row>
    <row r="1745" spans="1:15" s="1" customFormat="1">
      <c r="A1745" s="134"/>
      <c r="B1745" s="49"/>
      <c r="C1745" s="49"/>
      <c r="D1745" s="49"/>
      <c r="E1745" s="93"/>
      <c r="F1745" s="144"/>
      <c r="O1745" s="36"/>
    </row>
    <row r="1746" spans="1:15" s="1" customFormat="1">
      <c r="A1746" s="134"/>
      <c r="B1746" s="49"/>
      <c r="C1746" s="49"/>
      <c r="D1746" s="49"/>
      <c r="E1746" s="93"/>
      <c r="F1746" s="144"/>
      <c r="O1746" s="36"/>
    </row>
    <row r="1747" spans="1:15" s="1" customFormat="1">
      <c r="A1747" s="134"/>
      <c r="B1747" s="49"/>
      <c r="C1747" s="49"/>
      <c r="D1747" s="49"/>
      <c r="E1747" s="93"/>
      <c r="F1747" s="144"/>
      <c r="O1747" s="36"/>
    </row>
    <row r="1748" spans="1:15" s="1" customFormat="1">
      <c r="A1748" s="134"/>
      <c r="B1748" s="49"/>
      <c r="C1748" s="49"/>
      <c r="D1748" s="49"/>
      <c r="E1748" s="93"/>
      <c r="F1748" s="144"/>
      <c r="O1748" s="36"/>
    </row>
    <row r="1749" spans="1:15" s="1" customFormat="1">
      <c r="A1749" s="134"/>
      <c r="B1749" s="49"/>
      <c r="C1749" s="49"/>
      <c r="D1749" s="49"/>
      <c r="E1749" s="93"/>
      <c r="F1749" s="144"/>
      <c r="O1749" s="36"/>
    </row>
    <row r="1750" spans="1:15" s="1" customFormat="1">
      <c r="A1750" s="134"/>
      <c r="B1750" s="49"/>
      <c r="C1750" s="49"/>
      <c r="D1750" s="49"/>
      <c r="E1750" s="93"/>
      <c r="F1750" s="144"/>
      <c r="O1750" s="36"/>
    </row>
    <row r="1751" spans="1:15" s="1" customFormat="1">
      <c r="A1751" s="134"/>
      <c r="B1751" s="49"/>
      <c r="C1751" s="49"/>
      <c r="D1751" s="49"/>
      <c r="E1751" s="93"/>
      <c r="F1751" s="144"/>
      <c r="O1751" s="36"/>
    </row>
    <row r="1752" spans="1:15" s="1" customFormat="1">
      <c r="A1752" s="134"/>
      <c r="B1752" s="49"/>
      <c r="C1752" s="49"/>
      <c r="D1752" s="49"/>
      <c r="E1752" s="93"/>
      <c r="F1752" s="144"/>
      <c r="O1752" s="36"/>
    </row>
    <row r="1753" spans="1:15" s="1" customFormat="1">
      <c r="A1753" s="134"/>
      <c r="B1753" s="49"/>
      <c r="C1753" s="49"/>
      <c r="D1753" s="49"/>
      <c r="E1753" s="93"/>
      <c r="F1753" s="144"/>
      <c r="O1753" s="36"/>
    </row>
    <row r="1754" spans="1:15" s="1" customFormat="1">
      <c r="A1754" s="134"/>
      <c r="B1754" s="49"/>
      <c r="C1754" s="49"/>
      <c r="D1754" s="49"/>
      <c r="E1754" s="93"/>
      <c r="F1754" s="144"/>
      <c r="O1754" s="36"/>
    </row>
    <row r="1755" spans="1:15" s="1" customFormat="1">
      <c r="A1755" s="134"/>
      <c r="B1755" s="49"/>
      <c r="C1755" s="49"/>
      <c r="D1755" s="49"/>
      <c r="E1755" s="93"/>
      <c r="F1755" s="144"/>
      <c r="O1755" s="36"/>
    </row>
    <row r="1756" spans="1:15" s="1" customFormat="1">
      <c r="A1756" s="134"/>
      <c r="B1756" s="49"/>
      <c r="C1756" s="49"/>
      <c r="D1756" s="49"/>
      <c r="E1756" s="93"/>
      <c r="F1756" s="144"/>
      <c r="O1756" s="36"/>
    </row>
    <row r="1757" spans="1:15" s="1" customFormat="1">
      <c r="A1757" s="134"/>
      <c r="B1757" s="49"/>
      <c r="C1757" s="49"/>
      <c r="D1757" s="49"/>
      <c r="E1757" s="93"/>
      <c r="F1757" s="144"/>
      <c r="O1757" s="36"/>
    </row>
    <row r="1758" spans="1:15" s="1" customFormat="1">
      <c r="A1758" s="134"/>
      <c r="B1758" s="49"/>
      <c r="C1758" s="49"/>
      <c r="D1758" s="49"/>
      <c r="E1758" s="93"/>
      <c r="F1758" s="144"/>
      <c r="O1758" s="36"/>
    </row>
    <row r="1759" spans="1:15" s="1" customFormat="1">
      <c r="A1759" s="134"/>
      <c r="B1759" s="49"/>
      <c r="C1759" s="49"/>
      <c r="D1759" s="49"/>
      <c r="E1759" s="93"/>
      <c r="F1759" s="144"/>
      <c r="O1759" s="36"/>
    </row>
    <row r="1760" spans="1:15" s="1" customFormat="1">
      <c r="A1760" s="134"/>
      <c r="B1760" s="49"/>
      <c r="C1760" s="49"/>
      <c r="D1760" s="49"/>
      <c r="E1760" s="93"/>
      <c r="F1760" s="144"/>
      <c r="O1760" s="36"/>
    </row>
    <row r="1761" spans="1:15" s="1" customFormat="1">
      <c r="A1761" s="134"/>
      <c r="B1761" s="49"/>
      <c r="C1761" s="49"/>
      <c r="D1761" s="49"/>
      <c r="E1761" s="93"/>
      <c r="F1761" s="144"/>
      <c r="O1761" s="36"/>
    </row>
    <row r="1762" spans="1:15" s="1" customFormat="1">
      <c r="A1762" s="134"/>
      <c r="B1762" s="49"/>
      <c r="C1762" s="49"/>
      <c r="D1762" s="49"/>
      <c r="E1762" s="93"/>
      <c r="F1762" s="144"/>
      <c r="O1762" s="36"/>
    </row>
    <row r="1763" spans="1:15" s="1" customFormat="1">
      <c r="A1763" s="134"/>
      <c r="B1763" s="49"/>
      <c r="C1763" s="49"/>
      <c r="D1763" s="49"/>
      <c r="E1763" s="93"/>
      <c r="F1763" s="144"/>
      <c r="O1763" s="36"/>
    </row>
    <row r="1764" spans="1:15" s="1" customFormat="1">
      <c r="A1764" s="134"/>
      <c r="B1764" s="49"/>
      <c r="C1764" s="49"/>
      <c r="D1764" s="49"/>
      <c r="E1764" s="93"/>
      <c r="F1764" s="144"/>
      <c r="O1764" s="36"/>
    </row>
    <row r="1765" spans="1:15" s="1" customFormat="1">
      <c r="A1765" s="134"/>
      <c r="B1765" s="49"/>
      <c r="C1765" s="49"/>
      <c r="D1765" s="49"/>
      <c r="E1765" s="93"/>
      <c r="F1765" s="144"/>
      <c r="O1765" s="36"/>
    </row>
    <row r="1766" spans="1:15" s="1" customFormat="1">
      <c r="A1766" s="134"/>
      <c r="B1766" s="49"/>
      <c r="C1766" s="49"/>
      <c r="D1766" s="49"/>
      <c r="E1766" s="93"/>
      <c r="F1766" s="144"/>
      <c r="O1766" s="36"/>
    </row>
    <row r="1767" spans="1:15" s="1" customFormat="1">
      <c r="A1767" s="134"/>
      <c r="B1767" s="49"/>
      <c r="C1767" s="49"/>
      <c r="D1767" s="49"/>
      <c r="E1767" s="93"/>
      <c r="F1767" s="144"/>
      <c r="O1767" s="36"/>
    </row>
    <row r="1768" spans="1:15" s="1" customFormat="1">
      <c r="A1768" s="134"/>
      <c r="B1768" s="49"/>
      <c r="C1768" s="49"/>
      <c r="D1768" s="49"/>
      <c r="E1768" s="93"/>
      <c r="F1768" s="144"/>
      <c r="O1768" s="36"/>
    </row>
    <row r="1769" spans="1:15" s="1" customFormat="1">
      <c r="A1769" s="134"/>
      <c r="B1769" s="49"/>
      <c r="C1769" s="49"/>
      <c r="D1769" s="49"/>
      <c r="E1769" s="93"/>
      <c r="F1769" s="144"/>
      <c r="O1769" s="36"/>
    </row>
    <row r="1770" spans="1:15" s="1" customFormat="1">
      <c r="A1770" s="134"/>
      <c r="B1770" s="49"/>
      <c r="C1770" s="49"/>
      <c r="D1770" s="49"/>
      <c r="E1770" s="93"/>
      <c r="F1770" s="144"/>
      <c r="O1770" s="36"/>
    </row>
    <row r="1771" spans="1:15" s="1" customFormat="1">
      <c r="A1771" s="134"/>
      <c r="B1771" s="49"/>
      <c r="C1771" s="49"/>
      <c r="D1771" s="49"/>
      <c r="E1771" s="93"/>
      <c r="F1771" s="144"/>
      <c r="O1771" s="36"/>
    </row>
    <row r="1772" spans="1:15" s="1" customFormat="1">
      <c r="A1772" s="134"/>
      <c r="B1772" s="49"/>
      <c r="C1772" s="49"/>
      <c r="D1772" s="49"/>
      <c r="E1772" s="93"/>
      <c r="F1772" s="144"/>
      <c r="O1772" s="36"/>
    </row>
    <row r="1773" spans="1:15" s="1" customFormat="1">
      <c r="A1773" s="134"/>
      <c r="B1773" s="49"/>
      <c r="C1773" s="49"/>
      <c r="D1773" s="49"/>
      <c r="E1773" s="93"/>
      <c r="F1773" s="144"/>
      <c r="O1773" s="36"/>
    </row>
    <row r="1774" spans="1:15" s="1" customFormat="1">
      <c r="A1774" s="134"/>
      <c r="B1774" s="49"/>
      <c r="C1774" s="49"/>
      <c r="D1774" s="49"/>
      <c r="E1774" s="93"/>
      <c r="F1774" s="144"/>
      <c r="O1774" s="36"/>
    </row>
    <row r="1775" spans="1:15" s="1" customFormat="1">
      <c r="A1775" s="134"/>
      <c r="B1775" s="49"/>
      <c r="C1775" s="49"/>
      <c r="D1775" s="49"/>
      <c r="E1775" s="93"/>
      <c r="F1775" s="144"/>
      <c r="O1775" s="36"/>
    </row>
    <row r="1776" spans="1:15" s="1" customFormat="1">
      <c r="A1776" s="134"/>
      <c r="B1776" s="49"/>
      <c r="C1776" s="49"/>
      <c r="D1776" s="49"/>
      <c r="E1776" s="93"/>
      <c r="F1776" s="144"/>
      <c r="O1776" s="36"/>
    </row>
    <row r="1777" spans="1:15" s="1" customFormat="1">
      <c r="A1777" s="134"/>
      <c r="B1777" s="49"/>
      <c r="C1777" s="49"/>
      <c r="D1777" s="49"/>
      <c r="E1777" s="93"/>
      <c r="F1777" s="144"/>
      <c r="O1777" s="36"/>
    </row>
    <row r="1778" spans="1:15" s="1" customFormat="1">
      <c r="A1778" s="134"/>
      <c r="B1778" s="49"/>
      <c r="C1778" s="49"/>
      <c r="D1778" s="49"/>
      <c r="E1778" s="93"/>
      <c r="F1778" s="144"/>
      <c r="O1778" s="36"/>
    </row>
    <row r="1779" spans="1:15" s="1" customFormat="1">
      <c r="A1779" s="134"/>
      <c r="B1779" s="49"/>
      <c r="C1779" s="49"/>
      <c r="D1779" s="49"/>
      <c r="E1779" s="93"/>
      <c r="F1779" s="144"/>
      <c r="O1779" s="36"/>
    </row>
    <row r="1780" spans="1:15" s="1" customFormat="1">
      <c r="A1780" s="134"/>
      <c r="B1780" s="49"/>
      <c r="C1780" s="49"/>
      <c r="D1780" s="49"/>
      <c r="E1780" s="93"/>
      <c r="F1780" s="144"/>
      <c r="O1780" s="36"/>
    </row>
    <row r="1781" spans="1:15" s="1" customFormat="1">
      <c r="A1781" s="134"/>
      <c r="B1781" s="49"/>
      <c r="C1781" s="49"/>
      <c r="D1781" s="49"/>
      <c r="E1781" s="93"/>
      <c r="F1781" s="144"/>
      <c r="O1781" s="36"/>
    </row>
    <row r="1782" spans="1:15" s="1" customFormat="1">
      <c r="A1782" s="134"/>
      <c r="B1782" s="49"/>
      <c r="C1782" s="49"/>
      <c r="D1782" s="49"/>
      <c r="E1782" s="93"/>
      <c r="F1782" s="144"/>
      <c r="O1782" s="36"/>
    </row>
    <row r="1783" spans="1:15" s="1" customFormat="1">
      <c r="A1783" s="134"/>
      <c r="B1783" s="49"/>
      <c r="C1783" s="49"/>
      <c r="D1783" s="49"/>
      <c r="E1783" s="93"/>
      <c r="F1783" s="144"/>
      <c r="O1783" s="36"/>
    </row>
    <row r="1784" spans="1:15" s="1" customFormat="1">
      <c r="A1784" s="134"/>
      <c r="B1784" s="49"/>
      <c r="C1784" s="49"/>
      <c r="D1784" s="49"/>
      <c r="E1784" s="93"/>
      <c r="F1784" s="144"/>
      <c r="O1784" s="36"/>
    </row>
    <row r="1785" spans="1:15" s="1" customFormat="1">
      <c r="A1785" s="134"/>
      <c r="B1785" s="49"/>
      <c r="C1785" s="49"/>
      <c r="D1785" s="49"/>
      <c r="E1785" s="93"/>
      <c r="F1785" s="144"/>
      <c r="O1785" s="36"/>
    </row>
    <row r="1786" spans="1:15" s="1" customFormat="1">
      <c r="A1786" s="134"/>
      <c r="B1786" s="49"/>
      <c r="C1786" s="49"/>
      <c r="D1786" s="49"/>
      <c r="E1786" s="93"/>
      <c r="F1786" s="144"/>
      <c r="O1786" s="36"/>
    </row>
    <row r="1787" spans="1:15" s="1" customFormat="1">
      <c r="A1787" s="134"/>
      <c r="B1787" s="49"/>
      <c r="C1787" s="49"/>
      <c r="D1787" s="49"/>
      <c r="E1787" s="93"/>
      <c r="F1787" s="144"/>
      <c r="O1787" s="36"/>
    </row>
    <row r="1788" spans="1:15" s="1" customFormat="1">
      <c r="A1788" s="134"/>
      <c r="B1788" s="49"/>
      <c r="C1788" s="49"/>
      <c r="D1788" s="49"/>
      <c r="E1788" s="93"/>
      <c r="F1788" s="144"/>
      <c r="O1788" s="36"/>
    </row>
    <row r="1789" spans="1:15" s="1" customFormat="1">
      <c r="A1789" s="134"/>
      <c r="B1789" s="49"/>
      <c r="C1789" s="49"/>
      <c r="D1789" s="49"/>
      <c r="E1789" s="93"/>
      <c r="F1789" s="144"/>
      <c r="O1789" s="36"/>
    </row>
    <row r="1790" spans="1:15" s="1" customFormat="1">
      <c r="A1790" s="134"/>
      <c r="B1790" s="49"/>
      <c r="C1790" s="49"/>
      <c r="D1790" s="49"/>
      <c r="E1790" s="93"/>
      <c r="F1790" s="144"/>
      <c r="O1790" s="36"/>
    </row>
    <row r="1791" spans="1:15" s="1" customFormat="1">
      <c r="A1791" s="134"/>
      <c r="B1791" s="49"/>
      <c r="C1791" s="49"/>
      <c r="D1791" s="49"/>
      <c r="E1791" s="93"/>
      <c r="F1791" s="144"/>
      <c r="O1791" s="36"/>
    </row>
    <row r="1792" spans="1:15" s="1" customFormat="1">
      <c r="A1792" s="134"/>
      <c r="B1792" s="49"/>
      <c r="C1792" s="49"/>
      <c r="D1792" s="49"/>
      <c r="E1792" s="93"/>
      <c r="F1792" s="144"/>
      <c r="O1792" s="36"/>
    </row>
    <row r="1793" spans="1:15" s="1" customFormat="1">
      <c r="A1793" s="134"/>
      <c r="B1793" s="49"/>
      <c r="C1793" s="49"/>
      <c r="D1793" s="49"/>
      <c r="E1793" s="93"/>
      <c r="F1793" s="144"/>
      <c r="O1793" s="36"/>
    </row>
    <row r="1794" spans="1:15" s="1" customFormat="1">
      <c r="A1794" s="134"/>
      <c r="B1794" s="49"/>
      <c r="C1794" s="49"/>
      <c r="D1794" s="49"/>
      <c r="E1794" s="93"/>
      <c r="F1794" s="144"/>
      <c r="O1794" s="36"/>
    </row>
    <row r="1795" spans="1:15" s="1" customFormat="1">
      <c r="A1795" s="134"/>
      <c r="B1795" s="49"/>
      <c r="C1795" s="49"/>
      <c r="D1795" s="49"/>
      <c r="E1795" s="93"/>
      <c r="F1795" s="144"/>
      <c r="O1795" s="36"/>
    </row>
    <row r="1796" spans="1:15" s="1" customFormat="1">
      <c r="A1796" s="134"/>
      <c r="B1796" s="49"/>
      <c r="C1796" s="49"/>
      <c r="D1796" s="49"/>
      <c r="E1796" s="93"/>
      <c r="F1796" s="144"/>
      <c r="O1796" s="36"/>
    </row>
    <row r="1797" spans="1:15" s="1" customFormat="1">
      <c r="A1797" s="134"/>
      <c r="B1797" s="49"/>
      <c r="C1797" s="49"/>
      <c r="D1797" s="49"/>
      <c r="E1797" s="93"/>
      <c r="F1797" s="144"/>
      <c r="O1797" s="36"/>
    </row>
    <row r="1798" spans="1:15" s="1" customFormat="1">
      <c r="A1798" s="134"/>
      <c r="B1798" s="49"/>
      <c r="C1798" s="49"/>
      <c r="D1798" s="49"/>
      <c r="E1798" s="93"/>
      <c r="F1798" s="144"/>
      <c r="O1798" s="36"/>
    </row>
    <row r="1799" spans="1:15" s="1" customFormat="1">
      <c r="A1799" s="134"/>
      <c r="B1799" s="49"/>
      <c r="C1799" s="49"/>
      <c r="D1799" s="49"/>
      <c r="E1799" s="93"/>
      <c r="F1799" s="144"/>
      <c r="O1799" s="36"/>
    </row>
    <row r="1800" spans="1:15" s="1" customFormat="1">
      <c r="A1800" s="134"/>
      <c r="B1800" s="49"/>
      <c r="C1800" s="49"/>
      <c r="D1800" s="49"/>
      <c r="E1800" s="93"/>
      <c r="F1800" s="144"/>
      <c r="O1800" s="36"/>
    </row>
    <row r="1801" spans="1:15" s="1" customFormat="1">
      <c r="A1801" s="134"/>
      <c r="B1801" s="49"/>
      <c r="C1801" s="49"/>
      <c r="D1801" s="49"/>
      <c r="E1801" s="93"/>
      <c r="F1801" s="144"/>
      <c r="O1801" s="36"/>
    </row>
    <row r="1802" spans="1:15" s="1" customFormat="1">
      <c r="A1802" s="134"/>
      <c r="B1802" s="49"/>
      <c r="C1802" s="49"/>
      <c r="D1802" s="49"/>
      <c r="E1802" s="93"/>
      <c r="F1802" s="144"/>
      <c r="O1802" s="36"/>
    </row>
    <row r="1803" spans="1:15" s="1" customFormat="1">
      <c r="A1803" s="134"/>
      <c r="B1803" s="49"/>
      <c r="C1803" s="49"/>
      <c r="D1803" s="49"/>
      <c r="E1803" s="93"/>
      <c r="F1803" s="144"/>
      <c r="O1803" s="36"/>
    </row>
    <row r="1804" spans="1:15" s="1" customFormat="1">
      <c r="A1804" s="134"/>
      <c r="B1804" s="49"/>
      <c r="C1804" s="49"/>
      <c r="D1804" s="49"/>
      <c r="E1804" s="93"/>
      <c r="F1804" s="144"/>
      <c r="O1804" s="36"/>
    </row>
    <row r="1805" spans="1:15" s="1" customFormat="1">
      <c r="A1805" s="134"/>
      <c r="B1805" s="49"/>
      <c r="C1805" s="49"/>
      <c r="D1805" s="49"/>
      <c r="E1805" s="93"/>
      <c r="F1805" s="144"/>
      <c r="O1805" s="36"/>
    </row>
    <row r="1806" spans="1:15" s="1" customFormat="1">
      <c r="A1806" s="134"/>
      <c r="B1806" s="49"/>
      <c r="C1806" s="49"/>
      <c r="D1806" s="49"/>
      <c r="E1806" s="93"/>
      <c r="F1806" s="144"/>
      <c r="O1806" s="36"/>
    </row>
    <row r="1807" spans="1:15" s="1" customFormat="1">
      <c r="A1807" s="134"/>
      <c r="B1807" s="49"/>
      <c r="C1807" s="49"/>
      <c r="D1807" s="49"/>
      <c r="E1807" s="93"/>
      <c r="F1807" s="144"/>
      <c r="O1807" s="36"/>
    </row>
    <row r="1808" spans="1:15" s="1" customFormat="1">
      <c r="A1808" s="134"/>
      <c r="B1808" s="49"/>
      <c r="C1808" s="49"/>
      <c r="D1808" s="49"/>
      <c r="E1808" s="93"/>
      <c r="F1808" s="144"/>
      <c r="O1808" s="36"/>
    </row>
    <row r="1809" spans="1:15" s="1" customFormat="1">
      <c r="A1809" s="134"/>
      <c r="B1809" s="49"/>
      <c r="C1809" s="49"/>
      <c r="D1809" s="49"/>
      <c r="E1809" s="93"/>
      <c r="F1809" s="144"/>
      <c r="O1809" s="36"/>
    </row>
    <row r="1810" spans="1:15" s="1" customFormat="1">
      <c r="A1810" s="134"/>
      <c r="B1810" s="49"/>
      <c r="C1810" s="49"/>
      <c r="D1810" s="49"/>
      <c r="E1810" s="93"/>
      <c r="F1810" s="144"/>
      <c r="O1810" s="36"/>
    </row>
    <row r="1811" spans="1:15" s="1" customFormat="1">
      <c r="A1811" s="134"/>
      <c r="B1811" s="49"/>
      <c r="C1811" s="49"/>
      <c r="D1811" s="49"/>
      <c r="E1811" s="93"/>
      <c r="F1811" s="144"/>
      <c r="O1811" s="36"/>
    </row>
    <row r="1812" spans="1:15" s="1" customFormat="1">
      <c r="A1812" s="134"/>
      <c r="B1812" s="49"/>
      <c r="C1812" s="49"/>
      <c r="D1812" s="49"/>
      <c r="E1812" s="93"/>
      <c r="F1812" s="144"/>
      <c r="O1812" s="36"/>
    </row>
    <row r="1813" spans="1:15" s="1" customFormat="1">
      <c r="A1813" s="134"/>
      <c r="B1813" s="49"/>
      <c r="C1813" s="49"/>
      <c r="D1813" s="49"/>
      <c r="E1813" s="93"/>
      <c r="F1813" s="144"/>
      <c r="O1813" s="36"/>
    </row>
    <row r="1814" spans="1:15" s="1" customFormat="1">
      <c r="A1814" s="134"/>
      <c r="B1814" s="49"/>
      <c r="C1814" s="49"/>
      <c r="D1814" s="49"/>
      <c r="E1814" s="93"/>
      <c r="F1814" s="144"/>
      <c r="O1814" s="36"/>
    </row>
    <row r="1815" spans="1:15" s="1" customFormat="1">
      <c r="A1815" s="134"/>
      <c r="B1815" s="49"/>
      <c r="C1815" s="49"/>
      <c r="D1815" s="49"/>
      <c r="E1815" s="93"/>
      <c r="F1815" s="144"/>
      <c r="O1815" s="36"/>
    </row>
    <row r="1816" spans="1:15" s="1" customFormat="1">
      <c r="A1816" s="134"/>
      <c r="B1816" s="49"/>
      <c r="C1816" s="49"/>
      <c r="D1816" s="49"/>
      <c r="E1816" s="93"/>
      <c r="F1816" s="144"/>
      <c r="O1816" s="36"/>
    </row>
    <row r="1817" spans="1:15" s="1" customFormat="1">
      <c r="A1817" s="134"/>
      <c r="B1817" s="49"/>
      <c r="C1817" s="49"/>
      <c r="D1817" s="49"/>
      <c r="E1817" s="93"/>
      <c r="F1817" s="144"/>
      <c r="O1817" s="36"/>
    </row>
    <row r="1818" spans="1:15" s="1" customFormat="1">
      <c r="A1818" s="134"/>
      <c r="B1818" s="49"/>
      <c r="C1818" s="49"/>
      <c r="D1818" s="49"/>
      <c r="E1818" s="93"/>
      <c r="F1818" s="144"/>
      <c r="O1818" s="36"/>
    </row>
    <row r="1819" spans="1:15" s="1" customFormat="1">
      <c r="A1819" s="134"/>
      <c r="B1819" s="49"/>
      <c r="C1819" s="49"/>
      <c r="D1819" s="49"/>
      <c r="E1819" s="93"/>
      <c r="F1819" s="144"/>
      <c r="O1819" s="36"/>
    </row>
    <row r="1820" spans="1:15" s="1" customFormat="1">
      <c r="A1820" s="134"/>
      <c r="B1820" s="49"/>
      <c r="C1820" s="49"/>
      <c r="D1820" s="49"/>
      <c r="E1820" s="93"/>
      <c r="F1820" s="144"/>
      <c r="O1820" s="36"/>
    </row>
    <row r="1821" spans="1:15" s="1" customFormat="1">
      <c r="A1821" s="134"/>
      <c r="B1821" s="49"/>
      <c r="C1821" s="49"/>
      <c r="D1821" s="49"/>
      <c r="E1821" s="93"/>
      <c r="F1821" s="144"/>
      <c r="O1821" s="36"/>
    </row>
    <row r="1822" spans="1:15" s="1" customFormat="1">
      <c r="A1822" s="134"/>
      <c r="B1822" s="49"/>
      <c r="C1822" s="49"/>
      <c r="D1822" s="49"/>
      <c r="E1822" s="93"/>
      <c r="F1822" s="144"/>
      <c r="O1822" s="36"/>
    </row>
    <row r="1823" spans="1:15" s="1" customFormat="1">
      <c r="A1823" s="134"/>
      <c r="B1823" s="49"/>
      <c r="C1823" s="49"/>
      <c r="D1823" s="49"/>
      <c r="E1823" s="93"/>
      <c r="F1823" s="144"/>
      <c r="O1823" s="36"/>
    </row>
    <row r="1824" spans="1:15" s="1" customFormat="1">
      <c r="A1824" s="134"/>
      <c r="B1824" s="49"/>
      <c r="C1824" s="49"/>
      <c r="D1824" s="49"/>
      <c r="E1824" s="93"/>
      <c r="F1824" s="144"/>
      <c r="O1824" s="36"/>
    </row>
    <row r="1825" spans="1:15" s="1" customFormat="1">
      <c r="A1825" s="134"/>
      <c r="B1825" s="49"/>
      <c r="C1825" s="49"/>
      <c r="D1825" s="49"/>
      <c r="E1825" s="93"/>
      <c r="F1825" s="144"/>
      <c r="O1825" s="36"/>
    </row>
    <row r="1826" spans="1:15" s="1" customFormat="1">
      <c r="A1826" s="134"/>
      <c r="B1826" s="49"/>
      <c r="C1826" s="49"/>
      <c r="D1826" s="49"/>
      <c r="E1826" s="93"/>
      <c r="F1826" s="144"/>
      <c r="O1826" s="36"/>
    </row>
    <row r="1827" spans="1:15" s="1" customFormat="1">
      <c r="A1827" s="134"/>
      <c r="B1827" s="49"/>
      <c r="C1827" s="49"/>
      <c r="D1827" s="49"/>
      <c r="E1827" s="93"/>
      <c r="F1827" s="144"/>
      <c r="O1827" s="36"/>
    </row>
    <row r="1828" spans="1:15" s="1" customFormat="1">
      <c r="A1828" s="134"/>
      <c r="B1828" s="49"/>
      <c r="C1828" s="49"/>
      <c r="D1828" s="49"/>
      <c r="E1828" s="93"/>
      <c r="F1828" s="144"/>
      <c r="O1828" s="36"/>
    </row>
    <row r="1829" spans="1:15" s="1" customFormat="1">
      <c r="A1829" s="134"/>
      <c r="B1829" s="49"/>
      <c r="C1829" s="49"/>
      <c r="D1829" s="49"/>
      <c r="E1829" s="93"/>
      <c r="F1829" s="144"/>
      <c r="O1829" s="36"/>
    </row>
    <row r="1830" spans="1:15" s="1" customFormat="1">
      <c r="A1830" s="134"/>
      <c r="B1830" s="49"/>
      <c r="C1830" s="49"/>
      <c r="D1830" s="49"/>
      <c r="E1830" s="93"/>
      <c r="F1830" s="144"/>
      <c r="O1830" s="36"/>
    </row>
    <row r="1831" spans="1:15" s="1" customFormat="1">
      <c r="A1831" s="134"/>
      <c r="B1831" s="49"/>
      <c r="C1831" s="49"/>
      <c r="D1831" s="49"/>
      <c r="E1831" s="93"/>
      <c r="F1831" s="144"/>
      <c r="O1831" s="36"/>
    </row>
    <row r="1832" spans="1:15" s="1" customFormat="1">
      <c r="A1832" s="134"/>
      <c r="B1832" s="49"/>
      <c r="C1832" s="49"/>
      <c r="D1832" s="49"/>
      <c r="E1832" s="93"/>
      <c r="F1832" s="144"/>
      <c r="O1832" s="36"/>
    </row>
    <row r="1833" spans="1:15" s="1" customFormat="1">
      <c r="A1833" s="134"/>
      <c r="B1833" s="49"/>
      <c r="C1833" s="49"/>
      <c r="D1833" s="49"/>
      <c r="E1833" s="93"/>
      <c r="F1833" s="144"/>
      <c r="O1833" s="36"/>
    </row>
    <row r="1834" spans="1:15" s="1" customFormat="1">
      <c r="A1834" s="134"/>
      <c r="B1834" s="49"/>
      <c r="C1834" s="49"/>
      <c r="D1834" s="49"/>
      <c r="E1834" s="93"/>
      <c r="F1834" s="144"/>
      <c r="O1834" s="36"/>
    </row>
    <row r="1835" spans="1:15" s="1" customFormat="1">
      <c r="A1835" s="134"/>
      <c r="B1835" s="49"/>
      <c r="C1835" s="49"/>
      <c r="D1835" s="49"/>
      <c r="E1835" s="93"/>
      <c r="F1835" s="144"/>
      <c r="O1835" s="36"/>
    </row>
    <row r="1836" spans="1:15" s="1" customFormat="1">
      <c r="A1836" s="134"/>
      <c r="B1836" s="49"/>
      <c r="C1836" s="49"/>
      <c r="D1836" s="49"/>
      <c r="E1836" s="93"/>
      <c r="F1836" s="144"/>
      <c r="O1836" s="36"/>
    </row>
    <row r="1837" spans="1:15" s="1" customFormat="1">
      <c r="A1837" s="134"/>
      <c r="B1837" s="49"/>
      <c r="C1837" s="49"/>
      <c r="D1837" s="49"/>
      <c r="E1837" s="93"/>
      <c r="F1837" s="144"/>
      <c r="O1837" s="36"/>
    </row>
    <row r="1838" spans="1:15" s="1" customFormat="1">
      <c r="A1838" s="134"/>
      <c r="B1838" s="49"/>
      <c r="C1838" s="49"/>
      <c r="D1838" s="49"/>
      <c r="E1838" s="93"/>
      <c r="F1838" s="144"/>
      <c r="O1838" s="36"/>
    </row>
    <row r="1839" spans="1:15" s="1" customFormat="1">
      <c r="A1839" s="134"/>
      <c r="B1839" s="49"/>
      <c r="C1839" s="49"/>
      <c r="D1839" s="49"/>
      <c r="E1839" s="93"/>
      <c r="F1839" s="144"/>
      <c r="O1839" s="36"/>
    </row>
    <row r="1840" spans="1:15" s="1" customFormat="1">
      <c r="A1840" s="134"/>
      <c r="B1840" s="49"/>
      <c r="C1840" s="49"/>
      <c r="D1840" s="49"/>
      <c r="E1840" s="93"/>
      <c r="F1840" s="144"/>
      <c r="O1840" s="36"/>
    </row>
    <row r="1841" spans="1:15" s="1" customFormat="1">
      <c r="A1841" s="134"/>
      <c r="B1841" s="49"/>
      <c r="C1841" s="49"/>
      <c r="D1841" s="49"/>
      <c r="E1841" s="93"/>
      <c r="F1841" s="144"/>
      <c r="O1841" s="36"/>
    </row>
    <row r="1842" spans="1:15" s="1" customFormat="1">
      <c r="A1842" s="134"/>
      <c r="B1842" s="49"/>
      <c r="C1842" s="49"/>
      <c r="D1842" s="49"/>
      <c r="E1842" s="93"/>
      <c r="F1842" s="144"/>
      <c r="O1842" s="36"/>
    </row>
    <row r="1843" spans="1:15" s="1" customFormat="1">
      <c r="A1843" s="134"/>
      <c r="B1843" s="49"/>
      <c r="C1843" s="49"/>
      <c r="D1843" s="49"/>
      <c r="E1843" s="93"/>
      <c r="F1843" s="144"/>
      <c r="O1843" s="36"/>
    </row>
    <row r="1844" spans="1:15" s="1" customFormat="1">
      <c r="A1844" s="134"/>
      <c r="B1844" s="49"/>
      <c r="C1844" s="49"/>
      <c r="D1844" s="49"/>
      <c r="E1844" s="93"/>
      <c r="F1844" s="144"/>
      <c r="O1844" s="36"/>
    </row>
    <row r="1845" spans="1:15" s="1" customFormat="1">
      <c r="A1845" s="134"/>
      <c r="B1845" s="49"/>
      <c r="C1845" s="49"/>
      <c r="D1845" s="49"/>
      <c r="E1845" s="93"/>
      <c r="F1845" s="144"/>
      <c r="O1845" s="36"/>
    </row>
    <row r="1846" spans="1:15" s="1" customFormat="1">
      <c r="A1846" s="134"/>
      <c r="B1846" s="49"/>
      <c r="C1846" s="49"/>
      <c r="D1846" s="49"/>
      <c r="E1846" s="93"/>
      <c r="F1846" s="144"/>
      <c r="O1846" s="36"/>
    </row>
    <row r="1847" spans="1:15" s="1" customFormat="1">
      <c r="A1847" s="134"/>
      <c r="B1847" s="49"/>
      <c r="C1847" s="49"/>
      <c r="D1847" s="49"/>
      <c r="E1847" s="93"/>
      <c r="F1847" s="144"/>
      <c r="O1847" s="36"/>
    </row>
    <row r="1848" spans="1:15" s="1" customFormat="1">
      <c r="A1848" s="134"/>
      <c r="B1848" s="49"/>
      <c r="C1848" s="49"/>
      <c r="D1848" s="49"/>
      <c r="E1848" s="93"/>
      <c r="F1848" s="144"/>
      <c r="O1848" s="36"/>
    </row>
    <row r="1849" spans="1:15" s="1" customFormat="1">
      <c r="A1849" s="134"/>
      <c r="B1849" s="49"/>
      <c r="C1849" s="49"/>
      <c r="D1849" s="49"/>
      <c r="E1849" s="93"/>
      <c r="F1849" s="144"/>
      <c r="O1849" s="36"/>
    </row>
    <row r="1850" spans="1:15" s="1" customFormat="1">
      <c r="A1850" s="134"/>
      <c r="B1850" s="49"/>
      <c r="C1850" s="49"/>
      <c r="D1850" s="49"/>
      <c r="E1850" s="93"/>
      <c r="F1850" s="144"/>
      <c r="O1850" s="36"/>
    </row>
    <row r="1851" spans="1:15" s="1" customFormat="1">
      <c r="A1851" s="134"/>
      <c r="B1851" s="49"/>
      <c r="C1851" s="49"/>
      <c r="D1851" s="49"/>
      <c r="E1851" s="93"/>
      <c r="F1851" s="144"/>
      <c r="O1851" s="36"/>
    </row>
    <row r="1852" spans="1:15" s="1" customFormat="1">
      <c r="A1852" s="134"/>
      <c r="B1852" s="49"/>
      <c r="C1852" s="49"/>
      <c r="D1852" s="49"/>
      <c r="E1852" s="93"/>
      <c r="F1852" s="144"/>
      <c r="O1852" s="36"/>
    </row>
    <row r="1853" spans="1:15" s="1" customFormat="1">
      <c r="A1853" s="134"/>
      <c r="B1853" s="49"/>
      <c r="C1853" s="49"/>
      <c r="D1853" s="49"/>
      <c r="E1853" s="93"/>
      <c r="F1853" s="144"/>
      <c r="O1853" s="36"/>
    </row>
    <row r="1854" spans="1:15" s="1" customFormat="1">
      <c r="A1854" s="134"/>
      <c r="B1854" s="49"/>
      <c r="C1854" s="49"/>
      <c r="D1854" s="49"/>
      <c r="E1854" s="93"/>
      <c r="F1854" s="144"/>
      <c r="O1854" s="36"/>
    </row>
    <row r="1855" spans="1:15" s="1" customFormat="1">
      <c r="A1855" s="134"/>
      <c r="B1855" s="49"/>
      <c r="C1855" s="49"/>
      <c r="D1855" s="49"/>
      <c r="E1855" s="93"/>
      <c r="F1855" s="144"/>
      <c r="O1855" s="36"/>
    </row>
    <row r="1856" spans="1:15" s="1" customFormat="1">
      <c r="A1856" s="134"/>
      <c r="B1856" s="49"/>
      <c r="C1856" s="49"/>
      <c r="D1856" s="49"/>
      <c r="E1856" s="93"/>
      <c r="F1856" s="144"/>
      <c r="O1856" s="36"/>
    </row>
    <row r="1857" spans="1:15" s="1" customFormat="1">
      <c r="A1857" s="134"/>
      <c r="B1857" s="49"/>
      <c r="C1857" s="49"/>
      <c r="D1857" s="49"/>
      <c r="E1857" s="93"/>
      <c r="F1857" s="144"/>
      <c r="O1857" s="36"/>
    </row>
    <row r="1858" spans="1:15" s="1" customFormat="1">
      <c r="A1858" s="134"/>
      <c r="B1858" s="49"/>
      <c r="C1858" s="49"/>
      <c r="D1858" s="49"/>
      <c r="E1858" s="93"/>
      <c r="F1858" s="144"/>
      <c r="O1858" s="36"/>
    </row>
    <row r="1859" spans="1:15" s="1" customFormat="1">
      <c r="A1859" s="134"/>
      <c r="B1859" s="49"/>
      <c r="C1859" s="49"/>
      <c r="D1859" s="49"/>
      <c r="E1859" s="93"/>
      <c r="F1859" s="144"/>
      <c r="O1859" s="36"/>
    </row>
    <row r="1860" spans="1:15" s="1" customFormat="1">
      <c r="A1860" s="134"/>
      <c r="B1860" s="49"/>
      <c r="C1860" s="49"/>
      <c r="D1860" s="49"/>
      <c r="E1860" s="93"/>
      <c r="F1860" s="144"/>
      <c r="O1860" s="36"/>
    </row>
    <row r="1861" spans="1:15" s="1" customFormat="1">
      <c r="A1861" s="134"/>
      <c r="B1861" s="49"/>
      <c r="C1861" s="49"/>
      <c r="D1861" s="49"/>
      <c r="E1861" s="93"/>
      <c r="F1861" s="144"/>
      <c r="O1861" s="36"/>
    </row>
    <row r="1862" spans="1:15" s="1" customFormat="1">
      <c r="A1862" s="134"/>
      <c r="B1862" s="49"/>
      <c r="C1862" s="49"/>
      <c r="D1862" s="49"/>
      <c r="E1862" s="93"/>
      <c r="F1862" s="144"/>
      <c r="O1862" s="36"/>
    </row>
    <row r="1863" spans="1:15" s="1" customFormat="1">
      <c r="A1863" s="134"/>
      <c r="B1863" s="49"/>
      <c r="C1863" s="49"/>
      <c r="D1863" s="49"/>
      <c r="E1863" s="93"/>
      <c r="F1863" s="144"/>
      <c r="O1863" s="36"/>
    </row>
    <row r="1864" spans="1:15" s="1" customFormat="1">
      <c r="A1864" s="134"/>
      <c r="B1864" s="49"/>
      <c r="C1864" s="49"/>
      <c r="D1864" s="49"/>
      <c r="E1864" s="93"/>
      <c r="F1864" s="144"/>
      <c r="O1864" s="36"/>
    </row>
    <row r="1865" spans="1:15" s="1" customFormat="1">
      <c r="A1865" s="134"/>
      <c r="B1865" s="49"/>
      <c r="C1865" s="49"/>
      <c r="D1865" s="49"/>
      <c r="E1865" s="93"/>
      <c r="F1865" s="144"/>
      <c r="O1865" s="36"/>
    </row>
    <row r="1866" spans="1:15" s="1" customFormat="1">
      <c r="A1866" s="134"/>
      <c r="B1866" s="49"/>
      <c r="C1866" s="49"/>
      <c r="D1866" s="49"/>
      <c r="E1866" s="93"/>
      <c r="F1866" s="144"/>
      <c r="O1866" s="36"/>
    </row>
    <row r="1867" spans="1:15" s="1" customFormat="1">
      <c r="A1867" s="134"/>
      <c r="B1867" s="49"/>
      <c r="C1867" s="49"/>
      <c r="D1867" s="49"/>
      <c r="E1867" s="93"/>
      <c r="F1867" s="144"/>
      <c r="O1867" s="36"/>
    </row>
    <row r="1868" spans="1:15" s="1" customFormat="1">
      <c r="A1868" s="134"/>
      <c r="B1868" s="49"/>
      <c r="C1868" s="49"/>
      <c r="D1868" s="49"/>
      <c r="E1868" s="93"/>
      <c r="F1868" s="144"/>
      <c r="O1868" s="36"/>
    </row>
    <row r="1869" spans="1:15" s="1" customFormat="1">
      <c r="A1869" s="134"/>
      <c r="B1869" s="49"/>
      <c r="C1869" s="49"/>
      <c r="D1869" s="49"/>
      <c r="E1869" s="93"/>
      <c r="F1869" s="144"/>
      <c r="O1869" s="36"/>
    </row>
    <row r="1870" spans="1:15" s="1" customFormat="1">
      <c r="A1870" s="134"/>
      <c r="B1870" s="49"/>
      <c r="C1870" s="49"/>
      <c r="D1870" s="49"/>
      <c r="E1870" s="93"/>
      <c r="F1870" s="144"/>
      <c r="O1870" s="36"/>
    </row>
    <row r="1871" spans="1:15" s="1" customFormat="1">
      <c r="A1871" s="134"/>
      <c r="B1871" s="49"/>
      <c r="C1871" s="49"/>
      <c r="D1871" s="49"/>
      <c r="E1871" s="93"/>
      <c r="F1871" s="144"/>
      <c r="O1871" s="36"/>
    </row>
    <row r="1872" spans="1:15" s="1" customFormat="1">
      <c r="A1872" s="134"/>
      <c r="B1872" s="49"/>
      <c r="C1872" s="49"/>
      <c r="D1872" s="49"/>
      <c r="E1872" s="93"/>
      <c r="F1872" s="144"/>
      <c r="O1872" s="36"/>
    </row>
    <row r="1873" spans="1:15" s="1" customFormat="1">
      <c r="A1873" s="134"/>
      <c r="B1873" s="49"/>
      <c r="C1873" s="49"/>
      <c r="D1873" s="49"/>
      <c r="E1873" s="93"/>
      <c r="F1873" s="144"/>
      <c r="O1873" s="36"/>
    </row>
    <row r="1874" spans="1:15" s="1" customFormat="1">
      <c r="A1874" s="134"/>
      <c r="B1874" s="49"/>
      <c r="C1874" s="49"/>
      <c r="D1874" s="49"/>
      <c r="E1874" s="93"/>
      <c r="F1874" s="144"/>
      <c r="O1874" s="36"/>
    </row>
    <row r="1875" spans="1:15" s="1" customFormat="1">
      <c r="A1875" s="134"/>
      <c r="B1875" s="49"/>
      <c r="C1875" s="49"/>
      <c r="D1875" s="49"/>
      <c r="E1875" s="93"/>
      <c r="F1875" s="144"/>
      <c r="O1875" s="36"/>
    </row>
    <row r="1876" spans="1:15" s="1" customFormat="1">
      <c r="A1876" s="134"/>
      <c r="B1876" s="49"/>
      <c r="C1876" s="49"/>
      <c r="D1876" s="49"/>
      <c r="E1876" s="93"/>
      <c r="F1876" s="144"/>
      <c r="O1876" s="36"/>
    </row>
    <row r="1877" spans="1:15" s="1" customFormat="1">
      <c r="A1877" s="134"/>
      <c r="B1877" s="49"/>
      <c r="C1877" s="49"/>
      <c r="D1877" s="49"/>
      <c r="E1877" s="93"/>
      <c r="F1877" s="144"/>
      <c r="O1877" s="36"/>
    </row>
    <row r="1878" spans="1:15" s="1" customFormat="1">
      <c r="A1878" s="134"/>
      <c r="B1878" s="49"/>
      <c r="C1878" s="49"/>
      <c r="D1878" s="49"/>
      <c r="E1878" s="93"/>
      <c r="F1878" s="144"/>
      <c r="O1878" s="36"/>
    </row>
    <row r="1879" spans="1:15" s="1" customFormat="1">
      <c r="A1879" s="134"/>
      <c r="B1879" s="49"/>
      <c r="C1879" s="49"/>
      <c r="D1879" s="49"/>
      <c r="E1879" s="93"/>
      <c r="F1879" s="144"/>
      <c r="O1879" s="36"/>
    </row>
    <row r="1880" spans="1:15" s="1" customFormat="1">
      <c r="A1880" s="134"/>
      <c r="B1880" s="49"/>
      <c r="C1880" s="49"/>
      <c r="D1880" s="49"/>
      <c r="E1880" s="93"/>
      <c r="F1880" s="144"/>
      <c r="O1880" s="36"/>
    </row>
    <row r="1881" spans="1:15" s="1" customFormat="1">
      <c r="A1881" s="134"/>
      <c r="B1881" s="49"/>
      <c r="C1881" s="49"/>
      <c r="D1881" s="49"/>
      <c r="E1881" s="93"/>
      <c r="F1881" s="144"/>
      <c r="O1881" s="36"/>
    </row>
    <row r="1882" spans="1:15" s="1" customFormat="1">
      <c r="A1882" s="134"/>
      <c r="B1882" s="49"/>
      <c r="C1882" s="49"/>
      <c r="D1882" s="49"/>
      <c r="E1882" s="93"/>
      <c r="F1882" s="144"/>
      <c r="O1882" s="36"/>
    </row>
    <row r="1883" spans="1:15" s="1" customFormat="1">
      <c r="A1883" s="134"/>
      <c r="B1883" s="49"/>
      <c r="C1883" s="49"/>
      <c r="D1883" s="49"/>
      <c r="E1883" s="93"/>
      <c r="F1883" s="144"/>
      <c r="O1883" s="36"/>
    </row>
    <row r="1884" spans="1:15" s="1" customFormat="1">
      <c r="A1884" s="134"/>
      <c r="B1884" s="49"/>
      <c r="C1884" s="49"/>
      <c r="D1884" s="49"/>
      <c r="E1884" s="93"/>
      <c r="F1884" s="144"/>
      <c r="O1884" s="36"/>
    </row>
    <row r="1885" spans="1:15" s="1" customFormat="1">
      <c r="A1885" s="134"/>
      <c r="B1885" s="49"/>
      <c r="C1885" s="49"/>
      <c r="D1885" s="49"/>
      <c r="E1885" s="93"/>
      <c r="F1885" s="144"/>
      <c r="O1885" s="36"/>
    </row>
    <row r="1886" spans="1:15" s="1" customFormat="1">
      <c r="A1886" s="134"/>
      <c r="B1886" s="49"/>
      <c r="C1886" s="49"/>
      <c r="D1886" s="49"/>
      <c r="E1886" s="93"/>
      <c r="F1886" s="144"/>
      <c r="O1886" s="36"/>
    </row>
    <row r="1887" spans="1:15" s="1" customFormat="1">
      <c r="A1887" s="134"/>
      <c r="B1887" s="49"/>
      <c r="C1887" s="49"/>
      <c r="D1887" s="49"/>
      <c r="E1887" s="93"/>
      <c r="F1887" s="144"/>
      <c r="O1887" s="36"/>
    </row>
    <row r="1888" spans="1:15" s="1" customFormat="1">
      <c r="A1888" s="134"/>
      <c r="B1888" s="49"/>
      <c r="C1888" s="49"/>
      <c r="D1888" s="49"/>
      <c r="E1888" s="93"/>
      <c r="F1888" s="144"/>
      <c r="O1888" s="36"/>
    </row>
    <row r="1889" spans="1:15" s="1" customFormat="1">
      <c r="A1889" s="134"/>
      <c r="B1889" s="49"/>
      <c r="C1889" s="49"/>
      <c r="D1889" s="49"/>
      <c r="E1889" s="93"/>
      <c r="F1889" s="144"/>
      <c r="O1889" s="36"/>
    </row>
    <row r="1890" spans="1:15" s="1" customFormat="1">
      <c r="A1890" s="134"/>
      <c r="B1890" s="49"/>
      <c r="C1890" s="49"/>
      <c r="D1890" s="49"/>
      <c r="E1890" s="93"/>
      <c r="F1890" s="144"/>
      <c r="O1890" s="36"/>
    </row>
    <row r="1891" spans="1:15" s="1" customFormat="1">
      <c r="A1891" s="134"/>
      <c r="B1891" s="49"/>
      <c r="C1891" s="49"/>
      <c r="D1891" s="49"/>
      <c r="E1891" s="93"/>
      <c r="F1891" s="144"/>
      <c r="O1891" s="36"/>
    </row>
    <row r="1892" spans="1:15" s="1" customFormat="1">
      <c r="A1892" s="134"/>
      <c r="B1892" s="49"/>
      <c r="C1892" s="49"/>
      <c r="D1892" s="49"/>
      <c r="E1892" s="93"/>
      <c r="F1892" s="144"/>
      <c r="O1892" s="36"/>
    </row>
    <row r="1893" spans="1:15" s="1" customFormat="1">
      <c r="A1893" s="134"/>
      <c r="B1893" s="49"/>
      <c r="C1893" s="49"/>
      <c r="D1893" s="49"/>
      <c r="E1893" s="93"/>
      <c r="F1893" s="144"/>
      <c r="O1893" s="36"/>
    </row>
    <row r="1894" spans="1:15" s="1" customFormat="1">
      <c r="A1894" s="134"/>
      <c r="B1894" s="49"/>
      <c r="C1894" s="49"/>
      <c r="D1894" s="49"/>
      <c r="E1894" s="93"/>
      <c r="F1894" s="144"/>
      <c r="O1894" s="36"/>
    </row>
    <row r="1895" spans="1:15" s="1" customFormat="1">
      <c r="A1895" s="134"/>
      <c r="B1895" s="49"/>
      <c r="C1895" s="49"/>
      <c r="D1895" s="49"/>
      <c r="E1895" s="93"/>
      <c r="F1895" s="144"/>
      <c r="O1895" s="36"/>
    </row>
    <row r="1896" spans="1:15" s="1" customFormat="1">
      <c r="A1896" s="134"/>
      <c r="B1896" s="49"/>
      <c r="C1896" s="49"/>
      <c r="D1896" s="49"/>
      <c r="E1896" s="93"/>
      <c r="F1896" s="144"/>
      <c r="O1896" s="36"/>
    </row>
    <row r="1897" spans="1:15" s="1" customFormat="1">
      <c r="A1897" s="134"/>
      <c r="B1897" s="49"/>
      <c r="C1897" s="49"/>
      <c r="D1897" s="49"/>
      <c r="E1897" s="93"/>
      <c r="F1897" s="144"/>
      <c r="O1897" s="36"/>
    </row>
    <row r="1898" spans="1:15" s="1" customFormat="1">
      <c r="A1898" s="134"/>
      <c r="B1898" s="49"/>
      <c r="C1898" s="49"/>
      <c r="D1898" s="49"/>
      <c r="E1898" s="93"/>
      <c r="F1898" s="144"/>
      <c r="O1898" s="36"/>
    </row>
    <row r="1899" spans="1:15" s="1" customFormat="1">
      <c r="A1899" s="134"/>
      <c r="B1899" s="49"/>
      <c r="C1899" s="49"/>
      <c r="D1899" s="49"/>
      <c r="E1899" s="93"/>
      <c r="F1899" s="144"/>
      <c r="O1899" s="36"/>
    </row>
    <row r="1900" spans="1:15" s="1" customFormat="1">
      <c r="A1900" s="134"/>
      <c r="B1900" s="49"/>
      <c r="C1900" s="49"/>
      <c r="D1900" s="49"/>
      <c r="E1900" s="93"/>
      <c r="F1900" s="144"/>
      <c r="O1900" s="36"/>
    </row>
    <row r="1901" spans="1:15" s="1" customFormat="1">
      <c r="A1901" s="134"/>
      <c r="B1901" s="49"/>
      <c r="C1901" s="49"/>
      <c r="D1901" s="49"/>
      <c r="E1901" s="93"/>
      <c r="F1901" s="144"/>
      <c r="O1901" s="36"/>
    </row>
    <row r="1902" spans="1:15" s="1" customFormat="1">
      <c r="A1902" s="134"/>
      <c r="B1902" s="49"/>
      <c r="C1902" s="49"/>
      <c r="D1902" s="49"/>
      <c r="E1902" s="93"/>
      <c r="F1902" s="144"/>
      <c r="O1902" s="36"/>
    </row>
    <row r="1903" spans="1:15" s="1" customFormat="1">
      <c r="A1903" s="134"/>
      <c r="B1903" s="49"/>
      <c r="C1903" s="49"/>
      <c r="D1903" s="49"/>
      <c r="E1903" s="93"/>
      <c r="F1903" s="144"/>
      <c r="O1903" s="36"/>
    </row>
    <row r="1904" spans="1:15" s="1" customFormat="1">
      <c r="A1904" s="134"/>
      <c r="B1904" s="49"/>
      <c r="C1904" s="49"/>
      <c r="D1904" s="49"/>
      <c r="E1904" s="93"/>
      <c r="F1904" s="144"/>
      <c r="O1904" s="36"/>
    </row>
  </sheetData>
  <autoFilter ref="A5:M639" xr:uid="{60375E6E-F82F-4D93-92BD-4457F66CE579}">
    <filterColumn colId="5" showButton="0"/>
    <filterColumn colId="7" showButton="0"/>
    <filterColumn colId="9" showButton="0"/>
    <filterColumn colId="11" showButton="0"/>
  </autoFilter>
  <mergeCells count="217">
    <mergeCell ref="E1497:E1499"/>
    <mergeCell ref="F1497:G1497"/>
    <mergeCell ref="F1498:G1498"/>
    <mergeCell ref="E1455:E1457"/>
    <mergeCell ref="F1455:G1455"/>
    <mergeCell ref="F1456:G1456"/>
    <mergeCell ref="F1458:G1458"/>
    <mergeCell ref="F1459:G1459"/>
    <mergeCell ref="F1477:G1477"/>
    <mergeCell ref="F1396:G1396"/>
    <mergeCell ref="F1400:G1400"/>
    <mergeCell ref="F1406:G1406"/>
    <mergeCell ref="F1423:G1423"/>
    <mergeCell ref="F1438:G1438"/>
    <mergeCell ref="F1441:G1441"/>
    <mergeCell ref="E1289:E1291"/>
    <mergeCell ref="F1289:G1289"/>
    <mergeCell ref="F1290:G1290"/>
    <mergeCell ref="F1292:G1292"/>
    <mergeCell ref="E1393:E1395"/>
    <mergeCell ref="F1393:G1393"/>
    <mergeCell ref="F1394:G1394"/>
    <mergeCell ref="F1232:G1232"/>
    <mergeCell ref="F1234:G1234"/>
    <mergeCell ref="E1248:E1250"/>
    <mergeCell ref="F1248:G1248"/>
    <mergeCell ref="F1249:G1249"/>
    <mergeCell ref="F1251:G1251"/>
    <mergeCell ref="E1213:E1215"/>
    <mergeCell ref="F1213:G1213"/>
    <mergeCell ref="F1214:G1214"/>
    <mergeCell ref="F1216:G1216"/>
    <mergeCell ref="F1224:G1224"/>
    <mergeCell ref="F1230:G1230"/>
    <mergeCell ref="F1097:G1097"/>
    <mergeCell ref="E1130:E1132"/>
    <mergeCell ref="F1130:G1130"/>
    <mergeCell ref="F1131:G1131"/>
    <mergeCell ref="F1133:G1133"/>
    <mergeCell ref="E1161:E1163"/>
    <mergeCell ref="F1161:G1161"/>
    <mergeCell ref="F1162:G1162"/>
    <mergeCell ref="F1009:G1009"/>
    <mergeCell ref="E1055:E1057"/>
    <mergeCell ref="F1055:G1055"/>
    <mergeCell ref="F1056:G1056"/>
    <mergeCell ref="F1058:G1058"/>
    <mergeCell ref="E1094:E1096"/>
    <mergeCell ref="F1094:G1094"/>
    <mergeCell ref="F1095:G1095"/>
    <mergeCell ref="F967:G967"/>
    <mergeCell ref="F972:G972"/>
    <mergeCell ref="F981:G981"/>
    <mergeCell ref="F982:G982"/>
    <mergeCell ref="E1006:E1008"/>
    <mergeCell ref="F1006:G1006"/>
    <mergeCell ref="F1007:G1007"/>
    <mergeCell ref="F901:G901"/>
    <mergeCell ref="F934:G934"/>
    <mergeCell ref="F943:G943"/>
    <mergeCell ref="F947:G947"/>
    <mergeCell ref="E964:E966"/>
    <mergeCell ref="F964:G964"/>
    <mergeCell ref="F965:G965"/>
    <mergeCell ref="F831:G831"/>
    <mergeCell ref="F832:G832"/>
    <mergeCell ref="F852:G852"/>
    <mergeCell ref="E898:E900"/>
    <mergeCell ref="F898:G898"/>
    <mergeCell ref="F899:G899"/>
    <mergeCell ref="F802:G802"/>
    <mergeCell ref="E821:E823"/>
    <mergeCell ref="F821:G821"/>
    <mergeCell ref="F822:G822"/>
    <mergeCell ref="F824:G824"/>
    <mergeCell ref="F825:G825"/>
    <mergeCell ref="F777:G777"/>
    <mergeCell ref="F778:G778"/>
    <mergeCell ref="F782:G782"/>
    <mergeCell ref="F791:G791"/>
    <mergeCell ref="F797:G797"/>
    <mergeCell ref="F799:G799"/>
    <mergeCell ref="F743:G743"/>
    <mergeCell ref="F744:G744"/>
    <mergeCell ref="F750:G750"/>
    <mergeCell ref="F754:G754"/>
    <mergeCell ref="F756:G756"/>
    <mergeCell ref="E774:E776"/>
    <mergeCell ref="F774:G774"/>
    <mergeCell ref="F775:G775"/>
    <mergeCell ref="E725:E727"/>
    <mergeCell ref="F725:G725"/>
    <mergeCell ref="F726:G726"/>
    <mergeCell ref="F728:G728"/>
    <mergeCell ref="F729:G729"/>
    <mergeCell ref="F742:G742"/>
    <mergeCell ref="E646:E648"/>
    <mergeCell ref="F646:G646"/>
    <mergeCell ref="F647:G647"/>
    <mergeCell ref="E691:E693"/>
    <mergeCell ref="F691:G691"/>
    <mergeCell ref="F692:G692"/>
    <mergeCell ref="L585:M585"/>
    <mergeCell ref="E610:M610"/>
    <mergeCell ref="E613:E615"/>
    <mergeCell ref="F613:M613"/>
    <mergeCell ref="F614:G614"/>
    <mergeCell ref="H614:I614"/>
    <mergeCell ref="J614:K614"/>
    <mergeCell ref="L614:M614"/>
    <mergeCell ref="E576:M576"/>
    <mergeCell ref="E577:M577"/>
    <mergeCell ref="E578:M578"/>
    <mergeCell ref="E579:M579"/>
    <mergeCell ref="E581:M581"/>
    <mergeCell ref="E584:E586"/>
    <mergeCell ref="F584:M584"/>
    <mergeCell ref="F585:G585"/>
    <mergeCell ref="H585:I585"/>
    <mergeCell ref="J585:K585"/>
    <mergeCell ref="L514:M514"/>
    <mergeCell ref="E540:M540"/>
    <mergeCell ref="E542:E544"/>
    <mergeCell ref="F542:M542"/>
    <mergeCell ref="F543:G543"/>
    <mergeCell ref="H543:I543"/>
    <mergeCell ref="J543:K543"/>
    <mergeCell ref="L543:M543"/>
    <mergeCell ref="E505:M505"/>
    <mergeCell ref="E506:M506"/>
    <mergeCell ref="E507:M507"/>
    <mergeCell ref="E508:M508"/>
    <mergeCell ref="E511:M511"/>
    <mergeCell ref="E513:E515"/>
    <mergeCell ref="F513:M513"/>
    <mergeCell ref="F514:G514"/>
    <mergeCell ref="H514:I514"/>
    <mergeCell ref="J514:K514"/>
    <mergeCell ref="E465:E467"/>
    <mergeCell ref="F465:M465"/>
    <mergeCell ref="F466:G466"/>
    <mergeCell ref="H466:I466"/>
    <mergeCell ref="J466:K466"/>
    <mergeCell ref="L466:M466"/>
    <mergeCell ref="F455:H455"/>
    <mergeCell ref="E457:M457"/>
    <mergeCell ref="E458:M458"/>
    <mergeCell ref="E459:M459"/>
    <mergeCell ref="E460:M460"/>
    <mergeCell ref="E463:M463"/>
    <mergeCell ref="E415:E417"/>
    <mergeCell ref="F415:M415"/>
    <mergeCell ref="F416:G416"/>
    <mergeCell ref="H416:I416"/>
    <mergeCell ref="J416:K416"/>
    <mergeCell ref="L416:M416"/>
    <mergeCell ref="L361:M361"/>
    <mergeCell ref="E407:M407"/>
    <mergeCell ref="E408:M408"/>
    <mergeCell ref="E409:M409"/>
    <mergeCell ref="E410:M410"/>
    <mergeCell ref="E413:M413"/>
    <mergeCell ref="E352:M352"/>
    <mergeCell ref="E353:M353"/>
    <mergeCell ref="E354:M354"/>
    <mergeCell ref="E355:M355"/>
    <mergeCell ref="E358:M358"/>
    <mergeCell ref="E360:E362"/>
    <mergeCell ref="F360:M360"/>
    <mergeCell ref="F361:G361"/>
    <mergeCell ref="H361:I361"/>
    <mergeCell ref="J361:K361"/>
    <mergeCell ref="E307:M307"/>
    <mergeCell ref="E309:E311"/>
    <mergeCell ref="F309:M309"/>
    <mergeCell ref="F310:G310"/>
    <mergeCell ref="H310:I310"/>
    <mergeCell ref="J310:K310"/>
    <mergeCell ref="L310:M310"/>
    <mergeCell ref="E268:M268"/>
    <mergeCell ref="E282:M282"/>
    <mergeCell ref="E302:M302"/>
    <mergeCell ref="E303:M303"/>
    <mergeCell ref="E304:M304"/>
    <mergeCell ref="E305:M305"/>
    <mergeCell ref="E208:M208"/>
    <mergeCell ref="E209:M209"/>
    <mergeCell ref="E210:M210"/>
    <mergeCell ref="E211:M211"/>
    <mergeCell ref="E213:E215"/>
    <mergeCell ref="F213:M213"/>
    <mergeCell ref="F214:G214"/>
    <mergeCell ref="H214:I214"/>
    <mergeCell ref="J214:K214"/>
    <mergeCell ref="L214:M214"/>
    <mergeCell ref="E139:M139"/>
    <mergeCell ref="E141:E143"/>
    <mergeCell ref="F141:M141"/>
    <mergeCell ref="F142:G142"/>
    <mergeCell ref="H142:I142"/>
    <mergeCell ref="J142:K142"/>
    <mergeCell ref="L142:M142"/>
    <mergeCell ref="A126:M126"/>
    <mergeCell ref="A127:M127"/>
    <mergeCell ref="A129:K129"/>
    <mergeCell ref="E136:M136"/>
    <mergeCell ref="E137:M137"/>
    <mergeCell ref="E138:M138"/>
    <mergeCell ref="A1:M1"/>
    <mergeCell ref="A2:M2"/>
    <mergeCell ref="A3:M3"/>
    <mergeCell ref="A5:A6"/>
    <mergeCell ref="E5:E6"/>
    <mergeCell ref="F5:G5"/>
    <mergeCell ref="H5:I5"/>
    <mergeCell ref="J5:K5"/>
    <mergeCell ref="L5:M5"/>
  </mergeCells>
  <dataValidations count="2">
    <dataValidation type="custom" allowBlank="1" showInputMessage="1" showErrorMessage="1" error="Data già presente" sqref="F675:G675" xr:uid="{B9C9E842-926A-4792-8FD5-42B0D0F39A3C}">
      <formula1>COUNTIF(F675:F685, F675:F685)&lt;=1</formula1>
    </dataValidation>
    <dataValidation type="custom" allowBlank="1" showInputMessage="1" showErrorMessage="1" error="Data già presente" sqref="F433 L566 J562 H562 F562 L562 J566 H566 F557:M557 F566 J554 H554 F554 L554 J533 H533 F533 L533 J477 H477 F477 L477 J421 J428 J433 H421 H428 H433 J365 J368 J375 J380 H365 H368 H375 H380 J322 J327 J315 H322 H327 H315 F322 F327 F421 F315 F365 F368 F1368 F375 F380 F428 L421 L428 L433 L365 L368 L375 L380 L322 L327 L315 J529 H529 F529 L529" xr:uid="{22C99135-9079-4F89-B071-1BDC0305A435}">
      <formula1>COUNTIF(F:F, F315)&lt;=1</formula1>
    </dataValidation>
  </dataValidations>
  <printOptions horizontalCentered="1"/>
  <pageMargins left="0" right="0" top="0.19685039370078741" bottom="0.19685039370078741" header="0" footer="0"/>
  <pageSetup paperSize="9" scale="39" fitToHeight="10" orientation="portrait" r:id="rId1"/>
  <rowBreaks count="8" manualBreakCount="8">
    <brk id="135" max="12" man="1"/>
    <brk id="207" max="12" man="1"/>
    <brk id="298" max="12" man="1"/>
    <brk id="351" max="12" man="1"/>
    <brk id="406" max="12" man="1"/>
    <brk id="456" max="12" man="1"/>
    <brk id="504" max="12" man="1"/>
    <brk id="575" max="12" man="1"/>
  </rowBreaks>
  <drawing r:id="rId2"/>
  <legacyDrawing r:id="rId3"/>
  <oleObjects>
    <mc:AlternateContent xmlns:mc="http://schemas.openxmlformats.org/markup-compatibility/2006">
      <mc:Choice Requires="x14">
        <oleObject progId="Word.Picture.8" shapeId="63489" r:id="rId4">
          <objectPr defaultSize="0" autoPict="0" r:id="rId5">
            <anchor moveWithCells="1" sizeWithCells="1">
              <from>
                <xdr:col>5</xdr:col>
                <xdr:colOff>1038225</xdr:colOff>
                <xdr:row>1147</xdr:row>
                <xdr:rowOff>66675</xdr:rowOff>
              </from>
              <to>
                <xdr:col>6</xdr:col>
                <xdr:colOff>933450</xdr:colOff>
                <xdr:row>1147</xdr:row>
                <xdr:rowOff>76200</xdr:rowOff>
              </to>
            </anchor>
          </objectPr>
        </oleObject>
      </mc:Choice>
      <mc:Fallback>
        <oleObject progId="Word.Picture.8" shapeId="63489" r:id="rId4"/>
      </mc:Fallback>
    </mc:AlternateContent>
  </oleObjec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97F163-94CD-49CE-A272-190A86112684}">
  <sheetPr>
    <tabColor theme="0"/>
  </sheetPr>
  <dimension ref="A1:V1911"/>
  <sheetViews>
    <sheetView view="pageBreakPreview" topLeftCell="A12" zoomScale="70" zoomScaleNormal="70" zoomScaleSheetLayoutView="70" zoomScalePageLayoutView="55" workbookViewId="0">
      <selection activeCell="E21" sqref="E21"/>
    </sheetView>
  </sheetViews>
  <sheetFormatPr defaultColWidth="9.140625" defaultRowHeight="20.25"/>
  <cols>
    <col min="1" max="1" width="40.28515625" style="486" customWidth="1"/>
    <col min="2" max="2" width="28.5703125" style="296" hidden="1" customWidth="1"/>
    <col min="3" max="3" width="7.28515625" style="296" hidden="1" customWidth="1"/>
    <col min="4" max="4" width="9" style="296" hidden="1" customWidth="1"/>
    <col min="5" max="5" width="62.140625" style="460" customWidth="1"/>
    <col min="6" max="6" width="17.5703125" style="370" customWidth="1"/>
    <col min="7" max="7" width="17.5703125" style="371" customWidth="1"/>
    <col min="8" max="13" width="17.5703125" style="303" customWidth="1"/>
    <col min="14" max="14" width="15" style="303" customWidth="1"/>
    <col min="15" max="15" width="13.140625" style="301" customWidth="1"/>
    <col min="16" max="16" width="13.42578125" style="303" bestFit="1" customWidth="1"/>
    <col min="17" max="17" width="16.140625" style="303" bestFit="1" customWidth="1"/>
    <col min="18" max="18" width="14.42578125" style="303" bestFit="1" customWidth="1"/>
    <col min="19" max="19" width="16.28515625" style="303" bestFit="1" customWidth="1"/>
    <col min="20" max="20" width="9.140625" style="303"/>
    <col min="21" max="21" width="16.7109375" style="303" customWidth="1"/>
    <col min="22" max="16384" width="9.140625" style="303"/>
  </cols>
  <sheetData>
    <row r="1" spans="1:20" ht="23.25">
      <c r="A1" s="707" t="s">
        <v>0</v>
      </c>
      <c r="B1" s="707"/>
      <c r="C1" s="707"/>
      <c r="D1" s="707"/>
      <c r="E1" s="707"/>
      <c r="F1" s="707"/>
      <c r="G1" s="707"/>
      <c r="H1" s="707"/>
      <c r="I1" s="707"/>
      <c r="J1" s="707"/>
      <c r="K1" s="707"/>
      <c r="L1" s="707"/>
      <c r="M1" s="707"/>
      <c r="Q1" s="421" t="s">
        <v>1</v>
      </c>
      <c r="R1" s="421" t="s">
        <v>2</v>
      </c>
      <c r="S1" s="421" t="s">
        <v>3</v>
      </c>
      <c r="T1" s="422"/>
    </row>
    <row r="2" spans="1:20" ht="23.25">
      <c r="A2" s="707" t="s">
        <v>4</v>
      </c>
      <c r="B2" s="707"/>
      <c r="C2" s="707"/>
      <c r="D2" s="707"/>
      <c r="E2" s="707"/>
      <c r="F2" s="707"/>
      <c r="G2" s="707"/>
      <c r="H2" s="707"/>
      <c r="I2" s="707"/>
      <c r="J2" s="707"/>
      <c r="K2" s="707"/>
      <c r="L2" s="707"/>
      <c r="M2" s="707"/>
      <c r="Q2" s="421" t="s">
        <v>5</v>
      </c>
      <c r="R2" s="423">
        <v>45747</v>
      </c>
      <c r="S2" s="424"/>
      <c r="T2" s="423" t="s">
        <v>6</v>
      </c>
    </row>
    <row r="3" spans="1:20" ht="23.25">
      <c r="A3" s="708" t="s">
        <v>7</v>
      </c>
      <c r="B3" s="708"/>
      <c r="C3" s="708"/>
      <c r="D3" s="708"/>
      <c r="E3" s="708"/>
      <c r="F3" s="708"/>
      <c r="G3" s="708"/>
      <c r="H3" s="708"/>
      <c r="I3" s="708"/>
      <c r="J3" s="708"/>
      <c r="K3" s="708"/>
      <c r="L3" s="708"/>
      <c r="M3" s="708"/>
      <c r="R3" s="425">
        <v>45748</v>
      </c>
      <c r="S3" s="425">
        <v>45769</v>
      </c>
      <c r="T3" s="423" t="s">
        <v>8</v>
      </c>
    </row>
    <row r="4" spans="1:20" ht="23.25">
      <c r="A4" s="373"/>
      <c r="B4" s="373"/>
      <c r="C4" s="373"/>
      <c r="D4" s="373"/>
      <c r="E4" s="373"/>
      <c r="F4" s="373"/>
      <c r="G4" s="373"/>
      <c r="R4" s="425">
        <v>45749</v>
      </c>
      <c r="S4" s="425">
        <v>45770</v>
      </c>
      <c r="T4" s="423" t="s">
        <v>9</v>
      </c>
    </row>
    <row r="5" spans="1:20" ht="21.2" customHeight="1">
      <c r="A5" s="660" t="s">
        <v>10</v>
      </c>
      <c r="B5" s="375"/>
      <c r="C5" s="375"/>
      <c r="D5" s="375"/>
      <c r="E5" s="660" t="s">
        <v>11</v>
      </c>
      <c r="F5" s="661" t="s">
        <v>12</v>
      </c>
      <c r="G5" s="662"/>
      <c r="H5" s="661" t="s">
        <v>13</v>
      </c>
      <c r="I5" s="662"/>
      <c r="J5" s="663" t="s">
        <v>14</v>
      </c>
      <c r="K5" s="664"/>
      <c r="L5" s="663" t="s">
        <v>15</v>
      </c>
      <c r="M5" s="664"/>
      <c r="R5" s="425">
        <v>45750</v>
      </c>
      <c r="S5" s="425">
        <v>45771</v>
      </c>
      <c r="T5" s="423" t="s">
        <v>16</v>
      </c>
    </row>
    <row r="6" spans="1:20" s="301" customFormat="1" ht="21">
      <c r="A6" s="660"/>
      <c r="B6" s="374"/>
      <c r="C6" s="376"/>
      <c r="D6" s="376"/>
      <c r="E6" s="660"/>
      <c r="F6" s="377" t="s">
        <v>17</v>
      </c>
      <c r="G6" s="377" t="s">
        <v>18</v>
      </c>
      <c r="H6" s="377" t="s">
        <v>17</v>
      </c>
      <c r="I6" s="377" t="s">
        <v>18</v>
      </c>
      <c r="J6" s="377" t="s">
        <v>17</v>
      </c>
      <c r="K6" s="377" t="s">
        <v>18</v>
      </c>
      <c r="L6" s="377" t="s">
        <v>17</v>
      </c>
      <c r="M6" s="377" t="s">
        <v>18</v>
      </c>
      <c r="O6" s="301" t="s">
        <v>19</v>
      </c>
      <c r="P6" s="301" t="s">
        <v>20</v>
      </c>
      <c r="R6" s="425">
        <v>45751</v>
      </c>
      <c r="S6" s="422"/>
      <c r="T6" s="423" t="s">
        <v>21</v>
      </c>
    </row>
    <row r="7" spans="1:20">
      <c r="A7" s="270" t="s">
        <v>22</v>
      </c>
      <c r="B7" s="378" t="s">
        <v>23</v>
      </c>
      <c r="C7" s="325"/>
      <c r="D7" s="325"/>
      <c r="E7" s="379" t="s">
        <v>24</v>
      </c>
      <c r="F7" s="280">
        <v>45665</v>
      </c>
      <c r="G7" s="380" t="s">
        <v>25</v>
      </c>
      <c r="H7" s="280">
        <v>45686</v>
      </c>
      <c r="I7" s="380" t="s">
        <v>25</v>
      </c>
      <c r="J7" s="280">
        <v>45748</v>
      </c>
      <c r="K7" s="351">
        <v>0.375</v>
      </c>
      <c r="L7" s="280">
        <v>45769</v>
      </c>
      <c r="M7" s="351">
        <v>0.375</v>
      </c>
      <c r="N7" s="426"/>
      <c r="O7" s="427">
        <f>H7-F7</f>
        <v>21</v>
      </c>
      <c r="P7" s="427">
        <f>L7-J7</f>
        <v>21</v>
      </c>
      <c r="R7" s="423"/>
      <c r="S7" s="422"/>
      <c r="T7" s="428" t="s">
        <v>26</v>
      </c>
    </row>
    <row r="8" spans="1:20">
      <c r="A8" s="270" t="s">
        <v>27</v>
      </c>
      <c r="B8" s="378"/>
      <c r="C8" s="325"/>
      <c r="D8" s="325"/>
      <c r="E8" s="309" t="s">
        <v>28</v>
      </c>
      <c r="F8" s="280">
        <v>45672</v>
      </c>
      <c r="G8" s="380">
        <v>0.625</v>
      </c>
      <c r="H8" s="280">
        <v>45695</v>
      </c>
      <c r="I8" s="380">
        <v>0.625</v>
      </c>
      <c r="J8" s="280">
        <v>45748</v>
      </c>
      <c r="K8" s="380">
        <v>0.625</v>
      </c>
      <c r="L8" s="280">
        <v>45770</v>
      </c>
      <c r="M8" s="380">
        <v>0.625</v>
      </c>
      <c r="N8" s="426"/>
      <c r="O8" s="427">
        <f t="shared" ref="O8:O71" si="0">H8-F8</f>
        <v>23</v>
      </c>
      <c r="P8" s="427">
        <f t="shared" ref="P8:P72" si="1">L8-J8</f>
        <v>22</v>
      </c>
      <c r="Q8" s="426"/>
      <c r="R8" s="423"/>
      <c r="S8" s="422"/>
      <c r="T8" s="428" t="s">
        <v>29</v>
      </c>
    </row>
    <row r="9" spans="1:20">
      <c r="A9" s="270" t="s">
        <v>27</v>
      </c>
      <c r="B9" s="378"/>
      <c r="C9" s="325"/>
      <c r="D9" s="325"/>
      <c r="E9" s="309" t="s">
        <v>30</v>
      </c>
      <c r="F9" s="280">
        <v>45665</v>
      </c>
      <c r="G9" s="380">
        <v>0.375</v>
      </c>
      <c r="H9" s="280">
        <v>45695</v>
      </c>
      <c r="I9" s="380">
        <v>0.625</v>
      </c>
      <c r="J9" s="280">
        <v>45748</v>
      </c>
      <c r="K9" s="351">
        <v>0.625</v>
      </c>
      <c r="L9" s="280">
        <v>45770</v>
      </c>
      <c r="M9" s="351">
        <v>0.625</v>
      </c>
      <c r="N9" s="426"/>
      <c r="O9" s="427">
        <f t="shared" si="0"/>
        <v>30</v>
      </c>
      <c r="P9" s="427">
        <f t="shared" si="1"/>
        <v>22</v>
      </c>
      <c r="Q9" s="426"/>
      <c r="R9" s="428"/>
      <c r="S9" s="423">
        <v>45775</v>
      </c>
      <c r="T9" s="428" t="s">
        <v>6</v>
      </c>
    </row>
    <row r="10" spans="1:20">
      <c r="A10" s="270" t="s">
        <v>31</v>
      </c>
      <c r="B10" s="378"/>
      <c r="C10" s="325"/>
      <c r="D10" s="325"/>
      <c r="E10" s="309" t="s">
        <v>24</v>
      </c>
      <c r="F10" s="280">
        <v>45674</v>
      </c>
      <c r="G10" s="380">
        <v>0.625</v>
      </c>
      <c r="H10" s="280">
        <v>45695</v>
      </c>
      <c r="I10" s="380" t="s">
        <v>25</v>
      </c>
      <c r="J10" s="280">
        <v>45751</v>
      </c>
      <c r="K10" s="380">
        <v>0.625</v>
      </c>
      <c r="L10" s="280">
        <v>45775</v>
      </c>
      <c r="M10" s="380">
        <v>0.625</v>
      </c>
      <c r="N10" s="426"/>
      <c r="O10" s="427">
        <f t="shared" si="0"/>
        <v>21</v>
      </c>
      <c r="P10" s="427">
        <f t="shared" si="1"/>
        <v>24</v>
      </c>
      <c r="Q10" s="426"/>
      <c r="R10" s="422"/>
      <c r="S10" s="423">
        <v>45776</v>
      </c>
      <c r="T10" s="428" t="s">
        <v>8</v>
      </c>
    </row>
    <row r="11" spans="1:20">
      <c r="A11" s="270" t="s">
        <v>32</v>
      </c>
      <c r="B11" s="378" t="s">
        <v>23</v>
      </c>
      <c r="C11" s="325"/>
      <c r="D11" s="325"/>
      <c r="E11" s="309" t="s">
        <v>24</v>
      </c>
      <c r="F11" s="280">
        <v>45670</v>
      </c>
      <c r="G11" s="380" t="s">
        <v>33</v>
      </c>
      <c r="H11" s="280">
        <v>45698</v>
      </c>
      <c r="I11" s="380">
        <v>0.625</v>
      </c>
      <c r="J11" s="280">
        <v>45751</v>
      </c>
      <c r="K11" s="380" t="s">
        <v>33</v>
      </c>
      <c r="L11" s="280">
        <v>45777</v>
      </c>
      <c r="M11" s="351">
        <v>0.375</v>
      </c>
      <c r="N11" s="426"/>
      <c r="O11" s="427">
        <f t="shared" si="0"/>
        <v>28</v>
      </c>
      <c r="P11" s="427">
        <f t="shared" si="1"/>
        <v>26</v>
      </c>
      <c r="Q11" s="426"/>
      <c r="S11" s="423">
        <v>45777</v>
      </c>
      <c r="T11" s="428" t="s">
        <v>9</v>
      </c>
    </row>
    <row r="12" spans="1:20">
      <c r="A12" s="270" t="s">
        <v>34</v>
      </c>
      <c r="B12" s="378"/>
      <c r="C12" s="325"/>
      <c r="D12" s="325"/>
      <c r="E12" s="309" t="s">
        <v>24</v>
      </c>
      <c r="F12" s="280">
        <v>45674</v>
      </c>
      <c r="G12" s="380" t="s">
        <v>35</v>
      </c>
      <c r="H12" s="280">
        <v>45695</v>
      </c>
      <c r="I12" s="380" t="s">
        <v>35</v>
      </c>
      <c r="J12" s="280">
        <v>45751</v>
      </c>
      <c r="K12" s="281">
        <v>0.375</v>
      </c>
      <c r="L12" s="280">
        <v>45777</v>
      </c>
      <c r="M12" s="351">
        <v>0.375</v>
      </c>
      <c r="N12" s="426"/>
      <c r="O12" s="427">
        <f t="shared" si="0"/>
        <v>21</v>
      </c>
      <c r="P12" s="427">
        <f t="shared" si="1"/>
        <v>26</v>
      </c>
      <c r="Q12" s="426"/>
      <c r="S12" s="429"/>
      <c r="T12" s="429"/>
    </row>
    <row r="13" spans="1:20">
      <c r="A13" s="270" t="s">
        <v>36</v>
      </c>
      <c r="B13" s="378"/>
      <c r="C13" s="325"/>
      <c r="D13" s="325"/>
      <c r="E13" s="309" t="s">
        <v>24</v>
      </c>
      <c r="F13" s="280">
        <v>45670</v>
      </c>
      <c r="G13" s="380" t="s">
        <v>25</v>
      </c>
      <c r="H13" s="280">
        <v>45691</v>
      </c>
      <c r="I13" s="380" t="s">
        <v>25</v>
      </c>
      <c r="J13" s="280">
        <v>45750</v>
      </c>
      <c r="K13" s="351">
        <v>0.6875</v>
      </c>
      <c r="L13" s="280">
        <v>45777</v>
      </c>
      <c r="M13" s="351">
        <v>0.6875</v>
      </c>
      <c r="N13" s="426"/>
      <c r="O13" s="427">
        <f t="shared" si="0"/>
        <v>21</v>
      </c>
      <c r="P13" s="427">
        <f t="shared" si="1"/>
        <v>27</v>
      </c>
      <c r="Q13" s="426"/>
      <c r="S13" s="429"/>
      <c r="T13" s="429"/>
    </row>
    <row r="14" spans="1:20">
      <c r="A14" s="270" t="s">
        <v>37</v>
      </c>
      <c r="B14" s="378" t="s">
        <v>23</v>
      </c>
      <c r="C14" s="325"/>
      <c r="D14" s="325"/>
      <c r="E14" s="309" t="s">
        <v>24</v>
      </c>
      <c r="F14" s="280">
        <v>45667</v>
      </c>
      <c r="G14" s="380" t="s">
        <v>25</v>
      </c>
      <c r="H14" s="280">
        <v>45688</v>
      </c>
      <c r="I14" s="380" t="s">
        <v>25</v>
      </c>
      <c r="J14" s="280">
        <v>45751</v>
      </c>
      <c r="K14" s="351">
        <v>0.375</v>
      </c>
      <c r="L14" s="280">
        <v>45775</v>
      </c>
      <c r="M14" s="380">
        <v>0.375</v>
      </c>
      <c r="N14" s="426"/>
      <c r="O14" s="427">
        <f t="shared" si="0"/>
        <v>21</v>
      </c>
      <c r="P14" s="427">
        <f t="shared" si="1"/>
        <v>24</v>
      </c>
      <c r="Q14" s="426"/>
      <c r="S14" s="429"/>
    </row>
    <row r="15" spans="1:20">
      <c r="A15" s="270" t="s">
        <v>38</v>
      </c>
      <c r="B15" s="378" t="s">
        <v>23</v>
      </c>
      <c r="C15" s="325"/>
      <c r="D15" s="325"/>
      <c r="E15" s="309" t="s">
        <v>24</v>
      </c>
      <c r="F15" s="280">
        <v>45678</v>
      </c>
      <c r="G15" s="380">
        <v>0.35416666666666669</v>
      </c>
      <c r="H15" s="280">
        <v>45698</v>
      </c>
      <c r="I15" s="380">
        <v>0.35416666666666669</v>
      </c>
      <c r="J15" s="280">
        <v>45749</v>
      </c>
      <c r="K15" s="380">
        <v>0.35416666666666669</v>
      </c>
      <c r="L15" s="280">
        <v>45776</v>
      </c>
      <c r="M15" s="380">
        <v>0.35416666666666669</v>
      </c>
      <c r="N15" s="426"/>
      <c r="O15" s="427">
        <f t="shared" si="0"/>
        <v>20</v>
      </c>
      <c r="P15" s="427">
        <f t="shared" si="1"/>
        <v>27</v>
      </c>
      <c r="Q15" s="426"/>
      <c r="S15" s="429"/>
    </row>
    <row r="16" spans="1:20">
      <c r="A16" s="270" t="s">
        <v>39</v>
      </c>
      <c r="B16" s="325"/>
      <c r="C16" s="325"/>
      <c r="D16" s="325"/>
      <c r="E16" s="309" t="s">
        <v>24</v>
      </c>
      <c r="F16" s="280">
        <v>45670</v>
      </c>
      <c r="G16" s="380" t="s">
        <v>35</v>
      </c>
      <c r="H16" s="280">
        <v>45691</v>
      </c>
      <c r="I16" s="380" t="s">
        <v>35</v>
      </c>
      <c r="J16" s="280">
        <v>45750</v>
      </c>
      <c r="K16" s="351">
        <v>0.41666666666666669</v>
      </c>
      <c r="L16" s="280">
        <v>45771</v>
      </c>
      <c r="M16" s="351">
        <v>0.41666666666666669</v>
      </c>
      <c r="N16" s="426"/>
      <c r="O16" s="427">
        <f t="shared" si="0"/>
        <v>21</v>
      </c>
      <c r="P16" s="427">
        <f t="shared" si="1"/>
        <v>21</v>
      </c>
      <c r="Q16" s="426"/>
      <c r="S16" s="429"/>
    </row>
    <row r="17" spans="1:22">
      <c r="A17" s="270" t="s">
        <v>40</v>
      </c>
      <c r="B17" s="378" t="s">
        <v>23</v>
      </c>
      <c r="C17" s="325"/>
      <c r="D17" s="325"/>
      <c r="E17" s="309" t="s">
        <v>24</v>
      </c>
      <c r="F17" s="280">
        <v>45671</v>
      </c>
      <c r="G17" s="381">
        <v>0.35416666666666669</v>
      </c>
      <c r="H17" s="280">
        <v>45692</v>
      </c>
      <c r="I17" s="380">
        <v>0.625</v>
      </c>
      <c r="J17" s="280">
        <v>45747</v>
      </c>
      <c r="K17" s="381">
        <v>0.375</v>
      </c>
      <c r="L17" s="280">
        <v>45777</v>
      </c>
      <c r="M17" s="381">
        <v>0.375</v>
      </c>
      <c r="N17" s="426"/>
      <c r="O17" s="427">
        <f t="shared" si="0"/>
        <v>21</v>
      </c>
      <c r="P17" s="427">
        <f t="shared" si="1"/>
        <v>30</v>
      </c>
      <c r="Q17" s="426"/>
      <c r="R17" s="430">
        <v>45664</v>
      </c>
      <c r="S17" s="431">
        <f>COUNTIF(F7:F127,"07/1/2025")</f>
        <v>4</v>
      </c>
      <c r="U17" s="430">
        <v>45684</v>
      </c>
      <c r="V17" s="431">
        <f>COUNTIF(H7:H127,"27/1/2025")</f>
        <v>1</v>
      </c>
    </row>
    <row r="18" spans="1:22">
      <c r="A18" s="270" t="s">
        <v>41</v>
      </c>
      <c r="B18" s="378"/>
      <c r="C18" s="325"/>
      <c r="D18" s="325"/>
      <c r="E18" s="309" t="s">
        <v>24</v>
      </c>
      <c r="F18" s="280">
        <v>45666</v>
      </c>
      <c r="G18" s="381">
        <v>0.625</v>
      </c>
      <c r="H18" s="280">
        <v>45687</v>
      </c>
      <c r="I18" s="381">
        <v>0.625</v>
      </c>
      <c r="J18" s="280">
        <v>45747</v>
      </c>
      <c r="K18" s="381">
        <v>0.625</v>
      </c>
      <c r="L18" s="280">
        <v>45770</v>
      </c>
      <c r="M18" s="381">
        <v>0.625</v>
      </c>
      <c r="N18" s="426"/>
      <c r="O18" s="427">
        <f t="shared" si="0"/>
        <v>21</v>
      </c>
      <c r="P18" s="427">
        <f t="shared" si="1"/>
        <v>23</v>
      </c>
      <c r="Q18" s="426"/>
      <c r="R18" s="430">
        <v>45665</v>
      </c>
      <c r="S18" s="431">
        <f>COUNTIF(F7:F127,"08/1/2025")</f>
        <v>12</v>
      </c>
      <c r="U18" s="430">
        <v>45685</v>
      </c>
      <c r="V18" s="431">
        <f>COUNTIF(H7:H127,"28/1/2025")</f>
        <v>4</v>
      </c>
    </row>
    <row r="19" spans="1:22">
      <c r="A19" s="288" t="s">
        <v>42</v>
      </c>
      <c r="B19" s="378"/>
      <c r="C19" s="325"/>
      <c r="D19" s="325"/>
      <c r="E19" s="309" t="s">
        <v>24</v>
      </c>
      <c r="F19" s="280"/>
      <c r="G19" s="280"/>
      <c r="H19" s="280"/>
      <c r="I19" s="280"/>
      <c r="J19" s="280"/>
      <c r="K19" s="280"/>
      <c r="L19" s="280"/>
      <c r="M19" s="280"/>
      <c r="N19" s="426"/>
      <c r="O19" s="427">
        <f>H19-F19</f>
        <v>0</v>
      </c>
      <c r="P19" s="427">
        <f>L19-J19</f>
        <v>0</v>
      </c>
      <c r="Q19" s="426"/>
    </row>
    <row r="20" spans="1:22">
      <c r="A20" s="270" t="s">
        <v>43</v>
      </c>
      <c r="B20" s="378" t="s">
        <v>23</v>
      </c>
      <c r="C20" s="325"/>
      <c r="D20" s="325"/>
      <c r="E20" s="382" t="s">
        <v>44</v>
      </c>
      <c r="F20" s="280">
        <v>45672</v>
      </c>
      <c r="G20" s="380" t="s">
        <v>25</v>
      </c>
      <c r="H20" s="280">
        <v>45692</v>
      </c>
      <c r="I20" s="380" t="s">
        <v>25</v>
      </c>
      <c r="J20" s="280">
        <v>45750</v>
      </c>
      <c r="K20" s="351">
        <v>0.625</v>
      </c>
      <c r="L20" s="280">
        <v>45776</v>
      </c>
      <c r="M20" s="351">
        <v>0.375</v>
      </c>
      <c r="N20" s="426"/>
      <c r="O20" s="427">
        <f t="shared" si="0"/>
        <v>20</v>
      </c>
      <c r="P20" s="427">
        <f t="shared" si="1"/>
        <v>26</v>
      </c>
      <c r="Q20" s="426"/>
      <c r="R20" s="430">
        <v>45666</v>
      </c>
      <c r="S20" s="431">
        <f>COUNTIF(F7:F127,"09/1/2025")</f>
        <v>13</v>
      </c>
      <c r="U20" s="430">
        <v>45686</v>
      </c>
      <c r="V20" s="431">
        <f>COUNTIF(H9:H129,"29/1/2025")</f>
        <v>8</v>
      </c>
    </row>
    <row r="21" spans="1:22">
      <c r="A21" s="270" t="s">
        <v>43</v>
      </c>
      <c r="B21" s="378" t="s">
        <v>23</v>
      </c>
      <c r="C21" s="325"/>
      <c r="D21" s="325"/>
      <c r="E21" s="309" t="s">
        <v>45</v>
      </c>
      <c r="F21" s="280">
        <v>45670</v>
      </c>
      <c r="G21" s="380" t="s">
        <v>25</v>
      </c>
      <c r="H21" s="280">
        <v>45691</v>
      </c>
      <c r="I21" s="380">
        <v>0.45833333333333331</v>
      </c>
      <c r="J21" s="280">
        <v>45747</v>
      </c>
      <c r="K21" s="351">
        <v>0.375</v>
      </c>
      <c r="L21" s="280">
        <v>45775</v>
      </c>
      <c r="M21" s="351">
        <v>0.375</v>
      </c>
      <c r="N21" s="426"/>
      <c r="O21" s="427">
        <f t="shared" si="0"/>
        <v>21</v>
      </c>
      <c r="P21" s="427">
        <f t="shared" si="1"/>
        <v>28</v>
      </c>
      <c r="Q21" s="426"/>
      <c r="R21" s="430">
        <v>45667</v>
      </c>
      <c r="S21" s="431">
        <f>COUNTIF(F7:F127,"10/1/2025")</f>
        <v>9</v>
      </c>
      <c r="U21" s="430">
        <v>45687</v>
      </c>
      <c r="V21" s="431">
        <f>COUNTIF(H10:H130,"30/1/2025")</f>
        <v>10</v>
      </c>
    </row>
    <row r="22" spans="1:22">
      <c r="A22" s="270" t="s">
        <v>46</v>
      </c>
      <c r="B22" s="378" t="s">
        <v>47</v>
      </c>
      <c r="C22" s="325"/>
      <c r="D22" s="325"/>
      <c r="E22" s="309" t="s">
        <v>45</v>
      </c>
      <c r="F22" s="280">
        <v>45673</v>
      </c>
      <c r="G22" s="380">
        <v>0.625</v>
      </c>
      <c r="H22" s="280">
        <v>45694</v>
      </c>
      <c r="I22" s="380">
        <v>0.375</v>
      </c>
      <c r="J22" s="280">
        <v>45747</v>
      </c>
      <c r="K22" s="380" t="s">
        <v>25</v>
      </c>
      <c r="L22" s="280">
        <v>45769</v>
      </c>
      <c r="M22" s="380" t="s">
        <v>25</v>
      </c>
      <c r="N22" s="426"/>
      <c r="O22" s="427">
        <f t="shared" si="0"/>
        <v>21</v>
      </c>
      <c r="P22" s="427">
        <f t="shared" si="1"/>
        <v>22</v>
      </c>
      <c r="Q22" s="426"/>
      <c r="R22" s="430">
        <v>45670</v>
      </c>
      <c r="S22" s="431">
        <f>COUNTIF(F7:F127,"13/1/2025")</f>
        <v>15</v>
      </c>
      <c r="U22" s="430">
        <v>45688</v>
      </c>
      <c r="V22" s="431">
        <f>COUNTIF(H11:H131,"31/1/2025")</f>
        <v>10</v>
      </c>
    </row>
    <row r="23" spans="1:22">
      <c r="A23" s="270" t="s">
        <v>46</v>
      </c>
      <c r="B23" s="378"/>
      <c r="C23" s="325"/>
      <c r="D23" s="325"/>
      <c r="E23" s="309" t="s">
        <v>48</v>
      </c>
      <c r="F23" s="280">
        <v>45674</v>
      </c>
      <c r="G23" s="380">
        <v>0.375</v>
      </c>
      <c r="H23" s="280">
        <v>45695</v>
      </c>
      <c r="I23" s="380">
        <v>0.375</v>
      </c>
      <c r="J23" s="280">
        <v>45747</v>
      </c>
      <c r="K23" s="380" t="s">
        <v>25</v>
      </c>
      <c r="L23" s="280">
        <v>45769</v>
      </c>
      <c r="M23" s="380" t="s">
        <v>25</v>
      </c>
      <c r="N23" s="426"/>
      <c r="O23" s="427">
        <f t="shared" si="0"/>
        <v>21</v>
      </c>
      <c r="P23" s="427">
        <f t="shared" si="1"/>
        <v>22</v>
      </c>
      <c r="Q23" s="426"/>
      <c r="R23" s="430"/>
      <c r="S23" s="431"/>
      <c r="U23" s="430"/>
      <c r="V23" s="431"/>
    </row>
    <row r="24" spans="1:22">
      <c r="A24" s="270" t="s">
        <v>49</v>
      </c>
      <c r="B24" s="378"/>
      <c r="C24" s="325"/>
      <c r="D24" s="325"/>
      <c r="E24" s="309" t="s">
        <v>24</v>
      </c>
      <c r="F24" s="280">
        <v>45670</v>
      </c>
      <c r="G24" s="380" t="s">
        <v>25</v>
      </c>
      <c r="H24" s="280">
        <v>45691</v>
      </c>
      <c r="I24" s="380" t="s">
        <v>25</v>
      </c>
      <c r="J24" s="280">
        <v>45749</v>
      </c>
      <c r="K24" s="380">
        <v>0.41666666666666669</v>
      </c>
      <c r="L24" s="280">
        <v>45771</v>
      </c>
      <c r="M24" s="380" t="s">
        <v>25</v>
      </c>
      <c r="N24" s="426"/>
      <c r="O24" s="427">
        <f t="shared" si="0"/>
        <v>21</v>
      </c>
      <c r="P24" s="427">
        <f t="shared" si="1"/>
        <v>22</v>
      </c>
      <c r="Q24" s="426"/>
      <c r="R24" s="430">
        <v>45671</v>
      </c>
      <c r="S24" s="431">
        <f>COUNTIF(F7:F127,"14/1/2025")</f>
        <v>11</v>
      </c>
      <c r="U24" s="430">
        <v>45691</v>
      </c>
      <c r="V24" s="431">
        <f>COUNTIF(H12:H132,"03/2/2025")</f>
        <v>15</v>
      </c>
    </row>
    <row r="25" spans="1:22">
      <c r="A25" s="270" t="s">
        <v>50</v>
      </c>
      <c r="B25" s="378" t="s">
        <v>23</v>
      </c>
      <c r="C25" s="325"/>
      <c r="D25" s="325"/>
      <c r="E25" s="309" t="s">
        <v>24</v>
      </c>
      <c r="F25" s="280">
        <v>45664</v>
      </c>
      <c r="G25" s="380" t="s">
        <v>25</v>
      </c>
      <c r="H25" s="280">
        <v>45685</v>
      </c>
      <c r="I25" s="380" t="s">
        <v>25</v>
      </c>
      <c r="J25" s="280">
        <v>45749</v>
      </c>
      <c r="K25" s="351">
        <v>0.375</v>
      </c>
      <c r="L25" s="280">
        <v>45770</v>
      </c>
      <c r="M25" s="351">
        <v>0.375</v>
      </c>
      <c r="N25" s="426"/>
      <c r="O25" s="427">
        <f t="shared" si="0"/>
        <v>21</v>
      </c>
      <c r="P25" s="427">
        <f t="shared" si="1"/>
        <v>21</v>
      </c>
      <c r="Q25" s="426"/>
      <c r="R25" s="430">
        <v>45672</v>
      </c>
      <c r="S25" s="431">
        <f>COUNTIF(F7:F127,"15/1/2025")</f>
        <v>12</v>
      </c>
      <c r="U25" s="430">
        <v>45692</v>
      </c>
      <c r="V25" s="431">
        <f>COUNTIF(H13:H133,"4/2/2025")</f>
        <v>15</v>
      </c>
    </row>
    <row r="26" spans="1:22">
      <c r="A26" s="270" t="s">
        <v>51</v>
      </c>
      <c r="B26" s="325"/>
      <c r="C26" s="325"/>
      <c r="D26" s="325"/>
      <c r="E26" s="309" t="s">
        <v>24</v>
      </c>
      <c r="F26" s="280">
        <v>45678</v>
      </c>
      <c r="G26" s="380">
        <v>0.41666666666666669</v>
      </c>
      <c r="H26" s="280">
        <v>45698</v>
      </c>
      <c r="I26" s="380">
        <v>0.41666666666666669</v>
      </c>
      <c r="J26" s="280">
        <v>45748</v>
      </c>
      <c r="K26" s="380">
        <v>0.41666666666666669</v>
      </c>
      <c r="L26" s="280">
        <v>45775</v>
      </c>
      <c r="M26" s="351">
        <v>0.375</v>
      </c>
      <c r="N26" s="426"/>
      <c r="O26" s="427">
        <f t="shared" si="0"/>
        <v>20</v>
      </c>
      <c r="P26" s="427">
        <f t="shared" si="1"/>
        <v>27</v>
      </c>
      <c r="Q26" s="426"/>
      <c r="R26" s="430">
        <v>45673</v>
      </c>
      <c r="S26" s="431">
        <f>COUNTIF(F7:F127,"16/1/2025")</f>
        <v>9</v>
      </c>
      <c r="U26" s="430">
        <v>45694</v>
      </c>
      <c r="V26" s="431">
        <f>COUNTIF(H14:H134,"06/2/2025")</f>
        <v>12</v>
      </c>
    </row>
    <row r="27" spans="1:22">
      <c r="A27" s="270" t="s">
        <v>52</v>
      </c>
      <c r="B27" s="378" t="s">
        <v>23</v>
      </c>
      <c r="C27" s="325"/>
      <c r="D27" s="325"/>
      <c r="E27" s="309" t="s">
        <v>53</v>
      </c>
      <c r="F27" s="280">
        <v>45665</v>
      </c>
      <c r="G27" s="380" t="s">
        <v>25</v>
      </c>
      <c r="H27" s="280">
        <v>45686</v>
      </c>
      <c r="I27" s="381">
        <v>0.625</v>
      </c>
      <c r="J27" s="280">
        <v>45748</v>
      </c>
      <c r="K27" s="351">
        <v>0.375</v>
      </c>
      <c r="L27" s="280">
        <v>45771</v>
      </c>
      <c r="M27" s="351">
        <v>0.375</v>
      </c>
      <c r="N27" s="426"/>
      <c r="O27" s="427">
        <f t="shared" si="0"/>
        <v>21</v>
      </c>
      <c r="P27" s="427">
        <f t="shared" si="1"/>
        <v>23</v>
      </c>
      <c r="Q27" s="426"/>
      <c r="R27" s="430">
        <v>45674</v>
      </c>
      <c r="S27" s="431">
        <f>COUNTIF(F7:F127,"17/1/2025")</f>
        <v>14</v>
      </c>
      <c r="U27" s="430">
        <v>45695</v>
      </c>
      <c r="V27" s="431">
        <f>COUNTIF(H15:H135,"07/2/2025")</f>
        <v>16</v>
      </c>
    </row>
    <row r="28" spans="1:22">
      <c r="A28" s="270" t="s">
        <v>52</v>
      </c>
      <c r="B28" s="378" t="s">
        <v>23</v>
      </c>
      <c r="C28" s="325"/>
      <c r="D28" s="325"/>
      <c r="E28" s="309" t="s">
        <v>54</v>
      </c>
      <c r="F28" s="280">
        <v>45664</v>
      </c>
      <c r="G28" s="380" t="s">
        <v>25</v>
      </c>
      <c r="H28" s="280">
        <v>45685</v>
      </c>
      <c r="I28" s="380" t="s">
        <v>25</v>
      </c>
      <c r="J28" s="280">
        <v>45748</v>
      </c>
      <c r="K28" s="351">
        <v>0.375</v>
      </c>
      <c r="L28" s="280">
        <v>45770</v>
      </c>
      <c r="M28" s="351">
        <v>0.375</v>
      </c>
      <c r="N28" s="426"/>
      <c r="O28" s="427">
        <f t="shared" si="0"/>
        <v>21</v>
      </c>
      <c r="P28" s="427">
        <f t="shared" si="1"/>
        <v>22</v>
      </c>
      <c r="Q28" s="426"/>
      <c r="R28" s="430">
        <v>45677</v>
      </c>
      <c r="S28" s="431">
        <f>COUNTIF(F7:F127,"20/1/2025")</f>
        <v>8</v>
      </c>
      <c r="U28" s="430">
        <v>45698</v>
      </c>
      <c r="V28" s="431">
        <f>COUNTIF(H16:H136,"10/2/2025")</f>
        <v>18</v>
      </c>
    </row>
    <row r="29" spans="1:22">
      <c r="A29" s="270" t="s">
        <v>55</v>
      </c>
      <c r="B29" s="325"/>
      <c r="C29" s="325"/>
      <c r="D29" s="325"/>
      <c r="E29" s="309" t="s">
        <v>56</v>
      </c>
      <c r="F29" s="280">
        <v>45666</v>
      </c>
      <c r="G29" s="380" t="s">
        <v>35</v>
      </c>
      <c r="H29" s="280">
        <v>45687</v>
      </c>
      <c r="I29" s="380" t="s">
        <v>35</v>
      </c>
      <c r="J29" s="280">
        <v>45747</v>
      </c>
      <c r="K29" s="351">
        <v>0.625</v>
      </c>
      <c r="L29" s="280">
        <v>45776</v>
      </c>
      <c r="M29" s="351">
        <v>0.41666666666666669</v>
      </c>
      <c r="N29" s="426"/>
      <c r="O29" s="427">
        <f t="shared" si="0"/>
        <v>21</v>
      </c>
      <c r="P29" s="427">
        <f t="shared" si="1"/>
        <v>29</v>
      </c>
      <c r="Q29" s="426"/>
      <c r="R29" s="430">
        <v>45678</v>
      </c>
      <c r="S29" s="431">
        <f>COUNTIF(F7:F127,"21/1/2025")</f>
        <v>9</v>
      </c>
    </row>
    <row r="30" spans="1:22">
      <c r="A30" s="270" t="s">
        <v>57</v>
      </c>
      <c r="B30" s="325"/>
      <c r="C30" s="325"/>
      <c r="D30" s="325"/>
      <c r="E30" s="309" t="s">
        <v>24</v>
      </c>
      <c r="F30" s="280">
        <v>45666</v>
      </c>
      <c r="G30" s="380" t="s">
        <v>58</v>
      </c>
      <c r="H30" s="280">
        <v>45694</v>
      </c>
      <c r="I30" s="380" t="s">
        <v>58</v>
      </c>
      <c r="J30" s="280">
        <v>45747</v>
      </c>
      <c r="K30" s="351">
        <v>0.625</v>
      </c>
      <c r="L30" s="280">
        <v>45769</v>
      </c>
      <c r="M30" s="351">
        <v>0.625</v>
      </c>
      <c r="N30" s="426"/>
      <c r="O30" s="427">
        <f t="shared" si="0"/>
        <v>28</v>
      </c>
      <c r="P30" s="427">
        <f t="shared" si="1"/>
        <v>22</v>
      </c>
      <c r="Q30" s="426"/>
    </row>
    <row r="31" spans="1:22">
      <c r="A31" s="270" t="s">
        <v>59</v>
      </c>
      <c r="B31" s="378" t="s">
        <v>23</v>
      </c>
      <c r="C31" s="325"/>
      <c r="D31" s="325"/>
      <c r="E31" s="309" t="s">
        <v>28</v>
      </c>
      <c r="F31" s="280">
        <v>45677</v>
      </c>
      <c r="G31" s="381">
        <v>0.41666666666666669</v>
      </c>
      <c r="H31" s="280">
        <v>45698</v>
      </c>
      <c r="I31" s="381">
        <v>0.41666666666666669</v>
      </c>
      <c r="J31" s="280">
        <v>45749</v>
      </c>
      <c r="K31" s="381">
        <v>0.41666666666666669</v>
      </c>
      <c r="L31" s="280">
        <v>45777</v>
      </c>
      <c r="M31" s="381">
        <v>0.375</v>
      </c>
      <c r="N31" s="426"/>
      <c r="O31" s="427">
        <f t="shared" si="0"/>
        <v>21</v>
      </c>
      <c r="P31" s="427">
        <f t="shared" si="1"/>
        <v>28</v>
      </c>
      <c r="Q31" s="426"/>
      <c r="R31" s="430">
        <v>45747</v>
      </c>
      <c r="S31" s="431">
        <f>COUNTIF(J7:J127,"31/3/2025")</f>
        <v>24</v>
      </c>
      <c r="U31" s="430">
        <v>45769</v>
      </c>
      <c r="V31" s="431">
        <f>COUNTIF(L7:L127,"22/04/2025")</f>
        <v>13</v>
      </c>
    </row>
    <row r="32" spans="1:22">
      <c r="A32" s="270" t="s">
        <v>59</v>
      </c>
      <c r="B32" s="378" t="s">
        <v>23</v>
      </c>
      <c r="C32" s="325"/>
      <c r="D32" s="325"/>
      <c r="E32" s="309" t="s">
        <v>738</v>
      </c>
      <c r="F32" s="280">
        <v>45665</v>
      </c>
      <c r="G32" s="381">
        <v>0.41666666666666669</v>
      </c>
      <c r="H32" s="280">
        <v>45686</v>
      </c>
      <c r="I32" s="381">
        <v>0.41666666666666669</v>
      </c>
      <c r="J32" s="280">
        <v>45749</v>
      </c>
      <c r="K32" s="381">
        <v>0.41666666666666669</v>
      </c>
      <c r="L32" s="280">
        <v>45771</v>
      </c>
      <c r="M32" s="381">
        <v>0.41666666666666669</v>
      </c>
      <c r="N32" s="426"/>
      <c r="O32" s="427">
        <f t="shared" si="0"/>
        <v>21</v>
      </c>
      <c r="P32" s="427">
        <f t="shared" si="1"/>
        <v>22</v>
      </c>
      <c r="Q32" s="426"/>
      <c r="R32" s="430">
        <v>45748</v>
      </c>
      <c r="S32" s="431">
        <f>COUNTIF(J7:J127,"01/4/2025")</f>
        <v>28</v>
      </c>
      <c r="U32" s="430">
        <v>45770</v>
      </c>
      <c r="V32" s="431">
        <f>COUNTIF(L7:L127,"23/04/2025")</f>
        <v>17</v>
      </c>
    </row>
    <row r="33" spans="1:22">
      <c r="A33" s="270" t="s">
        <v>61</v>
      </c>
      <c r="B33" s="378" t="s">
        <v>23</v>
      </c>
      <c r="C33" s="325"/>
      <c r="D33" s="325"/>
      <c r="E33" s="309" t="s">
        <v>62</v>
      </c>
      <c r="F33" s="280">
        <v>45674</v>
      </c>
      <c r="G33" s="380" t="s">
        <v>25</v>
      </c>
      <c r="H33" s="280">
        <v>45695</v>
      </c>
      <c r="I33" s="380" t="s">
        <v>25</v>
      </c>
      <c r="J33" s="280">
        <v>45748</v>
      </c>
      <c r="K33" s="380" t="s">
        <v>25</v>
      </c>
      <c r="L33" s="280">
        <v>45770</v>
      </c>
      <c r="M33" s="380" t="s">
        <v>25</v>
      </c>
      <c r="N33" s="426"/>
      <c r="O33" s="427">
        <f t="shared" si="0"/>
        <v>21</v>
      </c>
      <c r="P33" s="427">
        <f t="shared" si="1"/>
        <v>22</v>
      </c>
      <c r="Q33" s="426"/>
      <c r="R33" s="430">
        <v>45749</v>
      </c>
      <c r="S33" s="431">
        <f>COUNTIF(J7:J127,"02/4/2025")</f>
        <v>22</v>
      </c>
      <c r="U33" s="430">
        <v>45771</v>
      </c>
      <c r="V33" s="431">
        <f>COUNTIF(L7:L127,"24/04/2025")</f>
        <v>25</v>
      </c>
    </row>
    <row r="34" spans="1:22">
      <c r="A34" s="270" t="s">
        <v>61</v>
      </c>
      <c r="B34" s="378"/>
      <c r="C34" s="325"/>
      <c r="D34" s="325"/>
      <c r="E34" s="309" t="s">
        <v>63</v>
      </c>
      <c r="F34" s="280">
        <v>45672</v>
      </c>
      <c r="G34" s="380" t="s">
        <v>25</v>
      </c>
      <c r="H34" s="280">
        <v>45694</v>
      </c>
      <c r="I34" s="380" t="s">
        <v>25</v>
      </c>
      <c r="J34" s="280">
        <v>45748</v>
      </c>
      <c r="K34" s="351">
        <v>0.625</v>
      </c>
      <c r="L34" s="280">
        <v>45771</v>
      </c>
      <c r="M34" s="380" t="s">
        <v>25</v>
      </c>
      <c r="N34" s="426"/>
      <c r="O34" s="427">
        <f t="shared" si="0"/>
        <v>22</v>
      </c>
      <c r="P34" s="427">
        <f t="shared" si="1"/>
        <v>23</v>
      </c>
      <c r="Q34" s="426"/>
      <c r="R34" s="430">
        <v>45750</v>
      </c>
      <c r="S34" s="431">
        <f>COUNTIF(J7:J127,"03/4/2025")</f>
        <v>26</v>
      </c>
      <c r="U34" s="430">
        <v>45775</v>
      </c>
      <c r="V34" s="431">
        <f>COUNTIF(L6:L126,"28/04/2025")</f>
        <v>24</v>
      </c>
    </row>
    <row r="35" spans="1:22">
      <c r="A35" s="270" t="s">
        <v>64</v>
      </c>
      <c r="B35" s="378" t="s">
        <v>23</v>
      </c>
      <c r="C35" s="325"/>
      <c r="D35" s="325"/>
      <c r="E35" s="309" t="s">
        <v>24</v>
      </c>
      <c r="F35" s="280">
        <v>45672</v>
      </c>
      <c r="G35" s="380">
        <v>0.41666666666666669</v>
      </c>
      <c r="H35" s="280">
        <v>45694</v>
      </c>
      <c r="I35" s="380">
        <v>0.41666666666666669</v>
      </c>
      <c r="J35" s="280">
        <v>45749</v>
      </c>
      <c r="K35" s="351">
        <v>0.625</v>
      </c>
      <c r="L35" s="280">
        <v>45777</v>
      </c>
      <c r="M35" s="351">
        <v>0.58333333333333337</v>
      </c>
      <c r="N35" s="426"/>
      <c r="O35" s="427">
        <f t="shared" si="0"/>
        <v>22</v>
      </c>
      <c r="P35" s="427">
        <f t="shared" si="1"/>
        <v>28</v>
      </c>
      <c r="Q35" s="426"/>
      <c r="R35" s="430">
        <v>45751</v>
      </c>
      <c r="S35" s="431">
        <f>COUNTIF(J7:J127,"04/4/2025")</f>
        <v>18</v>
      </c>
      <c r="U35" s="430">
        <v>45776</v>
      </c>
      <c r="V35" s="431">
        <f>COUNTIF(L7:L127,"29/04/2025")</f>
        <v>20</v>
      </c>
    </row>
    <row r="36" spans="1:22">
      <c r="A36" s="270" t="s">
        <v>65</v>
      </c>
      <c r="B36" s="378" t="s">
        <v>23</v>
      </c>
      <c r="C36" s="325"/>
      <c r="D36" s="325"/>
      <c r="E36" s="309" t="s">
        <v>24</v>
      </c>
      <c r="F36" s="280">
        <v>45670</v>
      </c>
      <c r="G36" s="381">
        <v>0.375</v>
      </c>
      <c r="H36" s="280">
        <v>45691</v>
      </c>
      <c r="I36" s="381">
        <v>0.375</v>
      </c>
      <c r="J36" s="280">
        <v>45747</v>
      </c>
      <c r="K36" s="281">
        <v>0.375</v>
      </c>
      <c r="L36" s="280">
        <v>45775</v>
      </c>
      <c r="M36" s="281">
        <v>0.375</v>
      </c>
      <c r="N36" s="426"/>
      <c r="O36" s="427">
        <f t="shared" si="0"/>
        <v>21</v>
      </c>
      <c r="P36" s="427">
        <f t="shared" si="1"/>
        <v>28</v>
      </c>
      <c r="Q36" s="426"/>
      <c r="U36" s="430">
        <v>45777</v>
      </c>
      <c r="V36" s="431">
        <f>COUNTIF(L7:L127,"30/04/2025")</f>
        <v>19</v>
      </c>
    </row>
    <row r="37" spans="1:22">
      <c r="A37" s="270" t="s">
        <v>66</v>
      </c>
      <c r="B37" s="378" t="s">
        <v>23</v>
      </c>
      <c r="C37" s="325"/>
      <c r="D37" s="325"/>
      <c r="E37" s="309" t="s">
        <v>24</v>
      </c>
      <c r="F37" s="280">
        <v>45677</v>
      </c>
      <c r="G37" s="380" t="s">
        <v>67</v>
      </c>
      <c r="H37" s="280">
        <v>45698</v>
      </c>
      <c r="I37" s="380" t="s">
        <v>67</v>
      </c>
      <c r="J37" s="280">
        <v>45748</v>
      </c>
      <c r="K37" s="351">
        <v>0.375</v>
      </c>
      <c r="L37" s="280">
        <v>45770</v>
      </c>
      <c r="M37" s="351">
        <v>0.375</v>
      </c>
      <c r="N37" s="426"/>
      <c r="O37" s="427">
        <f t="shared" si="0"/>
        <v>21</v>
      </c>
      <c r="P37" s="427">
        <f t="shared" si="1"/>
        <v>22</v>
      </c>
      <c r="Q37" s="426"/>
    </row>
    <row r="38" spans="1:22">
      <c r="A38" s="270" t="s">
        <v>68</v>
      </c>
      <c r="B38" s="378"/>
      <c r="C38" s="325"/>
      <c r="D38" s="325"/>
      <c r="E38" s="309" t="s">
        <v>24</v>
      </c>
      <c r="F38" s="280">
        <v>45665</v>
      </c>
      <c r="G38" s="381">
        <v>0.41666666666666669</v>
      </c>
      <c r="H38" s="280">
        <v>45691</v>
      </c>
      <c r="I38" s="381">
        <v>0.41666666666666669</v>
      </c>
      <c r="J38" s="280">
        <v>45751</v>
      </c>
      <c r="K38" s="381">
        <v>0.41666666666666669</v>
      </c>
      <c r="L38" s="280">
        <v>45777</v>
      </c>
      <c r="M38" s="351">
        <v>0.375</v>
      </c>
      <c r="N38" s="426"/>
      <c r="O38" s="427">
        <f t="shared" si="0"/>
        <v>26</v>
      </c>
      <c r="P38" s="427">
        <f t="shared" si="1"/>
        <v>26</v>
      </c>
      <c r="Q38" s="426"/>
    </row>
    <row r="39" spans="1:22">
      <c r="A39" s="270" t="s">
        <v>69</v>
      </c>
      <c r="B39" s="378" t="s">
        <v>23</v>
      </c>
      <c r="C39" s="325"/>
      <c r="D39" s="325"/>
      <c r="E39" s="309" t="s">
        <v>70</v>
      </c>
      <c r="F39" s="280">
        <v>45665</v>
      </c>
      <c r="G39" s="380" t="s">
        <v>25</v>
      </c>
      <c r="H39" s="280">
        <v>45686</v>
      </c>
      <c r="I39" s="380" t="s">
        <v>25</v>
      </c>
      <c r="J39" s="280">
        <v>45750</v>
      </c>
      <c r="K39" s="281">
        <v>0.375</v>
      </c>
      <c r="L39" s="280">
        <v>45776</v>
      </c>
      <c r="M39" s="281">
        <v>0.625</v>
      </c>
      <c r="N39" s="426"/>
      <c r="O39" s="427">
        <f t="shared" si="0"/>
        <v>21</v>
      </c>
      <c r="P39" s="427">
        <f t="shared" si="1"/>
        <v>26</v>
      </c>
      <c r="Q39" s="426"/>
    </row>
    <row r="40" spans="1:22">
      <c r="A40" s="270" t="s">
        <v>69</v>
      </c>
      <c r="B40" s="378" t="s">
        <v>23</v>
      </c>
      <c r="C40" s="325"/>
      <c r="D40" s="325"/>
      <c r="E40" s="309" t="s">
        <v>71</v>
      </c>
      <c r="F40" s="280">
        <v>45666</v>
      </c>
      <c r="G40" s="380" t="s">
        <v>25</v>
      </c>
      <c r="H40" s="280">
        <v>45687</v>
      </c>
      <c r="I40" s="380" t="s">
        <v>25</v>
      </c>
      <c r="J40" s="280">
        <v>45750</v>
      </c>
      <c r="K40" s="380" t="s">
        <v>25</v>
      </c>
      <c r="L40" s="280">
        <v>45771</v>
      </c>
      <c r="M40" s="281">
        <v>0.625</v>
      </c>
      <c r="N40" s="426"/>
      <c r="O40" s="427">
        <f t="shared" si="0"/>
        <v>21</v>
      </c>
      <c r="P40" s="427">
        <f t="shared" si="1"/>
        <v>21</v>
      </c>
      <c r="Q40" s="426"/>
    </row>
    <row r="41" spans="1:22">
      <c r="A41" s="270" t="s">
        <v>72</v>
      </c>
      <c r="B41" s="378" t="s">
        <v>23</v>
      </c>
      <c r="C41" s="325"/>
      <c r="D41" s="325"/>
      <c r="E41" s="309" t="s">
        <v>24</v>
      </c>
      <c r="F41" s="280">
        <v>45678</v>
      </c>
      <c r="G41" s="380" t="s">
        <v>25</v>
      </c>
      <c r="H41" s="280">
        <v>45698</v>
      </c>
      <c r="I41" s="380" t="s">
        <v>25</v>
      </c>
      <c r="J41" s="280">
        <v>45750</v>
      </c>
      <c r="K41" s="351">
        <v>0.375</v>
      </c>
      <c r="L41" s="280">
        <v>45771</v>
      </c>
      <c r="M41" s="351">
        <v>0.375</v>
      </c>
      <c r="N41" s="426"/>
      <c r="O41" s="427">
        <f t="shared" si="0"/>
        <v>20</v>
      </c>
      <c r="P41" s="427">
        <f t="shared" si="1"/>
        <v>21</v>
      </c>
      <c r="Q41" s="426"/>
    </row>
    <row r="42" spans="1:22">
      <c r="A42" s="270" t="s">
        <v>73</v>
      </c>
      <c r="B42" s="378" t="s">
        <v>23</v>
      </c>
      <c r="C42" s="325"/>
      <c r="D42" s="325"/>
      <c r="E42" s="309" t="s">
        <v>24</v>
      </c>
      <c r="F42" s="280">
        <v>45670</v>
      </c>
      <c r="G42" s="381">
        <v>0.66666666666666663</v>
      </c>
      <c r="H42" s="280">
        <v>45691</v>
      </c>
      <c r="I42" s="381">
        <v>0.66666666666666663</v>
      </c>
      <c r="J42" s="280">
        <v>45747</v>
      </c>
      <c r="K42" s="381">
        <v>0.66666666666666663</v>
      </c>
      <c r="L42" s="280">
        <v>45769</v>
      </c>
      <c r="M42" s="381">
        <v>0.66666666666666663</v>
      </c>
      <c r="N42" s="426"/>
      <c r="O42" s="427">
        <f t="shared" si="0"/>
        <v>21</v>
      </c>
      <c r="P42" s="427">
        <f t="shared" si="1"/>
        <v>22</v>
      </c>
      <c r="Q42" s="426"/>
    </row>
    <row r="43" spans="1:22">
      <c r="A43" s="270" t="s">
        <v>74</v>
      </c>
      <c r="B43" s="378" t="s">
        <v>23</v>
      </c>
      <c r="C43" s="325"/>
      <c r="D43" s="325"/>
      <c r="E43" s="309" t="s">
        <v>75</v>
      </c>
      <c r="F43" s="280">
        <v>45673</v>
      </c>
      <c r="G43" s="381">
        <v>0.41666666666666669</v>
      </c>
      <c r="H43" s="280">
        <v>45694</v>
      </c>
      <c r="I43" s="381">
        <v>0.41666666666666669</v>
      </c>
      <c r="J43" s="280">
        <v>45750</v>
      </c>
      <c r="K43" s="281">
        <v>0.64583333333333337</v>
      </c>
      <c r="L43" s="280">
        <v>45777</v>
      </c>
      <c r="M43" s="281">
        <v>0.375</v>
      </c>
      <c r="N43" s="426"/>
      <c r="O43" s="427">
        <f t="shared" si="0"/>
        <v>21</v>
      </c>
      <c r="P43" s="427">
        <f t="shared" si="1"/>
        <v>27</v>
      </c>
      <c r="Q43" s="426"/>
    </row>
    <row r="44" spans="1:22">
      <c r="A44" s="270" t="s">
        <v>74</v>
      </c>
      <c r="B44" s="378" t="s">
        <v>23</v>
      </c>
      <c r="C44" s="325"/>
      <c r="D44" s="325"/>
      <c r="E44" s="309" t="s">
        <v>76</v>
      </c>
      <c r="F44" s="280">
        <v>45673</v>
      </c>
      <c r="G44" s="381">
        <v>0.625</v>
      </c>
      <c r="H44" s="280">
        <v>45694</v>
      </c>
      <c r="I44" s="381">
        <v>0.41666666666666669</v>
      </c>
      <c r="J44" s="280">
        <v>45750</v>
      </c>
      <c r="K44" s="281">
        <v>0.64583333333333337</v>
      </c>
      <c r="L44" s="280">
        <v>45776</v>
      </c>
      <c r="M44" s="281">
        <v>0.375</v>
      </c>
      <c r="N44" s="426"/>
      <c r="O44" s="427">
        <f t="shared" si="0"/>
        <v>21</v>
      </c>
      <c r="P44" s="427">
        <f t="shared" si="1"/>
        <v>26</v>
      </c>
      <c r="Q44" s="426"/>
    </row>
    <row r="45" spans="1:22">
      <c r="A45" s="270" t="s">
        <v>77</v>
      </c>
      <c r="B45" s="378" t="s">
        <v>23</v>
      </c>
      <c r="C45" s="325"/>
      <c r="D45" s="325"/>
      <c r="E45" s="309" t="s">
        <v>24</v>
      </c>
      <c r="F45" s="280">
        <v>45670</v>
      </c>
      <c r="G45" s="380" t="s">
        <v>58</v>
      </c>
      <c r="H45" s="280">
        <v>45691</v>
      </c>
      <c r="I45" s="380" t="s">
        <v>58</v>
      </c>
      <c r="J45" s="280">
        <v>45749</v>
      </c>
      <c r="K45" s="380" t="s">
        <v>58</v>
      </c>
      <c r="L45" s="280">
        <v>45776</v>
      </c>
      <c r="M45" s="380" t="s">
        <v>58</v>
      </c>
      <c r="N45" s="426"/>
      <c r="O45" s="427">
        <f t="shared" si="0"/>
        <v>21</v>
      </c>
      <c r="P45" s="427">
        <f t="shared" si="1"/>
        <v>27</v>
      </c>
      <c r="Q45" s="426"/>
    </row>
    <row r="46" spans="1:22">
      <c r="A46" s="270" t="s">
        <v>78</v>
      </c>
      <c r="B46" s="378" t="s">
        <v>23</v>
      </c>
      <c r="C46" s="325"/>
      <c r="D46" s="325"/>
      <c r="E46" s="309" t="s">
        <v>24</v>
      </c>
      <c r="F46" s="280">
        <v>45671</v>
      </c>
      <c r="G46" s="380">
        <v>0.375</v>
      </c>
      <c r="H46" s="280">
        <v>45695</v>
      </c>
      <c r="I46" s="380">
        <v>0.375</v>
      </c>
      <c r="J46" s="280">
        <v>45751</v>
      </c>
      <c r="K46" s="351">
        <v>0.375</v>
      </c>
      <c r="L46" s="280">
        <v>45776</v>
      </c>
      <c r="M46" s="351">
        <v>0.375</v>
      </c>
      <c r="N46" s="426"/>
      <c r="O46" s="427">
        <f t="shared" si="0"/>
        <v>24</v>
      </c>
      <c r="P46" s="427">
        <f t="shared" si="1"/>
        <v>25</v>
      </c>
      <c r="Q46" s="426"/>
    </row>
    <row r="47" spans="1:22">
      <c r="A47" s="270" t="s">
        <v>79</v>
      </c>
      <c r="B47" s="378"/>
      <c r="C47" s="325"/>
      <c r="D47" s="325"/>
      <c r="E47" s="309" t="s">
        <v>24</v>
      </c>
      <c r="F47" s="280">
        <v>45667</v>
      </c>
      <c r="G47" s="380">
        <v>0.375</v>
      </c>
      <c r="H47" s="280">
        <v>45688</v>
      </c>
      <c r="I47" s="380">
        <v>0.375</v>
      </c>
      <c r="J47" s="280">
        <v>45747</v>
      </c>
      <c r="K47" s="351">
        <v>0.375</v>
      </c>
      <c r="L47" s="280">
        <v>45769</v>
      </c>
      <c r="M47" s="380">
        <v>0.375</v>
      </c>
      <c r="N47" s="426"/>
      <c r="O47" s="427">
        <f t="shared" si="0"/>
        <v>21</v>
      </c>
      <c r="P47" s="427">
        <f t="shared" si="1"/>
        <v>22</v>
      </c>
      <c r="Q47" s="426"/>
    </row>
    <row r="48" spans="1:22">
      <c r="A48" s="270" t="s">
        <v>80</v>
      </c>
      <c r="B48" s="378" t="s">
        <v>23</v>
      </c>
      <c r="C48" s="325"/>
      <c r="D48" s="325"/>
      <c r="E48" s="309" t="s">
        <v>24</v>
      </c>
      <c r="F48" s="280">
        <v>45667</v>
      </c>
      <c r="G48" s="380">
        <v>0.375</v>
      </c>
      <c r="H48" s="280">
        <v>45688</v>
      </c>
      <c r="I48" s="380">
        <v>0.375</v>
      </c>
      <c r="J48" s="280">
        <v>45747</v>
      </c>
      <c r="K48" s="380">
        <v>0.375</v>
      </c>
      <c r="L48" s="280">
        <v>45776</v>
      </c>
      <c r="M48" s="380">
        <v>0.375</v>
      </c>
      <c r="N48" s="426"/>
      <c r="O48" s="427">
        <f t="shared" si="0"/>
        <v>21</v>
      </c>
      <c r="P48" s="427">
        <f t="shared" si="1"/>
        <v>29</v>
      </c>
      <c r="Q48" s="426"/>
    </row>
    <row r="49" spans="1:17">
      <c r="A49" s="270" t="s">
        <v>81</v>
      </c>
      <c r="B49" s="378" t="s">
        <v>23</v>
      </c>
      <c r="C49" s="325"/>
      <c r="D49" s="325"/>
      <c r="E49" s="309" t="s">
        <v>82</v>
      </c>
      <c r="F49" s="280">
        <v>45671</v>
      </c>
      <c r="G49" s="381">
        <v>0.375</v>
      </c>
      <c r="H49" s="280">
        <v>45692</v>
      </c>
      <c r="I49" s="381">
        <v>0.375</v>
      </c>
      <c r="J49" s="280">
        <v>45748</v>
      </c>
      <c r="K49" s="281">
        <v>0.41666666666666669</v>
      </c>
      <c r="L49" s="280">
        <v>45771</v>
      </c>
      <c r="M49" s="351">
        <v>0.625</v>
      </c>
      <c r="N49" s="426"/>
      <c r="O49" s="427">
        <f t="shared" si="0"/>
        <v>21</v>
      </c>
      <c r="P49" s="427">
        <f t="shared" si="1"/>
        <v>23</v>
      </c>
      <c r="Q49" s="426"/>
    </row>
    <row r="50" spans="1:17">
      <c r="A50" s="270" t="s">
        <v>81</v>
      </c>
      <c r="B50" s="378"/>
      <c r="C50" s="325"/>
      <c r="D50" s="325"/>
      <c r="E50" s="309" t="s">
        <v>83</v>
      </c>
      <c r="F50" s="280">
        <v>45305</v>
      </c>
      <c r="G50" s="380">
        <v>0.375</v>
      </c>
      <c r="H50" s="280">
        <v>45326</v>
      </c>
      <c r="I50" s="380">
        <v>0.375</v>
      </c>
      <c r="J50" s="280">
        <v>45748</v>
      </c>
      <c r="K50" s="351">
        <v>0.41666666666666669</v>
      </c>
      <c r="L50" s="280">
        <v>45771</v>
      </c>
      <c r="M50" s="351">
        <v>0.625</v>
      </c>
      <c r="N50" s="426"/>
      <c r="O50" s="427">
        <f t="shared" si="0"/>
        <v>21</v>
      </c>
      <c r="P50" s="427">
        <f t="shared" si="1"/>
        <v>23</v>
      </c>
      <c r="Q50" s="426"/>
    </row>
    <row r="51" spans="1:17">
      <c r="A51" s="270" t="s">
        <v>84</v>
      </c>
      <c r="B51" s="325"/>
      <c r="C51" s="325"/>
      <c r="D51" s="325"/>
      <c r="E51" s="379" t="s">
        <v>85</v>
      </c>
      <c r="F51" s="280">
        <v>45673</v>
      </c>
      <c r="G51" s="380">
        <v>0.375</v>
      </c>
      <c r="H51" s="280">
        <v>45694</v>
      </c>
      <c r="I51" s="380">
        <v>0.375</v>
      </c>
      <c r="J51" s="280">
        <v>45747</v>
      </c>
      <c r="K51" s="381">
        <v>0.41666666666666669</v>
      </c>
      <c r="L51" s="280">
        <v>45769</v>
      </c>
      <c r="M51" s="381">
        <v>0.41666666666666669</v>
      </c>
      <c r="N51" s="426"/>
      <c r="O51" s="427">
        <f t="shared" si="0"/>
        <v>21</v>
      </c>
      <c r="P51" s="427">
        <f t="shared" si="1"/>
        <v>22</v>
      </c>
      <c r="Q51" s="426"/>
    </row>
    <row r="52" spans="1:17">
      <c r="A52" s="270" t="s">
        <v>84</v>
      </c>
      <c r="B52" s="325"/>
      <c r="C52" s="325"/>
      <c r="D52" s="325"/>
      <c r="E52" s="379" t="s">
        <v>86</v>
      </c>
      <c r="F52" s="280">
        <v>45672</v>
      </c>
      <c r="G52" s="380" t="s">
        <v>25</v>
      </c>
      <c r="H52" s="280">
        <v>45692</v>
      </c>
      <c r="I52" s="380" t="s">
        <v>25</v>
      </c>
      <c r="J52" s="280">
        <v>45747</v>
      </c>
      <c r="K52" s="381">
        <v>0.41666666666666669</v>
      </c>
      <c r="L52" s="280">
        <v>45769</v>
      </c>
      <c r="M52" s="381">
        <v>0.41666666666666669</v>
      </c>
      <c r="N52" s="426"/>
      <c r="O52" s="427">
        <f t="shared" si="0"/>
        <v>20</v>
      </c>
      <c r="P52" s="427">
        <f t="shared" si="1"/>
        <v>22</v>
      </c>
      <c r="Q52" s="426"/>
    </row>
    <row r="53" spans="1:17">
      <c r="A53" s="270" t="s">
        <v>87</v>
      </c>
      <c r="B53" s="325"/>
      <c r="C53" s="325"/>
      <c r="D53" s="325"/>
      <c r="E53" s="309" t="s">
        <v>24</v>
      </c>
      <c r="F53" s="280">
        <v>45672</v>
      </c>
      <c r="G53" s="380" t="s">
        <v>25</v>
      </c>
      <c r="H53" s="280">
        <v>45692</v>
      </c>
      <c r="I53" s="380" t="s">
        <v>25</v>
      </c>
      <c r="J53" s="280">
        <v>45751</v>
      </c>
      <c r="K53" s="351">
        <v>0.625</v>
      </c>
      <c r="L53" s="280">
        <v>45776</v>
      </c>
      <c r="M53" s="351">
        <v>0.625</v>
      </c>
      <c r="N53" s="426"/>
      <c r="O53" s="427">
        <f t="shared" si="0"/>
        <v>20</v>
      </c>
      <c r="P53" s="427">
        <f t="shared" si="1"/>
        <v>25</v>
      </c>
      <c r="Q53" s="426"/>
    </row>
    <row r="54" spans="1:17">
      <c r="A54" s="270" t="s">
        <v>88</v>
      </c>
      <c r="B54" s="378"/>
      <c r="C54" s="325"/>
      <c r="D54" s="325"/>
      <c r="E54" s="309" t="s">
        <v>24</v>
      </c>
      <c r="F54" s="280">
        <v>45672</v>
      </c>
      <c r="G54" s="380">
        <v>0.625</v>
      </c>
      <c r="H54" s="280">
        <v>45695</v>
      </c>
      <c r="I54" s="380">
        <v>0.625</v>
      </c>
      <c r="J54" s="280">
        <v>45748</v>
      </c>
      <c r="K54" s="380">
        <v>0.625</v>
      </c>
      <c r="L54" s="280">
        <v>45770</v>
      </c>
      <c r="M54" s="380">
        <v>0.625</v>
      </c>
      <c r="N54" s="426"/>
      <c r="O54" s="427">
        <f t="shared" si="0"/>
        <v>23</v>
      </c>
      <c r="P54" s="427">
        <f t="shared" si="1"/>
        <v>22</v>
      </c>
      <c r="Q54" s="426"/>
    </row>
    <row r="55" spans="1:17">
      <c r="A55" s="270" t="s">
        <v>89</v>
      </c>
      <c r="B55" s="378"/>
      <c r="C55" s="325"/>
      <c r="D55" s="325"/>
      <c r="E55" s="309" t="s">
        <v>24</v>
      </c>
      <c r="F55" s="280">
        <v>45671</v>
      </c>
      <c r="G55" s="380">
        <v>0.70833333333333337</v>
      </c>
      <c r="H55" s="280">
        <v>45692</v>
      </c>
      <c r="I55" s="380">
        <v>0.70833333333333337</v>
      </c>
      <c r="J55" s="280">
        <v>45747</v>
      </c>
      <c r="K55" s="380">
        <v>0.70833333333333337</v>
      </c>
      <c r="L55" s="280">
        <v>45776</v>
      </c>
      <c r="M55" s="380">
        <v>0.70833333333333337</v>
      </c>
      <c r="N55" s="426"/>
      <c r="O55" s="427">
        <f t="shared" si="0"/>
        <v>21</v>
      </c>
      <c r="P55" s="427">
        <f t="shared" si="1"/>
        <v>29</v>
      </c>
      <c r="Q55" s="426"/>
    </row>
    <row r="56" spans="1:17">
      <c r="A56" s="270" t="s">
        <v>90</v>
      </c>
      <c r="B56" s="378"/>
      <c r="C56" s="325"/>
      <c r="D56" s="325"/>
      <c r="E56" s="309" t="s">
        <v>24</v>
      </c>
      <c r="F56" s="280">
        <v>45665</v>
      </c>
      <c r="G56" s="381">
        <v>0.35416666666666669</v>
      </c>
      <c r="H56" s="280">
        <v>45686</v>
      </c>
      <c r="I56" s="381">
        <v>0.35416666666666669</v>
      </c>
      <c r="J56" s="280">
        <v>45749</v>
      </c>
      <c r="K56" s="281">
        <v>0.35416666666666669</v>
      </c>
      <c r="L56" s="280">
        <v>45775</v>
      </c>
      <c r="M56" s="281">
        <v>0.35416666666666669</v>
      </c>
      <c r="N56" s="426"/>
      <c r="O56" s="427">
        <f t="shared" si="0"/>
        <v>21</v>
      </c>
      <c r="P56" s="427">
        <f t="shared" si="1"/>
        <v>26</v>
      </c>
      <c r="Q56" s="426"/>
    </row>
    <row r="57" spans="1:17">
      <c r="A57" s="270" t="s">
        <v>91</v>
      </c>
      <c r="B57" s="378"/>
      <c r="C57" s="325"/>
      <c r="D57" s="325"/>
      <c r="E57" s="309" t="s">
        <v>24</v>
      </c>
      <c r="F57" s="280">
        <v>45670</v>
      </c>
      <c r="G57" s="380" t="s">
        <v>25</v>
      </c>
      <c r="H57" s="280">
        <v>45691</v>
      </c>
      <c r="I57" s="380" t="s">
        <v>25</v>
      </c>
      <c r="J57" s="280">
        <v>45747</v>
      </c>
      <c r="K57" s="351">
        <v>0.375</v>
      </c>
      <c r="L57" s="280">
        <v>45775</v>
      </c>
      <c r="M57" s="351">
        <v>0.375</v>
      </c>
      <c r="N57" s="426"/>
      <c r="O57" s="427">
        <f t="shared" si="0"/>
        <v>21</v>
      </c>
      <c r="P57" s="427">
        <f t="shared" si="1"/>
        <v>28</v>
      </c>
      <c r="Q57" s="426"/>
    </row>
    <row r="58" spans="1:17">
      <c r="A58" s="270" t="s">
        <v>92</v>
      </c>
      <c r="B58" s="378" t="s">
        <v>23</v>
      </c>
      <c r="C58" s="325"/>
      <c r="D58" s="325"/>
      <c r="E58" s="309" t="s">
        <v>24</v>
      </c>
      <c r="F58" s="280">
        <v>45673</v>
      </c>
      <c r="G58" s="380" t="s">
        <v>33</v>
      </c>
      <c r="H58" s="280">
        <v>45692</v>
      </c>
      <c r="I58" s="380" t="s">
        <v>33</v>
      </c>
      <c r="J58" s="280">
        <v>45750</v>
      </c>
      <c r="K58" s="380" t="s">
        <v>33</v>
      </c>
      <c r="L58" s="280">
        <v>45771</v>
      </c>
      <c r="M58" s="380" t="s">
        <v>33</v>
      </c>
      <c r="N58" s="426"/>
      <c r="O58" s="427">
        <f t="shared" si="0"/>
        <v>19</v>
      </c>
      <c r="P58" s="427">
        <f t="shared" si="1"/>
        <v>21</v>
      </c>
      <c r="Q58" s="426"/>
    </row>
    <row r="59" spans="1:17">
      <c r="A59" s="270" t="s">
        <v>93</v>
      </c>
      <c r="B59" s="378" t="s">
        <v>23</v>
      </c>
      <c r="C59" s="325"/>
      <c r="D59" s="325"/>
      <c r="E59" s="309" t="s">
        <v>24</v>
      </c>
      <c r="F59" s="280">
        <v>45664</v>
      </c>
      <c r="G59" s="380">
        <v>0.70833333333333337</v>
      </c>
      <c r="H59" s="280">
        <v>45685</v>
      </c>
      <c r="I59" s="380">
        <v>0.70833333333333337</v>
      </c>
      <c r="J59" s="280">
        <v>45747</v>
      </c>
      <c r="K59" s="380">
        <v>0.70833333333333337</v>
      </c>
      <c r="L59" s="280">
        <v>45776</v>
      </c>
      <c r="M59" s="380">
        <v>0.70833333333333337</v>
      </c>
      <c r="N59" s="426"/>
      <c r="O59" s="427">
        <f t="shared" si="0"/>
        <v>21</v>
      </c>
      <c r="P59" s="427">
        <f t="shared" si="1"/>
        <v>29</v>
      </c>
      <c r="Q59" s="426"/>
    </row>
    <row r="60" spans="1:17">
      <c r="A60" s="270" t="s">
        <v>94</v>
      </c>
      <c r="B60" s="378" t="s">
        <v>23</v>
      </c>
      <c r="C60" s="325"/>
      <c r="D60" s="325"/>
      <c r="E60" s="309" t="s">
        <v>24</v>
      </c>
      <c r="F60" s="280">
        <v>45678</v>
      </c>
      <c r="G60" s="380">
        <v>0.41666666666666669</v>
      </c>
      <c r="H60" s="280">
        <v>45698</v>
      </c>
      <c r="I60" s="380">
        <v>0.41666666666666669</v>
      </c>
      <c r="J60" s="280">
        <v>45748</v>
      </c>
      <c r="K60" s="380">
        <v>0.41666666666666669</v>
      </c>
      <c r="L60" s="280">
        <v>45770</v>
      </c>
      <c r="M60" s="380">
        <v>0.625</v>
      </c>
      <c r="N60" s="426"/>
      <c r="O60" s="427">
        <f t="shared" si="0"/>
        <v>20</v>
      </c>
      <c r="P60" s="427">
        <f t="shared" si="1"/>
        <v>22</v>
      </c>
      <c r="Q60" s="426"/>
    </row>
    <row r="61" spans="1:17">
      <c r="A61" s="270" t="s">
        <v>95</v>
      </c>
      <c r="B61" s="325"/>
      <c r="C61" s="325"/>
      <c r="D61" s="325"/>
      <c r="E61" s="309" t="s">
        <v>24</v>
      </c>
      <c r="F61" s="280">
        <v>45671</v>
      </c>
      <c r="G61" s="383" t="s">
        <v>96</v>
      </c>
      <c r="H61" s="280">
        <v>45692</v>
      </c>
      <c r="I61" s="383" t="s">
        <v>96</v>
      </c>
      <c r="J61" s="280">
        <v>45748</v>
      </c>
      <c r="K61" s="384">
        <v>0.58333333333333337</v>
      </c>
      <c r="L61" s="280">
        <v>45771</v>
      </c>
      <c r="M61" s="384">
        <v>0.35416666666666669</v>
      </c>
      <c r="N61" s="426"/>
      <c r="O61" s="427">
        <f t="shared" si="0"/>
        <v>21</v>
      </c>
      <c r="P61" s="427">
        <f t="shared" si="1"/>
        <v>23</v>
      </c>
      <c r="Q61" s="426"/>
    </row>
    <row r="62" spans="1:17">
      <c r="A62" s="270" t="s">
        <v>97</v>
      </c>
      <c r="B62" s="325"/>
      <c r="C62" s="325"/>
      <c r="D62" s="325"/>
      <c r="E62" s="309" t="s">
        <v>24</v>
      </c>
      <c r="F62" s="280">
        <v>45667</v>
      </c>
      <c r="G62" s="380" t="s">
        <v>25</v>
      </c>
      <c r="H62" s="280">
        <v>45688</v>
      </c>
      <c r="I62" s="380" t="s">
        <v>25</v>
      </c>
      <c r="J62" s="280">
        <v>45747</v>
      </c>
      <c r="K62" s="384">
        <v>0.375</v>
      </c>
      <c r="L62" s="280">
        <v>45769</v>
      </c>
      <c r="M62" s="384">
        <v>0.375</v>
      </c>
      <c r="N62" s="426"/>
      <c r="O62" s="427">
        <f t="shared" si="0"/>
        <v>21</v>
      </c>
      <c r="P62" s="427">
        <f t="shared" si="1"/>
        <v>22</v>
      </c>
      <c r="Q62" s="426"/>
    </row>
    <row r="63" spans="1:17">
      <c r="A63" s="270" t="s">
        <v>98</v>
      </c>
      <c r="B63" s="378" t="s">
        <v>23</v>
      </c>
      <c r="C63" s="325"/>
      <c r="D63" s="325"/>
      <c r="E63" s="309"/>
      <c r="F63" s="280"/>
      <c r="G63" s="380"/>
      <c r="H63" s="280"/>
      <c r="I63" s="380"/>
      <c r="J63" s="280"/>
      <c r="K63" s="380"/>
      <c r="L63" s="280"/>
      <c r="M63" s="380"/>
      <c r="N63" s="426"/>
      <c r="O63" s="427">
        <f t="shared" si="0"/>
        <v>0</v>
      </c>
      <c r="P63" s="427">
        <f t="shared" si="1"/>
        <v>0</v>
      </c>
      <c r="Q63" s="426"/>
    </row>
    <row r="64" spans="1:17">
      <c r="A64" s="270" t="s">
        <v>99</v>
      </c>
      <c r="B64" s="325"/>
      <c r="C64" s="325"/>
      <c r="D64" s="325"/>
      <c r="E64" s="309" t="s">
        <v>24</v>
      </c>
      <c r="F64" s="280">
        <v>45672</v>
      </c>
      <c r="G64" s="380">
        <v>0.625</v>
      </c>
      <c r="H64" s="280">
        <v>45692</v>
      </c>
      <c r="I64" s="380">
        <v>0.625</v>
      </c>
      <c r="J64" s="280">
        <v>45747</v>
      </c>
      <c r="K64" s="281">
        <v>0.375</v>
      </c>
      <c r="L64" s="280">
        <v>45775</v>
      </c>
      <c r="M64" s="381">
        <v>0.35416666666666669</v>
      </c>
      <c r="N64" s="426"/>
      <c r="O64" s="427">
        <f>H64-F64</f>
        <v>20</v>
      </c>
      <c r="P64" s="427">
        <f>L64-J64</f>
        <v>28</v>
      </c>
      <c r="Q64" s="426"/>
    </row>
    <row r="65" spans="1:17">
      <c r="A65" s="270" t="s">
        <v>100</v>
      </c>
      <c r="B65" s="325"/>
      <c r="C65" s="325"/>
      <c r="D65" s="325"/>
      <c r="E65" s="309" t="s">
        <v>28</v>
      </c>
      <c r="F65" s="280">
        <v>45672</v>
      </c>
      <c r="G65" s="380">
        <v>0.625</v>
      </c>
      <c r="H65" s="280">
        <v>45695</v>
      </c>
      <c r="I65" s="380">
        <v>0.625</v>
      </c>
      <c r="J65" s="280">
        <v>45748</v>
      </c>
      <c r="K65" s="380">
        <v>0.625</v>
      </c>
      <c r="L65" s="280">
        <v>45770</v>
      </c>
      <c r="M65" s="380">
        <v>0.625</v>
      </c>
      <c r="N65" s="426"/>
      <c r="O65" s="427">
        <f t="shared" si="0"/>
        <v>23</v>
      </c>
      <c r="P65" s="427">
        <f t="shared" si="1"/>
        <v>22</v>
      </c>
      <c r="Q65" s="426"/>
    </row>
    <row r="66" spans="1:17">
      <c r="A66" s="270" t="s">
        <v>100</v>
      </c>
      <c r="B66" s="325"/>
      <c r="C66" s="325"/>
      <c r="D66" s="325"/>
      <c r="E66" s="309" t="s">
        <v>101</v>
      </c>
      <c r="F66" s="280">
        <v>45674</v>
      </c>
      <c r="G66" s="380">
        <v>0.375</v>
      </c>
      <c r="H66" s="280">
        <v>45695</v>
      </c>
      <c r="I66" s="380">
        <v>0.625</v>
      </c>
      <c r="J66" s="280">
        <v>45748</v>
      </c>
      <c r="K66" s="380">
        <v>0.625</v>
      </c>
      <c r="L66" s="280">
        <v>45770</v>
      </c>
      <c r="M66" s="380">
        <v>0.625</v>
      </c>
      <c r="N66" s="426"/>
      <c r="O66" s="427">
        <f t="shared" si="0"/>
        <v>21</v>
      </c>
      <c r="P66" s="427">
        <f t="shared" si="1"/>
        <v>22</v>
      </c>
      <c r="Q66" s="426"/>
    </row>
    <row r="67" spans="1:17">
      <c r="A67" s="270" t="s">
        <v>102</v>
      </c>
      <c r="B67" s="378" t="s">
        <v>23</v>
      </c>
      <c r="C67" s="325"/>
      <c r="D67" s="325"/>
      <c r="E67" s="309" t="s">
        <v>24</v>
      </c>
      <c r="F67" s="280">
        <v>45666</v>
      </c>
      <c r="G67" s="380">
        <v>0.625</v>
      </c>
      <c r="H67" s="280">
        <v>45684</v>
      </c>
      <c r="I67" s="380" t="s">
        <v>35</v>
      </c>
      <c r="J67" s="280">
        <v>45749</v>
      </c>
      <c r="K67" s="380">
        <v>0.625</v>
      </c>
      <c r="L67" s="280">
        <v>45769</v>
      </c>
      <c r="M67" s="351">
        <v>0.41666666666666669</v>
      </c>
      <c r="N67" s="426"/>
      <c r="O67" s="427">
        <f t="shared" si="0"/>
        <v>18</v>
      </c>
      <c r="P67" s="427">
        <f t="shared" si="1"/>
        <v>20</v>
      </c>
      <c r="Q67" s="426"/>
    </row>
    <row r="68" spans="1:17">
      <c r="A68" s="270" t="s">
        <v>103</v>
      </c>
      <c r="B68" s="378" t="s">
        <v>23</v>
      </c>
      <c r="C68" s="325"/>
      <c r="D68" s="325"/>
      <c r="E68" s="309" t="s">
        <v>24</v>
      </c>
      <c r="F68" s="280">
        <v>45664</v>
      </c>
      <c r="G68" s="380" t="s">
        <v>33</v>
      </c>
      <c r="H68" s="280">
        <v>45685</v>
      </c>
      <c r="I68" s="380" t="s">
        <v>33</v>
      </c>
      <c r="J68" s="280">
        <v>45749</v>
      </c>
      <c r="K68" s="351">
        <v>0.35416666666666669</v>
      </c>
      <c r="L68" s="280">
        <v>45770</v>
      </c>
      <c r="M68" s="351">
        <v>0.39583333333333331</v>
      </c>
      <c r="N68" s="426"/>
      <c r="O68" s="427">
        <f t="shared" si="0"/>
        <v>21</v>
      </c>
      <c r="P68" s="427">
        <f t="shared" si="1"/>
        <v>21</v>
      </c>
      <c r="Q68" s="426"/>
    </row>
    <row r="69" spans="1:17">
      <c r="A69" s="270" t="s">
        <v>104</v>
      </c>
      <c r="B69" s="378" t="s">
        <v>23</v>
      </c>
      <c r="C69" s="325"/>
      <c r="D69" s="325"/>
      <c r="E69" s="309" t="s">
        <v>105</v>
      </c>
      <c r="F69" s="280">
        <v>45678</v>
      </c>
      <c r="G69" s="380">
        <v>0.625</v>
      </c>
      <c r="H69" s="280">
        <v>45698</v>
      </c>
      <c r="I69" s="380">
        <v>0.41666666666666669</v>
      </c>
      <c r="J69" s="280">
        <v>45750</v>
      </c>
      <c r="K69" s="380">
        <v>0.41666666666666669</v>
      </c>
      <c r="L69" s="280">
        <v>45775</v>
      </c>
      <c r="M69" s="380">
        <v>0.625</v>
      </c>
      <c r="N69" s="426"/>
      <c r="O69" s="427">
        <f t="shared" si="0"/>
        <v>20</v>
      </c>
      <c r="P69" s="427">
        <f t="shared" si="1"/>
        <v>25</v>
      </c>
      <c r="Q69" s="426"/>
    </row>
    <row r="70" spans="1:17">
      <c r="A70" s="270" t="s">
        <v>104</v>
      </c>
      <c r="B70" s="378" t="s">
        <v>23</v>
      </c>
      <c r="C70" s="325"/>
      <c r="D70" s="325"/>
      <c r="E70" s="309" t="s">
        <v>75</v>
      </c>
      <c r="F70" s="280">
        <v>45678</v>
      </c>
      <c r="G70" s="380">
        <v>0.625</v>
      </c>
      <c r="H70" s="280">
        <v>45698</v>
      </c>
      <c r="I70" s="380">
        <v>0.625</v>
      </c>
      <c r="J70" s="280">
        <v>45750</v>
      </c>
      <c r="K70" s="380">
        <v>0.41666666666666669</v>
      </c>
      <c r="L70" s="280">
        <v>45775</v>
      </c>
      <c r="M70" s="380">
        <v>0.625</v>
      </c>
      <c r="N70" s="426"/>
      <c r="O70" s="427">
        <f t="shared" si="0"/>
        <v>20</v>
      </c>
      <c r="P70" s="427">
        <f t="shared" si="1"/>
        <v>25</v>
      </c>
      <c r="Q70" s="426"/>
    </row>
    <row r="71" spans="1:17">
      <c r="A71" s="329" t="s">
        <v>106</v>
      </c>
      <c r="B71" s="378" t="s">
        <v>23</v>
      </c>
      <c r="C71" s="325"/>
      <c r="D71" s="325"/>
      <c r="E71" s="385" t="s">
        <v>24</v>
      </c>
      <c r="F71" s="386">
        <v>45677</v>
      </c>
      <c r="G71" s="387">
        <v>0.375</v>
      </c>
      <c r="H71" s="386">
        <v>45695</v>
      </c>
      <c r="I71" s="387">
        <v>0.625</v>
      </c>
      <c r="J71" s="280">
        <v>45751</v>
      </c>
      <c r="K71" s="387">
        <v>0.625</v>
      </c>
      <c r="L71" s="386">
        <v>45775</v>
      </c>
      <c r="M71" s="387">
        <v>0.375</v>
      </c>
      <c r="N71" s="426"/>
      <c r="O71" s="427">
        <f t="shared" si="0"/>
        <v>18</v>
      </c>
      <c r="P71" s="427">
        <f t="shared" si="1"/>
        <v>24</v>
      </c>
      <c r="Q71" s="426"/>
    </row>
    <row r="72" spans="1:17">
      <c r="A72" s="270" t="s">
        <v>107</v>
      </c>
      <c r="B72" s="378"/>
      <c r="C72" s="325"/>
      <c r="D72" s="325"/>
      <c r="E72" s="309" t="s">
        <v>24</v>
      </c>
      <c r="F72" s="280">
        <v>45677</v>
      </c>
      <c r="G72" s="381">
        <v>0.625</v>
      </c>
      <c r="H72" s="280">
        <v>45698</v>
      </c>
      <c r="I72" s="387">
        <v>0.625</v>
      </c>
      <c r="J72" s="280">
        <v>45750</v>
      </c>
      <c r="K72" s="387">
        <v>0.625</v>
      </c>
      <c r="L72" s="280">
        <v>45771</v>
      </c>
      <c r="M72" s="387">
        <v>0.625</v>
      </c>
      <c r="N72" s="426"/>
      <c r="O72" s="427">
        <f t="shared" ref="O72:O127" si="2">H72-F72</f>
        <v>21</v>
      </c>
      <c r="P72" s="427">
        <f t="shared" si="1"/>
        <v>21</v>
      </c>
      <c r="Q72" s="426"/>
    </row>
    <row r="73" spans="1:17">
      <c r="A73" s="270" t="s">
        <v>108</v>
      </c>
      <c r="B73" s="325"/>
      <c r="C73" s="325"/>
      <c r="D73" s="325"/>
      <c r="E73" s="309" t="s">
        <v>24</v>
      </c>
      <c r="F73" s="280">
        <v>45665</v>
      </c>
      <c r="G73" s="380">
        <v>0.625</v>
      </c>
      <c r="H73" s="280">
        <v>45686</v>
      </c>
      <c r="I73" s="380">
        <v>0.35416666666666669</v>
      </c>
      <c r="J73" s="280">
        <v>45747</v>
      </c>
      <c r="K73" s="351">
        <v>0.625</v>
      </c>
      <c r="L73" s="280">
        <v>45775</v>
      </c>
      <c r="M73" s="351">
        <v>0.625</v>
      </c>
      <c r="N73" s="426"/>
      <c r="O73" s="427">
        <f t="shared" si="2"/>
        <v>21</v>
      </c>
      <c r="P73" s="427">
        <f t="shared" ref="P73:P127" si="3">L73-J73</f>
        <v>28</v>
      </c>
      <c r="Q73" s="426"/>
    </row>
    <row r="74" spans="1:17">
      <c r="A74" s="270" t="s">
        <v>109</v>
      </c>
      <c r="B74" s="378" t="s">
        <v>23</v>
      </c>
      <c r="C74" s="325"/>
      <c r="D74" s="325"/>
      <c r="E74" s="309" t="s">
        <v>24</v>
      </c>
      <c r="F74" s="280">
        <v>45667</v>
      </c>
      <c r="G74" s="380">
        <v>0.35416666666666669</v>
      </c>
      <c r="H74" s="280">
        <v>45688</v>
      </c>
      <c r="I74" s="380">
        <v>0.35416666666666669</v>
      </c>
      <c r="J74" s="280">
        <v>45747</v>
      </c>
      <c r="K74" s="380">
        <v>0.35416666666666669</v>
      </c>
      <c r="L74" s="280">
        <v>45769</v>
      </c>
      <c r="M74" s="380">
        <v>0.625</v>
      </c>
      <c r="N74" s="426"/>
      <c r="O74" s="427">
        <f t="shared" si="2"/>
        <v>21</v>
      </c>
      <c r="P74" s="427">
        <f t="shared" si="3"/>
        <v>22</v>
      </c>
      <c r="Q74" s="426"/>
    </row>
    <row r="75" spans="1:17">
      <c r="A75" s="270" t="s">
        <v>110</v>
      </c>
      <c r="B75" s="378"/>
      <c r="C75" s="325"/>
      <c r="D75" s="325"/>
      <c r="E75" s="309" t="s">
        <v>24</v>
      </c>
      <c r="F75" s="280">
        <v>45671</v>
      </c>
      <c r="G75" s="380">
        <v>0.41666666666666669</v>
      </c>
      <c r="H75" s="280">
        <v>45692</v>
      </c>
      <c r="I75" s="380">
        <v>0.41666666666666669</v>
      </c>
      <c r="J75" s="280">
        <v>45751</v>
      </c>
      <c r="K75" s="281">
        <v>0.375</v>
      </c>
      <c r="L75" s="280">
        <v>45776</v>
      </c>
      <c r="M75" s="380">
        <v>0.625</v>
      </c>
      <c r="N75" s="426"/>
      <c r="O75" s="427">
        <f t="shared" si="2"/>
        <v>21</v>
      </c>
      <c r="P75" s="427">
        <f t="shared" si="3"/>
        <v>25</v>
      </c>
      <c r="Q75" s="426"/>
    </row>
    <row r="76" spans="1:17">
      <c r="A76" s="270" t="s">
        <v>111</v>
      </c>
      <c r="B76" s="325"/>
      <c r="C76" s="325"/>
      <c r="D76" s="325"/>
      <c r="E76" s="309"/>
      <c r="F76" s="280"/>
      <c r="G76" s="380"/>
      <c r="H76" s="280"/>
      <c r="I76" s="380"/>
      <c r="J76" s="280"/>
      <c r="K76" s="380"/>
      <c r="L76" s="280"/>
      <c r="M76" s="380"/>
      <c r="N76" s="426"/>
      <c r="O76" s="427">
        <f t="shared" si="2"/>
        <v>0</v>
      </c>
      <c r="P76" s="427">
        <f t="shared" si="3"/>
        <v>0</v>
      </c>
      <c r="Q76" s="426"/>
    </row>
    <row r="77" spans="1:17">
      <c r="A77" s="270" t="s">
        <v>112</v>
      </c>
      <c r="B77" s="378" t="s">
        <v>23</v>
      </c>
      <c r="C77" s="325"/>
      <c r="D77" s="325"/>
      <c r="E77" s="309" t="s">
        <v>24</v>
      </c>
      <c r="F77" s="280">
        <v>45678</v>
      </c>
      <c r="G77" s="380">
        <v>0.41666666666666669</v>
      </c>
      <c r="H77" s="280">
        <v>45698</v>
      </c>
      <c r="I77" s="380">
        <v>0.41666666666666669</v>
      </c>
      <c r="J77" s="280">
        <v>45748</v>
      </c>
      <c r="K77" s="380">
        <v>0.41666666666666669</v>
      </c>
      <c r="L77" s="280">
        <v>45775</v>
      </c>
      <c r="M77" s="380">
        <v>0.625</v>
      </c>
      <c r="N77" s="426"/>
      <c r="O77" s="427">
        <f t="shared" si="2"/>
        <v>20</v>
      </c>
      <c r="P77" s="427">
        <f t="shared" si="3"/>
        <v>27</v>
      </c>
      <c r="Q77" s="426"/>
    </row>
    <row r="78" spans="1:17">
      <c r="A78" s="270" t="s">
        <v>113</v>
      </c>
      <c r="B78" s="325"/>
      <c r="C78" s="325"/>
      <c r="D78" s="325"/>
      <c r="E78" s="309" t="s">
        <v>24</v>
      </c>
      <c r="F78" s="280">
        <v>45670</v>
      </c>
      <c r="G78" s="381">
        <v>0.375</v>
      </c>
      <c r="H78" s="280">
        <v>45691</v>
      </c>
      <c r="I78" s="381">
        <v>0.375</v>
      </c>
      <c r="J78" s="280">
        <v>45750</v>
      </c>
      <c r="K78" s="281">
        <v>0.375</v>
      </c>
      <c r="L78" s="280">
        <v>45777</v>
      </c>
      <c r="M78" s="281">
        <v>0.375</v>
      </c>
      <c r="N78" s="426"/>
      <c r="O78" s="427">
        <f t="shared" si="2"/>
        <v>21</v>
      </c>
      <c r="P78" s="427">
        <f t="shared" si="3"/>
        <v>27</v>
      </c>
      <c r="Q78" s="426"/>
    </row>
    <row r="79" spans="1:17">
      <c r="A79" s="270" t="s">
        <v>114</v>
      </c>
      <c r="B79" s="378" t="s">
        <v>23</v>
      </c>
      <c r="C79" s="325"/>
      <c r="D79" s="325"/>
      <c r="E79" s="309" t="s">
        <v>24</v>
      </c>
      <c r="F79" s="280">
        <v>45666</v>
      </c>
      <c r="G79" s="381">
        <v>0.35416666666666669</v>
      </c>
      <c r="H79" s="280">
        <v>45687</v>
      </c>
      <c r="I79" s="381">
        <v>0.35416666666666669</v>
      </c>
      <c r="J79" s="280">
        <v>45751</v>
      </c>
      <c r="K79" s="381">
        <v>0.35416666666666669</v>
      </c>
      <c r="L79" s="280">
        <v>45777</v>
      </c>
      <c r="M79" s="381">
        <v>0.64583333333333337</v>
      </c>
      <c r="N79" s="426"/>
      <c r="O79" s="427">
        <f t="shared" si="2"/>
        <v>21</v>
      </c>
      <c r="P79" s="427">
        <f t="shared" si="3"/>
        <v>26</v>
      </c>
      <c r="Q79" s="426"/>
    </row>
    <row r="80" spans="1:17">
      <c r="A80" s="270" t="s">
        <v>115</v>
      </c>
      <c r="B80" s="378" t="s">
        <v>23</v>
      </c>
      <c r="C80" s="325"/>
      <c r="D80" s="325"/>
      <c r="E80" s="309" t="s">
        <v>24</v>
      </c>
      <c r="F80" s="280">
        <v>45673</v>
      </c>
      <c r="G80" s="380" t="s">
        <v>25</v>
      </c>
      <c r="H80" s="280">
        <v>45694</v>
      </c>
      <c r="I80" s="380" t="s">
        <v>25</v>
      </c>
      <c r="J80" s="280">
        <v>45750</v>
      </c>
      <c r="K80" s="281">
        <v>0.375</v>
      </c>
      <c r="L80" s="280">
        <v>45777</v>
      </c>
      <c r="M80" s="281">
        <v>0.375</v>
      </c>
      <c r="N80" s="426"/>
      <c r="O80" s="427">
        <f t="shared" si="2"/>
        <v>21</v>
      </c>
      <c r="P80" s="427">
        <f t="shared" si="3"/>
        <v>27</v>
      </c>
      <c r="Q80" s="426"/>
    </row>
    <row r="81" spans="1:17">
      <c r="A81" s="270" t="s">
        <v>116</v>
      </c>
      <c r="B81" s="378" t="s">
        <v>23</v>
      </c>
      <c r="C81" s="325"/>
      <c r="D81" s="325"/>
      <c r="E81" s="309" t="s">
        <v>24</v>
      </c>
      <c r="F81" s="280">
        <v>45667</v>
      </c>
      <c r="G81" s="380">
        <v>0.375</v>
      </c>
      <c r="H81" s="280">
        <v>45688</v>
      </c>
      <c r="I81" s="380">
        <v>0.375</v>
      </c>
      <c r="J81" s="280">
        <v>45747</v>
      </c>
      <c r="K81" s="380">
        <v>0.375</v>
      </c>
      <c r="L81" s="280">
        <v>45776</v>
      </c>
      <c r="M81" s="380">
        <v>0.375</v>
      </c>
      <c r="N81" s="426"/>
      <c r="O81" s="427">
        <f t="shared" si="2"/>
        <v>21</v>
      </c>
      <c r="P81" s="427">
        <f t="shared" si="3"/>
        <v>29</v>
      </c>
      <c r="Q81" s="426"/>
    </row>
    <row r="82" spans="1:17">
      <c r="A82" s="270" t="s">
        <v>117</v>
      </c>
      <c r="B82" s="325"/>
      <c r="C82" s="325"/>
      <c r="D82" s="325"/>
      <c r="E82" s="309" t="s">
        <v>24</v>
      </c>
      <c r="F82" s="280">
        <v>45666</v>
      </c>
      <c r="G82" s="380">
        <v>0.35416666666666669</v>
      </c>
      <c r="H82" s="280">
        <v>45687</v>
      </c>
      <c r="I82" s="380">
        <v>0.35416666666666669</v>
      </c>
      <c r="J82" s="280">
        <v>45749</v>
      </c>
      <c r="K82" s="380">
        <v>0.35416666666666669</v>
      </c>
      <c r="L82" s="280">
        <v>45770</v>
      </c>
      <c r="M82" s="380">
        <v>0.375</v>
      </c>
      <c r="N82" s="426"/>
      <c r="O82" s="427">
        <f t="shared" si="2"/>
        <v>21</v>
      </c>
      <c r="P82" s="427">
        <f t="shared" si="3"/>
        <v>21</v>
      </c>
      <c r="Q82" s="426"/>
    </row>
    <row r="83" spans="1:17">
      <c r="A83" s="270" t="s">
        <v>118</v>
      </c>
      <c r="B83" s="325"/>
      <c r="C83" s="325"/>
      <c r="D83" s="325"/>
      <c r="E83" s="309" t="s">
        <v>24</v>
      </c>
      <c r="F83" s="280">
        <v>45674</v>
      </c>
      <c r="G83" s="380">
        <v>0.35416666666666669</v>
      </c>
      <c r="H83" s="280">
        <v>45695</v>
      </c>
      <c r="I83" s="380">
        <v>0.35416666666666669</v>
      </c>
      <c r="J83" s="280">
        <v>45749</v>
      </c>
      <c r="K83" s="380">
        <v>0.35416666666666669</v>
      </c>
      <c r="L83" s="280">
        <v>45771</v>
      </c>
      <c r="M83" s="380">
        <v>0.35416666666666669</v>
      </c>
      <c r="N83" s="426"/>
      <c r="O83" s="427">
        <f t="shared" si="2"/>
        <v>21</v>
      </c>
      <c r="P83" s="427">
        <f t="shared" si="3"/>
        <v>22</v>
      </c>
      <c r="Q83" s="426"/>
    </row>
    <row r="84" spans="1:17">
      <c r="A84" s="270" t="s">
        <v>119</v>
      </c>
      <c r="B84" s="325"/>
      <c r="C84" s="325"/>
      <c r="D84" s="325"/>
      <c r="E84" s="309" t="s">
        <v>24</v>
      </c>
      <c r="F84" s="280">
        <v>45672</v>
      </c>
      <c r="G84" s="380" t="s">
        <v>35</v>
      </c>
      <c r="H84" s="280">
        <v>45695</v>
      </c>
      <c r="I84" s="380" t="s">
        <v>35</v>
      </c>
      <c r="J84" s="280">
        <v>45750</v>
      </c>
      <c r="K84" s="351">
        <v>0.41666666666666669</v>
      </c>
      <c r="L84" s="280">
        <v>45777</v>
      </c>
      <c r="M84" s="351">
        <v>0.41666666666666669</v>
      </c>
      <c r="N84" s="426"/>
      <c r="O84" s="427">
        <f t="shared" si="2"/>
        <v>23</v>
      </c>
      <c r="P84" s="427">
        <f t="shared" si="3"/>
        <v>27</v>
      </c>
      <c r="Q84" s="426"/>
    </row>
    <row r="85" spans="1:17">
      <c r="A85" s="270" t="s">
        <v>120</v>
      </c>
      <c r="B85" s="325"/>
      <c r="C85" s="325"/>
      <c r="D85" s="325"/>
      <c r="E85" s="309" t="s">
        <v>24</v>
      </c>
      <c r="F85" s="280">
        <v>45670</v>
      </c>
      <c r="G85" s="380" t="s">
        <v>25</v>
      </c>
      <c r="H85" s="280">
        <v>45691</v>
      </c>
      <c r="I85" s="380" t="s">
        <v>25</v>
      </c>
      <c r="J85" s="280">
        <v>45750</v>
      </c>
      <c r="K85" s="351">
        <v>0.6875</v>
      </c>
      <c r="L85" s="280">
        <v>45777</v>
      </c>
      <c r="M85" s="351">
        <v>0.6875</v>
      </c>
      <c r="N85" s="426"/>
      <c r="O85" s="427">
        <f t="shared" si="2"/>
        <v>21</v>
      </c>
      <c r="P85" s="427">
        <f t="shared" si="3"/>
        <v>27</v>
      </c>
      <c r="Q85" s="426"/>
    </row>
    <row r="86" spans="1:17">
      <c r="A86" s="270" t="s">
        <v>121</v>
      </c>
      <c r="B86" s="325"/>
      <c r="C86" s="325"/>
      <c r="D86" s="325"/>
      <c r="E86" s="309" t="s">
        <v>24</v>
      </c>
      <c r="F86" s="280">
        <v>45677</v>
      </c>
      <c r="G86" s="380" t="s">
        <v>122</v>
      </c>
      <c r="H86" s="280">
        <v>45698</v>
      </c>
      <c r="I86" s="380" t="s">
        <v>122</v>
      </c>
      <c r="J86" s="280">
        <v>45748</v>
      </c>
      <c r="K86" s="351">
        <v>0.66666666666666663</v>
      </c>
      <c r="L86" s="280">
        <v>45775</v>
      </c>
      <c r="M86" s="351">
        <v>0.66666666666666663</v>
      </c>
      <c r="N86" s="426"/>
      <c r="O86" s="427">
        <f t="shared" si="2"/>
        <v>21</v>
      </c>
      <c r="P86" s="427">
        <f t="shared" si="3"/>
        <v>27</v>
      </c>
      <c r="Q86" s="426"/>
    </row>
    <row r="87" spans="1:17">
      <c r="A87" s="270" t="s">
        <v>123</v>
      </c>
      <c r="B87" s="378" t="s">
        <v>23</v>
      </c>
      <c r="C87" s="325"/>
      <c r="D87" s="325"/>
      <c r="E87" s="309" t="s">
        <v>124</v>
      </c>
      <c r="F87" s="280">
        <v>45671</v>
      </c>
      <c r="G87" s="380">
        <v>0.41666666666666669</v>
      </c>
      <c r="H87" s="280">
        <v>45692</v>
      </c>
      <c r="I87" s="380">
        <v>0.375</v>
      </c>
      <c r="J87" s="280">
        <v>45748</v>
      </c>
      <c r="K87" s="351">
        <v>0.41666666666666669</v>
      </c>
      <c r="L87" s="280">
        <v>45771</v>
      </c>
      <c r="M87" s="351">
        <v>0.625</v>
      </c>
      <c r="N87" s="426"/>
      <c r="O87" s="427">
        <f t="shared" si="2"/>
        <v>21</v>
      </c>
      <c r="P87" s="427">
        <f t="shared" si="3"/>
        <v>23</v>
      </c>
      <c r="Q87" s="426"/>
    </row>
    <row r="88" spans="1:17">
      <c r="A88" s="270" t="s">
        <v>123</v>
      </c>
      <c r="B88" s="378"/>
      <c r="C88" s="325"/>
      <c r="D88" s="325"/>
      <c r="E88" s="309" t="s">
        <v>125</v>
      </c>
      <c r="F88" s="280">
        <v>45672</v>
      </c>
      <c r="G88" s="380" t="s">
        <v>25</v>
      </c>
      <c r="H88" s="280">
        <v>45692</v>
      </c>
      <c r="I88" s="380" t="s">
        <v>25</v>
      </c>
      <c r="J88" s="280">
        <v>45748</v>
      </c>
      <c r="K88" s="351">
        <v>0.41666666666666669</v>
      </c>
      <c r="L88" s="280">
        <v>45771</v>
      </c>
      <c r="M88" s="351">
        <v>0.625</v>
      </c>
      <c r="N88" s="426"/>
      <c r="O88" s="427">
        <f t="shared" si="2"/>
        <v>20</v>
      </c>
      <c r="P88" s="427">
        <f t="shared" si="3"/>
        <v>23</v>
      </c>
      <c r="Q88" s="426"/>
    </row>
    <row r="89" spans="1:17">
      <c r="A89" s="270" t="s">
        <v>126</v>
      </c>
      <c r="B89" s="325"/>
      <c r="C89" s="325"/>
      <c r="D89" s="325"/>
      <c r="E89" s="309" t="s">
        <v>24</v>
      </c>
      <c r="F89" s="280">
        <v>45674</v>
      </c>
      <c r="G89" s="380" t="s">
        <v>25</v>
      </c>
      <c r="H89" s="280">
        <v>45698</v>
      </c>
      <c r="I89" s="380">
        <v>0.45833333333333331</v>
      </c>
      <c r="J89" s="280">
        <v>45751</v>
      </c>
      <c r="K89" s="380">
        <v>0.625</v>
      </c>
      <c r="L89" s="280">
        <v>45775</v>
      </c>
      <c r="M89" s="380">
        <v>0.625</v>
      </c>
      <c r="N89" s="426"/>
      <c r="O89" s="427">
        <f t="shared" si="2"/>
        <v>24</v>
      </c>
      <c r="P89" s="427">
        <f t="shared" si="3"/>
        <v>24</v>
      </c>
      <c r="Q89" s="426"/>
    </row>
    <row r="90" spans="1:17">
      <c r="A90" s="270" t="s">
        <v>127</v>
      </c>
      <c r="B90" s="325"/>
      <c r="C90" s="325"/>
      <c r="D90" s="325"/>
      <c r="E90" s="309" t="s">
        <v>24</v>
      </c>
      <c r="F90" s="280">
        <v>45666</v>
      </c>
      <c r="G90" s="380">
        <v>0.5</v>
      </c>
      <c r="H90" s="280">
        <v>45687</v>
      </c>
      <c r="I90" s="380">
        <v>0.5</v>
      </c>
      <c r="J90" s="280">
        <v>45750</v>
      </c>
      <c r="K90" s="380">
        <v>0.5</v>
      </c>
      <c r="L90" s="280">
        <v>45771</v>
      </c>
      <c r="M90" s="380">
        <v>0.41666666666666669</v>
      </c>
      <c r="N90" s="426"/>
      <c r="O90" s="427">
        <f t="shared" si="2"/>
        <v>21</v>
      </c>
      <c r="P90" s="427">
        <f t="shared" si="3"/>
        <v>21</v>
      </c>
      <c r="Q90" s="426"/>
    </row>
    <row r="91" spans="1:17">
      <c r="A91" s="270" t="s">
        <v>128</v>
      </c>
      <c r="B91" s="378" t="s">
        <v>23</v>
      </c>
      <c r="C91" s="325"/>
      <c r="D91" s="325"/>
      <c r="E91" s="309" t="s">
        <v>24</v>
      </c>
      <c r="F91" s="280">
        <v>45667</v>
      </c>
      <c r="G91" s="281">
        <v>0.60416666666666663</v>
      </c>
      <c r="H91" s="280">
        <v>45688</v>
      </c>
      <c r="I91" s="281">
        <v>0.60416666666666663</v>
      </c>
      <c r="J91" s="280">
        <v>45751</v>
      </c>
      <c r="K91" s="281">
        <v>0.60416666666666663</v>
      </c>
      <c r="L91" s="280">
        <v>45775</v>
      </c>
      <c r="M91" s="281">
        <v>0.60416666666666663</v>
      </c>
      <c r="N91" s="426"/>
      <c r="O91" s="427">
        <f t="shared" si="2"/>
        <v>21</v>
      </c>
      <c r="P91" s="427">
        <f t="shared" si="3"/>
        <v>24</v>
      </c>
      <c r="Q91" s="426"/>
    </row>
    <row r="92" spans="1:17">
      <c r="A92" s="270" t="s">
        <v>129</v>
      </c>
      <c r="B92" s="378"/>
      <c r="C92" s="325"/>
      <c r="D92" s="325"/>
      <c r="E92" s="309" t="s">
        <v>24</v>
      </c>
      <c r="F92" s="280">
        <v>45666</v>
      </c>
      <c r="G92" s="380">
        <v>0.5</v>
      </c>
      <c r="H92" s="280">
        <v>45687</v>
      </c>
      <c r="I92" s="380">
        <v>0.5</v>
      </c>
      <c r="J92" s="280">
        <v>45750</v>
      </c>
      <c r="K92" s="380">
        <v>0.5</v>
      </c>
      <c r="L92" s="280">
        <v>45771</v>
      </c>
      <c r="M92" s="380">
        <v>0.41666666666666669</v>
      </c>
      <c r="N92" s="426"/>
      <c r="O92" s="427">
        <f t="shared" si="2"/>
        <v>21</v>
      </c>
      <c r="P92" s="427">
        <f t="shared" si="3"/>
        <v>21</v>
      </c>
      <c r="Q92" s="426"/>
    </row>
    <row r="93" spans="1:17">
      <c r="A93" s="270" t="s">
        <v>130</v>
      </c>
      <c r="B93" s="378"/>
      <c r="C93" s="325"/>
      <c r="D93" s="325"/>
      <c r="E93" s="309" t="s">
        <v>24</v>
      </c>
      <c r="F93" s="280">
        <v>45674</v>
      </c>
      <c r="G93" s="380" t="s">
        <v>25</v>
      </c>
      <c r="H93" s="280">
        <v>45695</v>
      </c>
      <c r="I93" s="380" t="s">
        <v>25</v>
      </c>
      <c r="J93" s="280">
        <v>45748</v>
      </c>
      <c r="K93" s="380">
        <v>0.625</v>
      </c>
      <c r="L93" s="280">
        <v>45771</v>
      </c>
      <c r="M93" s="380">
        <v>0.41666666666666669</v>
      </c>
      <c r="N93" s="426"/>
      <c r="O93" s="427">
        <f t="shared" si="2"/>
        <v>21</v>
      </c>
      <c r="P93" s="427">
        <f t="shared" si="3"/>
        <v>23</v>
      </c>
      <c r="Q93" s="426"/>
    </row>
    <row r="94" spans="1:17">
      <c r="A94" s="270" t="s">
        <v>131</v>
      </c>
      <c r="B94" s="325"/>
      <c r="C94" s="325"/>
      <c r="D94" s="325"/>
      <c r="E94" s="309" t="s">
        <v>24</v>
      </c>
      <c r="F94" s="280">
        <v>45666</v>
      </c>
      <c r="G94" s="380" t="s">
        <v>35</v>
      </c>
      <c r="H94" s="280">
        <v>45687</v>
      </c>
      <c r="I94" s="380">
        <v>0.41666666666666669</v>
      </c>
      <c r="J94" s="280">
        <v>45749</v>
      </c>
      <c r="K94" s="351">
        <v>0.625</v>
      </c>
      <c r="L94" s="280">
        <v>45771</v>
      </c>
      <c r="M94" s="351">
        <v>0.41666666666666669</v>
      </c>
      <c r="N94" s="426"/>
      <c r="O94" s="427">
        <f t="shared" si="2"/>
        <v>21</v>
      </c>
      <c r="P94" s="427">
        <f t="shared" si="3"/>
        <v>22</v>
      </c>
      <c r="Q94" s="426"/>
    </row>
    <row r="95" spans="1:17">
      <c r="A95" s="270" t="s">
        <v>132</v>
      </c>
      <c r="B95" s="325"/>
      <c r="C95" s="325"/>
      <c r="D95" s="325"/>
      <c r="E95" s="309" t="s">
        <v>133</v>
      </c>
      <c r="F95" s="280">
        <v>45665</v>
      </c>
      <c r="G95" s="380" t="s">
        <v>58</v>
      </c>
      <c r="H95" s="280">
        <v>45686</v>
      </c>
      <c r="I95" s="380" t="s">
        <v>58</v>
      </c>
      <c r="J95" s="280">
        <v>45750</v>
      </c>
      <c r="K95" s="380" t="s">
        <v>58</v>
      </c>
      <c r="L95" s="280">
        <v>45777</v>
      </c>
      <c r="M95" s="380" t="s">
        <v>58</v>
      </c>
      <c r="N95" s="426"/>
      <c r="O95" s="427">
        <f t="shared" si="2"/>
        <v>21</v>
      </c>
      <c r="P95" s="427">
        <f t="shared" si="3"/>
        <v>27</v>
      </c>
      <c r="Q95" s="426"/>
    </row>
    <row r="96" spans="1:17">
      <c r="A96" s="270" t="s">
        <v>132</v>
      </c>
      <c r="B96" s="325"/>
      <c r="C96" s="325"/>
      <c r="D96" s="325"/>
      <c r="E96" s="309" t="s">
        <v>134</v>
      </c>
      <c r="F96" s="280">
        <v>45673</v>
      </c>
      <c r="G96" s="380" t="s">
        <v>58</v>
      </c>
      <c r="H96" s="280">
        <v>45694</v>
      </c>
      <c r="I96" s="380" t="s">
        <v>58</v>
      </c>
      <c r="J96" s="280">
        <v>45750</v>
      </c>
      <c r="K96" s="380" t="s">
        <v>67</v>
      </c>
      <c r="L96" s="280">
        <v>45775</v>
      </c>
      <c r="M96" s="351">
        <v>0.375</v>
      </c>
      <c r="N96" s="426"/>
      <c r="O96" s="427">
        <f t="shared" si="2"/>
        <v>21</v>
      </c>
      <c r="P96" s="427">
        <f t="shared" si="3"/>
        <v>25</v>
      </c>
      <c r="Q96" s="426"/>
    </row>
    <row r="97" spans="1:17">
      <c r="A97" s="270" t="s">
        <v>135</v>
      </c>
      <c r="B97" s="325"/>
      <c r="C97" s="325"/>
      <c r="D97" s="325"/>
      <c r="E97" s="309" t="s">
        <v>24</v>
      </c>
      <c r="F97" s="280">
        <v>45670</v>
      </c>
      <c r="G97" s="380" t="s">
        <v>25</v>
      </c>
      <c r="H97" s="280">
        <v>45698</v>
      </c>
      <c r="I97" s="380" t="s">
        <v>25</v>
      </c>
      <c r="J97" s="280">
        <v>45749</v>
      </c>
      <c r="K97" s="380">
        <v>0.375</v>
      </c>
      <c r="L97" s="280">
        <v>45776</v>
      </c>
      <c r="M97" s="380" t="s">
        <v>58</v>
      </c>
      <c r="N97" s="426"/>
      <c r="O97" s="427">
        <f t="shared" si="2"/>
        <v>28</v>
      </c>
      <c r="P97" s="427">
        <f t="shared" si="3"/>
        <v>27</v>
      </c>
      <c r="Q97" s="426"/>
    </row>
    <row r="98" spans="1:17">
      <c r="A98" s="270" t="s">
        <v>136</v>
      </c>
      <c r="B98" s="325"/>
      <c r="C98" s="325"/>
      <c r="D98" s="325"/>
      <c r="E98" s="309" t="s">
        <v>137</v>
      </c>
      <c r="F98" s="280">
        <v>45666</v>
      </c>
      <c r="G98" s="380" t="s">
        <v>67</v>
      </c>
      <c r="H98" s="280">
        <v>45687</v>
      </c>
      <c r="I98" s="380" t="s">
        <v>67</v>
      </c>
      <c r="J98" s="280">
        <v>45749</v>
      </c>
      <c r="K98" s="380" t="s">
        <v>67</v>
      </c>
      <c r="L98" s="280">
        <v>45776</v>
      </c>
      <c r="M98" s="380">
        <v>0.66666666666666663</v>
      </c>
      <c r="N98" s="426"/>
      <c r="O98" s="427">
        <f t="shared" si="2"/>
        <v>21</v>
      </c>
      <c r="P98" s="427">
        <f t="shared" si="3"/>
        <v>27</v>
      </c>
      <c r="Q98" s="426"/>
    </row>
    <row r="99" spans="1:17">
      <c r="A99" s="270" t="s">
        <v>138</v>
      </c>
      <c r="B99" s="325"/>
      <c r="C99" s="325"/>
      <c r="D99" s="325"/>
      <c r="E99" s="309" t="s">
        <v>24</v>
      </c>
      <c r="F99" s="280">
        <v>45301</v>
      </c>
      <c r="G99" s="380" t="s">
        <v>58</v>
      </c>
      <c r="H99" s="280">
        <v>45322</v>
      </c>
      <c r="I99" s="380" t="s">
        <v>58</v>
      </c>
      <c r="J99" s="280">
        <v>45748</v>
      </c>
      <c r="K99" s="351">
        <v>0.41666666666666669</v>
      </c>
      <c r="L99" s="280">
        <v>45771</v>
      </c>
      <c r="M99" s="351">
        <v>0.625</v>
      </c>
      <c r="N99" s="426"/>
      <c r="O99" s="427">
        <f t="shared" si="2"/>
        <v>21</v>
      </c>
      <c r="P99" s="427">
        <f t="shared" si="3"/>
        <v>23</v>
      </c>
      <c r="Q99" s="426"/>
    </row>
    <row r="100" spans="1:17">
      <c r="A100" s="270" t="s">
        <v>139</v>
      </c>
      <c r="B100" s="325"/>
      <c r="C100" s="325"/>
      <c r="D100" s="325"/>
      <c r="E100" s="379" t="s">
        <v>45</v>
      </c>
      <c r="F100" s="280">
        <v>45670</v>
      </c>
      <c r="G100" s="380" t="s">
        <v>33</v>
      </c>
      <c r="H100" s="280">
        <v>45691</v>
      </c>
      <c r="I100" s="380" t="s">
        <v>33</v>
      </c>
      <c r="J100" s="280">
        <v>45747</v>
      </c>
      <c r="K100" s="351">
        <v>0.35416666666666669</v>
      </c>
      <c r="L100" s="280">
        <v>45770</v>
      </c>
      <c r="M100" s="351">
        <v>0.35416666666666669</v>
      </c>
      <c r="N100" s="426"/>
      <c r="O100" s="427">
        <f t="shared" si="2"/>
        <v>21</v>
      </c>
      <c r="P100" s="427">
        <f t="shared" si="3"/>
        <v>23</v>
      </c>
      <c r="Q100" s="426"/>
    </row>
    <row r="101" spans="1:17">
      <c r="A101" s="270" t="s">
        <v>139</v>
      </c>
      <c r="B101" s="325"/>
      <c r="C101" s="325"/>
      <c r="D101" s="325"/>
      <c r="E101" s="379" t="s">
        <v>140</v>
      </c>
      <c r="F101" s="280">
        <v>45665</v>
      </c>
      <c r="G101" s="380" t="s">
        <v>33</v>
      </c>
      <c r="H101" s="280">
        <v>45686</v>
      </c>
      <c r="I101" s="380" t="s">
        <v>33</v>
      </c>
      <c r="J101" s="280">
        <v>45748</v>
      </c>
      <c r="K101" s="351">
        <v>0.35416666666666669</v>
      </c>
      <c r="L101" s="280">
        <v>45777</v>
      </c>
      <c r="M101" s="351">
        <v>0.35416666666666669</v>
      </c>
      <c r="N101" s="426"/>
      <c r="O101" s="427">
        <f t="shared" si="2"/>
        <v>21</v>
      </c>
      <c r="P101" s="427">
        <f t="shared" si="3"/>
        <v>29</v>
      </c>
      <c r="Q101" s="426"/>
    </row>
    <row r="102" spans="1:17">
      <c r="A102" s="270" t="s">
        <v>141</v>
      </c>
      <c r="B102" s="378" t="s">
        <v>47</v>
      </c>
      <c r="C102" s="325"/>
      <c r="D102" s="325"/>
      <c r="E102" s="309" t="s">
        <v>24</v>
      </c>
      <c r="F102" s="280">
        <v>45677</v>
      </c>
      <c r="G102" s="381">
        <v>0.375</v>
      </c>
      <c r="H102" s="280">
        <v>45698</v>
      </c>
      <c r="I102" s="381">
        <v>0.66666666666666663</v>
      </c>
      <c r="J102" s="280">
        <v>45749</v>
      </c>
      <c r="K102" s="351">
        <v>0.375</v>
      </c>
      <c r="L102" s="280">
        <v>45771</v>
      </c>
      <c r="M102" s="281">
        <v>0.375</v>
      </c>
      <c r="N102" s="426"/>
      <c r="O102" s="427">
        <f t="shared" si="2"/>
        <v>21</v>
      </c>
      <c r="P102" s="427">
        <f t="shared" si="3"/>
        <v>22</v>
      </c>
      <c r="Q102" s="426"/>
    </row>
    <row r="103" spans="1:17">
      <c r="A103" s="270" t="s">
        <v>142</v>
      </c>
      <c r="B103" s="325"/>
      <c r="C103" s="325"/>
      <c r="D103" s="325"/>
      <c r="E103" s="309" t="s">
        <v>54</v>
      </c>
      <c r="F103" s="280">
        <v>45674</v>
      </c>
      <c r="G103" s="380" t="s">
        <v>33</v>
      </c>
      <c r="H103" s="280">
        <v>45698</v>
      </c>
      <c r="I103" s="380" t="s">
        <v>33</v>
      </c>
      <c r="J103" s="280">
        <v>45749</v>
      </c>
      <c r="K103" s="351">
        <v>0.35416666666666669</v>
      </c>
      <c r="L103" s="280">
        <v>45776</v>
      </c>
      <c r="M103" s="351">
        <v>0.35416666666666669</v>
      </c>
      <c r="N103" s="426"/>
      <c r="O103" s="427">
        <f t="shared" si="2"/>
        <v>24</v>
      </c>
      <c r="P103" s="427">
        <f t="shared" si="3"/>
        <v>27</v>
      </c>
      <c r="Q103" s="426"/>
    </row>
    <row r="104" spans="1:17">
      <c r="A104" s="270" t="s">
        <v>142</v>
      </c>
      <c r="B104" s="325"/>
      <c r="C104" s="325"/>
      <c r="D104" s="325"/>
      <c r="E104" s="309" t="s">
        <v>143</v>
      </c>
      <c r="F104" s="280">
        <v>45666</v>
      </c>
      <c r="G104" s="380" t="s">
        <v>33</v>
      </c>
      <c r="H104" s="280">
        <v>45687</v>
      </c>
      <c r="I104" s="380" t="s">
        <v>33</v>
      </c>
      <c r="J104" s="280">
        <v>45749</v>
      </c>
      <c r="K104" s="351">
        <v>0.35416666666666669</v>
      </c>
      <c r="L104" s="280">
        <v>45776</v>
      </c>
      <c r="M104" s="351">
        <v>0.35416666666666669</v>
      </c>
      <c r="N104" s="426"/>
      <c r="O104" s="427">
        <f t="shared" si="2"/>
        <v>21</v>
      </c>
      <c r="P104" s="427">
        <f t="shared" si="3"/>
        <v>27</v>
      </c>
      <c r="Q104" s="426"/>
    </row>
    <row r="105" spans="1:17">
      <c r="A105" s="270" t="s">
        <v>144</v>
      </c>
      <c r="B105" s="378" t="s">
        <v>23</v>
      </c>
      <c r="C105" s="325"/>
      <c r="D105" s="325"/>
      <c r="E105" s="309" t="s">
        <v>24</v>
      </c>
      <c r="F105" s="280">
        <v>45667</v>
      </c>
      <c r="G105" s="380">
        <v>0.35416666666666669</v>
      </c>
      <c r="H105" s="280">
        <v>45688</v>
      </c>
      <c r="I105" s="380">
        <v>0.35416666666666669</v>
      </c>
      <c r="J105" s="280">
        <v>45751</v>
      </c>
      <c r="K105" s="380">
        <v>0.35416666666666669</v>
      </c>
      <c r="L105" s="280">
        <v>45776</v>
      </c>
      <c r="M105" s="380">
        <v>0.35416666666666669</v>
      </c>
      <c r="N105" s="426"/>
      <c r="O105" s="427">
        <f t="shared" si="2"/>
        <v>21</v>
      </c>
      <c r="P105" s="427">
        <f t="shared" si="3"/>
        <v>25</v>
      </c>
      <c r="Q105" s="426"/>
    </row>
    <row r="106" spans="1:17">
      <c r="A106" s="270" t="s">
        <v>145</v>
      </c>
      <c r="B106" s="378" t="s">
        <v>23</v>
      </c>
      <c r="C106" s="325"/>
      <c r="D106" s="325"/>
      <c r="E106" s="309" t="s">
        <v>24</v>
      </c>
      <c r="F106" s="280">
        <v>45674</v>
      </c>
      <c r="G106" s="380">
        <v>0.45833333333333331</v>
      </c>
      <c r="H106" s="280">
        <v>45695</v>
      </c>
      <c r="I106" s="380">
        <v>0.45833333333333331</v>
      </c>
      <c r="J106" s="280">
        <v>45751</v>
      </c>
      <c r="K106" s="380">
        <v>0.45833333333333331</v>
      </c>
      <c r="L106" s="280">
        <v>45777</v>
      </c>
      <c r="M106" s="380">
        <v>0.58333333333333337</v>
      </c>
      <c r="N106" s="426"/>
      <c r="O106" s="427">
        <f t="shared" si="2"/>
        <v>21</v>
      </c>
      <c r="P106" s="427">
        <f t="shared" si="3"/>
        <v>26</v>
      </c>
      <c r="Q106" s="426"/>
    </row>
    <row r="107" spans="1:17">
      <c r="A107" s="270" t="s">
        <v>146</v>
      </c>
      <c r="B107" s="378" t="s">
        <v>23</v>
      </c>
      <c r="C107" s="325"/>
      <c r="D107" s="325"/>
      <c r="E107" s="309" t="s">
        <v>147</v>
      </c>
      <c r="F107" s="280">
        <v>45673</v>
      </c>
      <c r="G107" s="380" t="s">
        <v>58</v>
      </c>
      <c r="H107" s="280">
        <v>45694</v>
      </c>
      <c r="I107" s="380" t="s">
        <v>58</v>
      </c>
      <c r="J107" s="280">
        <v>45750</v>
      </c>
      <c r="K107" s="281">
        <v>0.64583333333333337</v>
      </c>
      <c r="L107" s="280">
        <v>45771</v>
      </c>
      <c r="M107" s="281">
        <v>0.625</v>
      </c>
      <c r="N107" s="426"/>
      <c r="O107" s="427">
        <f t="shared" si="2"/>
        <v>21</v>
      </c>
      <c r="P107" s="427">
        <f t="shared" si="3"/>
        <v>21</v>
      </c>
      <c r="Q107" s="426"/>
    </row>
    <row r="108" spans="1:17">
      <c r="A108" s="270" t="s">
        <v>146</v>
      </c>
      <c r="B108" s="378" t="s">
        <v>23</v>
      </c>
      <c r="C108" s="325"/>
      <c r="D108" s="325"/>
      <c r="E108" s="309" t="s">
        <v>124</v>
      </c>
      <c r="F108" s="280">
        <v>45671</v>
      </c>
      <c r="G108" s="380">
        <v>0.41666666666666669</v>
      </c>
      <c r="H108" s="280">
        <v>45692</v>
      </c>
      <c r="I108" s="380">
        <v>0.41666666666666669</v>
      </c>
      <c r="J108" s="280">
        <v>45748</v>
      </c>
      <c r="K108" s="351">
        <v>0.41666666666666669</v>
      </c>
      <c r="L108" s="280">
        <v>45771</v>
      </c>
      <c r="M108" s="351">
        <v>0.625</v>
      </c>
      <c r="N108" s="426"/>
      <c r="O108" s="427">
        <f t="shared" si="2"/>
        <v>21</v>
      </c>
      <c r="P108" s="427">
        <f t="shared" si="3"/>
        <v>23</v>
      </c>
      <c r="Q108" s="426"/>
    </row>
    <row r="109" spans="1:17">
      <c r="A109" s="270" t="s">
        <v>148</v>
      </c>
      <c r="B109" s="378" t="s">
        <v>23</v>
      </c>
      <c r="C109" s="325"/>
      <c r="D109" s="325"/>
      <c r="E109" s="379" t="s">
        <v>149</v>
      </c>
      <c r="F109" s="280">
        <v>45674</v>
      </c>
      <c r="G109" s="380">
        <v>0.625</v>
      </c>
      <c r="H109" s="280">
        <v>45695</v>
      </c>
      <c r="I109" s="380">
        <v>0.625</v>
      </c>
      <c r="J109" s="280">
        <v>45748</v>
      </c>
      <c r="K109" s="380">
        <v>0.625</v>
      </c>
      <c r="L109" s="280">
        <v>45770</v>
      </c>
      <c r="M109" s="380">
        <v>0.375</v>
      </c>
      <c r="N109" s="426"/>
      <c r="O109" s="427">
        <f t="shared" si="2"/>
        <v>21</v>
      </c>
      <c r="P109" s="427">
        <f t="shared" si="3"/>
        <v>22</v>
      </c>
      <c r="Q109" s="426"/>
    </row>
    <row r="110" spans="1:17">
      <c r="A110" s="270" t="s">
        <v>148</v>
      </c>
      <c r="B110" s="378" t="s">
        <v>23</v>
      </c>
      <c r="C110" s="325"/>
      <c r="D110" s="325"/>
      <c r="E110" s="379" t="s">
        <v>28</v>
      </c>
      <c r="F110" s="280">
        <v>45677</v>
      </c>
      <c r="G110" s="381">
        <v>0.41666666666666669</v>
      </c>
      <c r="H110" s="280">
        <v>45698</v>
      </c>
      <c r="I110" s="381">
        <v>0.41666666666666669</v>
      </c>
      <c r="J110" s="280">
        <v>45751</v>
      </c>
      <c r="K110" s="380">
        <v>0.625</v>
      </c>
      <c r="L110" s="280">
        <v>45775</v>
      </c>
      <c r="M110" s="380">
        <v>0.375</v>
      </c>
      <c r="N110" s="426"/>
      <c r="O110" s="427">
        <f t="shared" si="2"/>
        <v>21</v>
      </c>
      <c r="P110" s="427">
        <f t="shared" si="3"/>
        <v>24</v>
      </c>
      <c r="Q110" s="426"/>
    </row>
    <row r="111" spans="1:17">
      <c r="A111" s="270" t="s">
        <v>148</v>
      </c>
      <c r="B111" s="378" t="s">
        <v>23</v>
      </c>
      <c r="C111" s="325"/>
      <c r="D111" s="325"/>
      <c r="E111" s="379" t="s">
        <v>150</v>
      </c>
      <c r="F111" s="280">
        <v>45673</v>
      </c>
      <c r="G111" s="380" t="s">
        <v>58</v>
      </c>
      <c r="H111" s="280">
        <v>45694</v>
      </c>
      <c r="I111" s="380" t="s">
        <v>58</v>
      </c>
      <c r="J111" s="280">
        <v>45748</v>
      </c>
      <c r="K111" s="351">
        <v>0.375</v>
      </c>
      <c r="L111" s="280">
        <v>45769</v>
      </c>
      <c r="M111" s="381">
        <v>0.5</v>
      </c>
      <c r="N111" s="426"/>
      <c r="O111" s="427">
        <f t="shared" si="2"/>
        <v>21</v>
      </c>
      <c r="P111" s="427">
        <f t="shared" si="3"/>
        <v>21</v>
      </c>
      <c r="Q111" s="426"/>
    </row>
    <row r="112" spans="1:17">
      <c r="A112" s="270" t="s">
        <v>151</v>
      </c>
      <c r="B112" s="378" t="s">
        <v>23</v>
      </c>
      <c r="C112" s="325"/>
      <c r="D112" s="325"/>
      <c r="E112" s="379" t="s">
        <v>152</v>
      </c>
      <c r="F112" s="280">
        <v>45674</v>
      </c>
      <c r="G112" s="380" t="s">
        <v>33</v>
      </c>
      <c r="H112" s="280">
        <v>45695</v>
      </c>
      <c r="I112" s="380" t="s">
        <v>33</v>
      </c>
      <c r="J112" s="280">
        <v>45749</v>
      </c>
      <c r="K112" s="351">
        <v>0.35416666666666669</v>
      </c>
      <c r="L112" s="280">
        <v>45770</v>
      </c>
      <c r="M112" s="351">
        <v>0.35416666666666669</v>
      </c>
      <c r="N112" s="426"/>
      <c r="O112" s="427">
        <f t="shared" si="2"/>
        <v>21</v>
      </c>
      <c r="P112" s="427">
        <f t="shared" si="3"/>
        <v>21</v>
      </c>
      <c r="Q112" s="426"/>
    </row>
    <row r="113" spans="1:17">
      <c r="A113" s="270" t="s">
        <v>151</v>
      </c>
      <c r="B113" s="378" t="s">
        <v>23</v>
      </c>
      <c r="C113" s="325"/>
      <c r="D113" s="325"/>
      <c r="E113" s="379" t="s">
        <v>153</v>
      </c>
      <c r="F113" s="280">
        <v>45678</v>
      </c>
      <c r="G113" s="380" t="s">
        <v>33</v>
      </c>
      <c r="H113" s="280">
        <v>45698</v>
      </c>
      <c r="I113" s="380" t="s">
        <v>33</v>
      </c>
      <c r="J113" s="280">
        <v>45749</v>
      </c>
      <c r="K113" s="351">
        <v>0.35416666666666669</v>
      </c>
      <c r="L113" s="280">
        <v>45770</v>
      </c>
      <c r="M113" s="351">
        <v>0.35416666666666669</v>
      </c>
      <c r="N113" s="426"/>
      <c r="O113" s="427">
        <f t="shared" si="2"/>
        <v>20</v>
      </c>
      <c r="P113" s="427">
        <f t="shared" si="3"/>
        <v>21</v>
      </c>
      <c r="Q113" s="426"/>
    </row>
    <row r="114" spans="1:17">
      <c r="A114" s="270" t="s">
        <v>154</v>
      </c>
      <c r="B114" s="325"/>
      <c r="C114" s="325"/>
      <c r="D114" s="325"/>
      <c r="E114" s="309" t="s">
        <v>24</v>
      </c>
      <c r="F114" s="280">
        <v>45671</v>
      </c>
      <c r="G114" s="383" t="s">
        <v>96</v>
      </c>
      <c r="H114" s="280">
        <v>45692</v>
      </c>
      <c r="I114" s="383" t="s">
        <v>96</v>
      </c>
      <c r="J114" s="280">
        <v>45748</v>
      </c>
      <c r="K114" s="384">
        <v>0.58333333333333337</v>
      </c>
      <c r="L114" s="280">
        <v>45771</v>
      </c>
      <c r="M114" s="384">
        <v>0.35416666666666669</v>
      </c>
      <c r="N114" s="426"/>
      <c r="O114" s="427">
        <f t="shared" si="2"/>
        <v>21</v>
      </c>
      <c r="P114" s="427">
        <f t="shared" si="3"/>
        <v>23</v>
      </c>
      <c r="Q114" s="426"/>
    </row>
    <row r="115" spans="1:17">
      <c r="A115" s="270" t="s">
        <v>155</v>
      </c>
      <c r="B115" s="325"/>
      <c r="C115" s="325"/>
      <c r="D115" s="325"/>
      <c r="E115" s="309" t="s">
        <v>24</v>
      </c>
      <c r="F115" s="280">
        <v>45674</v>
      </c>
      <c r="G115" s="380">
        <v>0.625</v>
      </c>
      <c r="H115" s="280">
        <v>45695</v>
      </c>
      <c r="I115" s="380" t="s">
        <v>25</v>
      </c>
      <c r="J115" s="280">
        <v>45747</v>
      </c>
      <c r="K115" s="351">
        <v>0.625</v>
      </c>
      <c r="L115" s="280">
        <v>45775</v>
      </c>
      <c r="M115" s="351">
        <v>0.625</v>
      </c>
      <c r="N115" s="426"/>
      <c r="O115" s="427">
        <f t="shared" si="2"/>
        <v>21</v>
      </c>
      <c r="P115" s="427">
        <f t="shared" si="3"/>
        <v>28</v>
      </c>
      <c r="Q115" s="426"/>
    </row>
    <row r="116" spans="1:17">
      <c r="A116" s="270" t="s">
        <v>156</v>
      </c>
      <c r="B116" s="325"/>
      <c r="C116" s="325"/>
      <c r="D116" s="325"/>
      <c r="E116" s="309" t="s">
        <v>24</v>
      </c>
      <c r="F116" s="280">
        <v>45665</v>
      </c>
      <c r="G116" s="381">
        <v>0.41666666666666669</v>
      </c>
      <c r="H116" s="280">
        <v>45686</v>
      </c>
      <c r="I116" s="381">
        <v>0.625</v>
      </c>
      <c r="J116" s="280">
        <v>45750</v>
      </c>
      <c r="K116" s="351">
        <v>0.41666666666666669</v>
      </c>
      <c r="L116" s="280">
        <v>45775</v>
      </c>
      <c r="M116" s="380">
        <v>0.625</v>
      </c>
      <c r="N116" s="426"/>
      <c r="O116" s="427">
        <f t="shared" si="2"/>
        <v>21</v>
      </c>
      <c r="P116" s="427">
        <f t="shared" si="3"/>
        <v>25</v>
      </c>
      <c r="Q116" s="426"/>
    </row>
    <row r="117" spans="1:17">
      <c r="A117" s="270" t="s">
        <v>157</v>
      </c>
      <c r="B117" s="325"/>
      <c r="C117" s="325"/>
      <c r="D117" s="325"/>
      <c r="E117" s="309" t="s">
        <v>24</v>
      </c>
      <c r="F117" s="280">
        <v>45672</v>
      </c>
      <c r="G117" s="380" t="s">
        <v>25</v>
      </c>
      <c r="H117" s="280">
        <v>45695</v>
      </c>
      <c r="I117" s="380" t="s">
        <v>58</v>
      </c>
      <c r="J117" s="280">
        <v>45750</v>
      </c>
      <c r="K117" s="351">
        <v>0.375</v>
      </c>
      <c r="L117" s="280">
        <v>45771</v>
      </c>
      <c r="M117" s="351">
        <v>0.625</v>
      </c>
      <c r="N117" s="426"/>
      <c r="O117" s="427">
        <f t="shared" si="2"/>
        <v>23</v>
      </c>
      <c r="P117" s="427">
        <f t="shared" si="3"/>
        <v>21</v>
      </c>
      <c r="Q117" s="426"/>
    </row>
    <row r="118" spans="1:17">
      <c r="A118" s="270" t="s">
        <v>158</v>
      </c>
      <c r="B118" s="378" t="s">
        <v>23</v>
      </c>
      <c r="C118" s="325"/>
      <c r="D118" s="325"/>
      <c r="E118" s="309" t="s">
        <v>24</v>
      </c>
      <c r="F118" s="280">
        <v>45674</v>
      </c>
      <c r="G118" s="381">
        <v>0.41666666666666669</v>
      </c>
      <c r="H118" s="280">
        <v>45695</v>
      </c>
      <c r="I118" s="381">
        <v>0.41666666666666669</v>
      </c>
      <c r="J118" s="280">
        <v>45750</v>
      </c>
      <c r="K118" s="281">
        <v>0.64583333333333337</v>
      </c>
      <c r="L118" s="280">
        <v>45775</v>
      </c>
      <c r="M118" s="281">
        <v>0.375</v>
      </c>
      <c r="N118" s="426"/>
      <c r="O118" s="427">
        <f t="shared" si="2"/>
        <v>21</v>
      </c>
      <c r="P118" s="427">
        <f t="shared" si="3"/>
        <v>25</v>
      </c>
      <c r="Q118" s="426"/>
    </row>
    <row r="119" spans="1:17">
      <c r="A119" s="270" t="s">
        <v>159</v>
      </c>
      <c r="B119" s="378" t="s">
        <v>23</v>
      </c>
      <c r="C119" s="325"/>
      <c r="D119" s="325"/>
      <c r="E119" s="309" t="s">
        <v>24</v>
      </c>
      <c r="F119" s="280">
        <v>45670</v>
      </c>
      <c r="G119" s="381">
        <v>0.375</v>
      </c>
      <c r="H119" s="280">
        <v>45691</v>
      </c>
      <c r="I119" s="381">
        <v>0.375</v>
      </c>
      <c r="J119" s="280">
        <v>45747</v>
      </c>
      <c r="K119" s="281">
        <v>0.375</v>
      </c>
      <c r="L119" s="280">
        <v>45775</v>
      </c>
      <c r="M119" s="281">
        <v>0.375</v>
      </c>
      <c r="N119" s="426"/>
      <c r="O119" s="427">
        <f t="shared" si="2"/>
        <v>21</v>
      </c>
      <c r="P119" s="427">
        <f t="shared" si="3"/>
        <v>28</v>
      </c>
      <c r="Q119" s="426"/>
    </row>
    <row r="120" spans="1:17">
      <c r="A120" s="270" t="s">
        <v>160</v>
      </c>
      <c r="B120" s="325"/>
      <c r="C120" s="325"/>
      <c r="D120" s="325"/>
      <c r="E120" s="309" t="s">
        <v>24</v>
      </c>
      <c r="F120" s="280">
        <v>45671</v>
      </c>
      <c r="G120" s="381">
        <v>0.64583333333333337</v>
      </c>
      <c r="H120" s="280">
        <v>45694</v>
      </c>
      <c r="I120" s="381">
        <v>0.64583333333333337</v>
      </c>
      <c r="J120" s="280">
        <v>45751</v>
      </c>
      <c r="K120" s="381">
        <v>0.64583333333333337</v>
      </c>
      <c r="L120" s="280">
        <v>45776</v>
      </c>
      <c r="M120" s="381">
        <v>0.64583333333333337</v>
      </c>
      <c r="N120" s="426"/>
      <c r="O120" s="427">
        <f t="shared" si="2"/>
        <v>23</v>
      </c>
      <c r="P120" s="427">
        <f t="shared" si="3"/>
        <v>25</v>
      </c>
      <c r="Q120" s="426"/>
    </row>
    <row r="121" spans="1:17">
      <c r="A121" s="270" t="s">
        <v>161</v>
      </c>
      <c r="B121" s="378" t="s">
        <v>23</v>
      </c>
      <c r="C121" s="325"/>
      <c r="D121" s="325"/>
      <c r="E121" s="309" t="s">
        <v>24</v>
      </c>
      <c r="F121" s="280">
        <v>45671</v>
      </c>
      <c r="G121" s="380">
        <v>0.41666666666666669</v>
      </c>
      <c r="H121" s="280">
        <v>45692</v>
      </c>
      <c r="I121" s="380">
        <v>0.41666666666666669</v>
      </c>
      <c r="J121" s="280">
        <v>45749</v>
      </c>
      <c r="K121" s="380">
        <v>0.41666666666666669</v>
      </c>
      <c r="L121" s="280">
        <v>45776</v>
      </c>
      <c r="M121" s="380">
        <v>0.41666666666666669</v>
      </c>
      <c r="N121" s="426"/>
      <c r="O121" s="427">
        <f t="shared" si="2"/>
        <v>21</v>
      </c>
      <c r="P121" s="427">
        <f t="shared" si="3"/>
        <v>27</v>
      </c>
      <c r="Q121" s="426"/>
    </row>
    <row r="122" spans="1:17">
      <c r="A122" s="270" t="s">
        <v>164</v>
      </c>
      <c r="B122" s="378"/>
      <c r="C122" s="325"/>
      <c r="D122" s="325"/>
      <c r="E122" s="309" t="s">
        <v>24</v>
      </c>
      <c r="F122" s="280">
        <v>45677</v>
      </c>
      <c r="G122" s="380">
        <v>0.625</v>
      </c>
      <c r="H122" s="280">
        <v>45698</v>
      </c>
      <c r="I122" s="380">
        <v>0.625</v>
      </c>
      <c r="J122" s="280">
        <v>45748</v>
      </c>
      <c r="K122" s="281">
        <v>0.41666666666666669</v>
      </c>
      <c r="L122" s="280">
        <v>45769</v>
      </c>
      <c r="M122" s="380">
        <v>0.41666666666666669</v>
      </c>
      <c r="N122" s="426"/>
      <c r="O122" s="427">
        <f t="shared" si="2"/>
        <v>21</v>
      </c>
      <c r="P122" s="427">
        <f t="shared" si="3"/>
        <v>21</v>
      </c>
      <c r="Q122" s="426"/>
    </row>
    <row r="123" spans="1:17">
      <c r="A123" s="270" t="s">
        <v>165</v>
      </c>
      <c r="B123" s="378" t="s">
        <v>166</v>
      </c>
      <c r="C123" s="325"/>
      <c r="D123" s="325"/>
      <c r="E123" s="309" t="s">
        <v>71</v>
      </c>
      <c r="F123" s="280">
        <v>45665</v>
      </c>
      <c r="G123" s="381">
        <v>0.35416666666666669</v>
      </c>
      <c r="H123" s="280">
        <v>45688</v>
      </c>
      <c r="I123" s="381">
        <v>0.35416666666666669</v>
      </c>
      <c r="J123" s="280">
        <v>45751</v>
      </c>
      <c r="K123" s="281">
        <v>0.375</v>
      </c>
      <c r="L123" s="280">
        <v>45775</v>
      </c>
      <c r="M123" s="281">
        <v>0.35416666666666669</v>
      </c>
      <c r="N123" s="426"/>
      <c r="O123" s="427">
        <f t="shared" si="2"/>
        <v>23</v>
      </c>
      <c r="P123" s="427">
        <f t="shared" si="3"/>
        <v>24</v>
      </c>
      <c r="Q123" s="426"/>
    </row>
    <row r="124" spans="1:17">
      <c r="A124" s="270" t="s">
        <v>165</v>
      </c>
      <c r="B124" s="378"/>
      <c r="C124" s="325"/>
      <c r="D124" s="325"/>
      <c r="E124" s="309" t="s">
        <v>167</v>
      </c>
      <c r="F124" s="280">
        <v>45667</v>
      </c>
      <c r="G124" s="383" t="s">
        <v>96</v>
      </c>
      <c r="H124" s="280">
        <v>45688</v>
      </c>
      <c r="I124" s="383" t="s">
        <v>96</v>
      </c>
      <c r="J124" s="280">
        <v>45751</v>
      </c>
      <c r="K124" s="281">
        <v>0.375</v>
      </c>
      <c r="L124" s="280">
        <v>45775</v>
      </c>
      <c r="M124" s="281">
        <v>0.35416666666666669</v>
      </c>
      <c r="N124" s="426"/>
      <c r="O124" s="427">
        <f t="shared" si="2"/>
        <v>21</v>
      </c>
      <c r="P124" s="427">
        <f t="shared" si="3"/>
        <v>24</v>
      </c>
      <c r="Q124" s="426"/>
    </row>
    <row r="125" spans="1:17">
      <c r="A125" s="270" t="s">
        <v>168</v>
      </c>
      <c r="B125" s="325"/>
      <c r="C125" s="325"/>
      <c r="D125" s="325"/>
      <c r="E125" s="309" t="s">
        <v>24</v>
      </c>
      <c r="F125" s="280">
        <v>45678</v>
      </c>
      <c r="G125" s="380" t="s">
        <v>67</v>
      </c>
      <c r="H125" s="280">
        <v>45698</v>
      </c>
      <c r="I125" s="380" t="s">
        <v>67</v>
      </c>
      <c r="J125" s="280">
        <v>45750</v>
      </c>
      <c r="K125" s="351">
        <v>0.41666666666666669</v>
      </c>
      <c r="L125" s="280">
        <v>45777</v>
      </c>
      <c r="M125" s="351">
        <v>0.41666666666666669</v>
      </c>
      <c r="N125" s="426"/>
      <c r="O125" s="427">
        <f t="shared" si="2"/>
        <v>20</v>
      </c>
      <c r="P125" s="427">
        <f t="shared" si="3"/>
        <v>27</v>
      </c>
      <c r="Q125" s="426"/>
    </row>
    <row r="126" spans="1:17">
      <c r="A126" s="270" t="s">
        <v>169</v>
      </c>
      <c r="B126" s="325"/>
      <c r="C126" s="325"/>
      <c r="D126" s="325"/>
      <c r="E126" s="309" t="s">
        <v>24</v>
      </c>
      <c r="F126" s="280">
        <v>45666</v>
      </c>
      <c r="G126" s="381">
        <v>0.625</v>
      </c>
      <c r="H126" s="280">
        <v>45691</v>
      </c>
      <c r="I126" s="381">
        <v>0.625</v>
      </c>
      <c r="J126" s="280">
        <v>45749</v>
      </c>
      <c r="K126" s="351">
        <v>0.625</v>
      </c>
      <c r="L126" s="280">
        <v>45777</v>
      </c>
      <c r="M126" s="281">
        <v>0.625</v>
      </c>
      <c r="N126" s="426"/>
      <c r="O126" s="427">
        <f t="shared" si="2"/>
        <v>25</v>
      </c>
      <c r="P126" s="427">
        <f t="shared" si="3"/>
        <v>28</v>
      </c>
      <c r="Q126" s="426"/>
    </row>
    <row r="127" spans="1:17">
      <c r="A127" s="270" t="s">
        <v>170</v>
      </c>
      <c r="B127" s="325"/>
      <c r="C127" s="325"/>
      <c r="D127" s="325"/>
      <c r="E127" s="309" t="s">
        <v>24</v>
      </c>
      <c r="F127" s="280">
        <v>45670</v>
      </c>
      <c r="G127" s="381">
        <v>0.375</v>
      </c>
      <c r="H127" s="280">
        <v>45691</v>
      </c>
      <c r="I127" s="381">
        <v>0.375</v>
      </c>
      <c r="J127" s="280">
        <v>45750</v>
      </c>
      <c r="K127" s="281">
        <v>0.375</v>
      </c>
      <c r="L127" s="280">
        <v>45777</v>
      </c>
      <c r="M127" s="281">
        <v>0.375</v>
      </c>
      <c r="N127" s="426"/>
      <c r="O127" s="427">
        <f t="shared" si="2"/>
        <v>21</v>
      </c>
      <c r="P127" s="427">
        <f t="shared" si="3"/>
        <v>27</v>
      </c>
      <c r="Q127" s="426"/>
    </row>
    <row r="128" spans="1:17">
      <c r="A128" s="302"/>
      <c r="B128" s="416"/>
      <c r="C128" s="416"/>
      <c r="D128" s="416"/>
      <c r="E128" s="296"/>
      <c r="F128" s="432"/>
      <c r="G128" s="433"/>
    </row>
    <row r="129" spans="1:13" ht="39" customHeight="1">
      <c r="A129" s="705" t="s">
        <v>171</v>
      </c>
      <c r="B129" s="705"/>
      <c r="C129" s="705"/>
      <c r="D129" s="705"/>
      <c r="E129" s="705"/>
      <c r="F129" s="705"/>
      <c r="G129" s="705"/>
      <c r="H129" s="705"/>
      <c r="I129" s="705"/>
      <c r="J129" s="705"/>
      <c r="K129" s="705"/>
      <c r="L129" s="705"/>
      <c r="M129" s="705"/>
    </row>
    <row r="130" spans="1:13" ht="39" customHeight="1">
      <c r="A130" s="705" t="s">
        <v>172</v>
      </c>
      <c r="B130" s="705"/>
      <c r="C130" s="705"/>
      <c r="D130" s="705"/>
      <c r="E130" s="705"/>
      <c r="F130" s="705"/>
      <c r="G130" s="705"/>
      <c r="H130" s="705"/>
      <c r="I130" s="705"/>
      <c r="J130" s="705"/>
      <c r="K130" s="705"/>
      <c r="L130" s="705"/>
      <c r="M130" s="705"/>
    </row>
    <row r="131" spans="1:13" ht="18" customHeight="1">
      <c r="A131" s="302"/>
      <c r="B131" s="416"/>
      <c r="C131" s="416"/>
      <c r="D131" s="416"/>
      <c r="E131" s="302"/>
      <c r="F131" s="302"/>
      <c r="G131" s="302"/>
      <c r="H131" s="302"/>
      <c r="I131" s="302"/>
      <c r="J131" s="302"/>
      <c r="K131" s="302"/>
      <c r="L131" s="302"/>
      <c r="M131" s="302"/>
    </row>
    <row r="132" spans="1:13" ht="26.45" customHeight="1">
      <c r="A132" s="706" t="s">
        <v>173</v>
      </c>
      <c r="B132" s="706"/>
      <c r="C132" s="706"/>
      <c r="D132" s="706"/>
      <c r="E132" s="706"/>
      <c r="F132" s="706"/>
      <c r="G132" s="706"/>
      <c r="H132" s="706"/>
      <c r="I132" s="706"/>
      <c r="J132" s="706"/>
      <c r="K132" s="706"/>
      <c r="L132" s="302"/>
      <c r="M132" s="302"/>
    </row>
    <row r="133" spans="1:13">
      <c r="A133" s="435" t="s">
        <v>174</v>
      </c>
      <c r="B133" s="436"/>
      <c r="C133" s="436"/>
      <c r="D133" s="436"/>
      <c r="E133" s="318"/>
      <c r="F133" s="437"/>
      <c r="G133" s="438"/>
      <c r="H133" s="439"/>
      <c r="I133" s="439"/>
      <c r="J133" s="439"/>
      <c r="K133" s="439"/>
      <c r="L133" s="415"/>
      <c r="M133" s="415"/>
    </row>
    <row r="134" spans="1:13">
      <c r="A134" s="435" t="s">
        <v>175</v>
      </c>
      <c r="B134" s="436"/>
      <c r="C134" s="436"/>
      <c r="D134" s="436"/>
      <c r="E134" s="318"/>
      <c r="F134" s="437"/>
      <c r="G134" s="438"/>
      <c r="H134" s="439"/>
      <c r="I134" s="439"/>
      <c r="J134" s="439"/>
      <c r="K134" s="439"/>
      <c r="L134" s="415"/>
      <c r="M134" s="415"/>
    </row>
    <row r="135" spans="1:13">
      <c r="A135" s="435" t="s">
        <v>176</v>
      </c>
      <c r="B135" s="436"/>
      <c r="C135" s="436"/>
      <c r="D135" s="436"/>
      <c r="E135" s="318"/>
      <c r="F135" s="437"/>
      <c r="G135" s="438"/>
      <c r="H135" s="439"/>
      <c r="I135" s="439"/>
      <c r="J135" s="439"/>
      <c r="K135" s="439"/>
      <c r="L135" s="415"/>
      <c r="M135" s="415"/>
    </row>
    <row r="136" spans="1:13">
      <c r="A136" s="440" t="s">
        <v>177</v>
      </c>
      <c r="B136" s="436"/>
      <c r="C136" s="436"/>
      <c r="D136" s="436"/>
      <c r="E136" s="318"/>
      <c r="F136" s="437"/>
      <c r="G136" s="438"/>
      <c r="H136" s="439"/>
      <c r="I136" s="439"/>
      <c r="J136" s="439"/>
      <c r="K136" s="439"/>
      <c r="L136" s="415"/>
      <c r="M136" s="415"/>
    </row>
    <row r="137" spans="1:13">
      <c r="A137" s="440" t="s">
        <v>178</v>
      </c>
      <c r="B137" s="436"/>
      <c r="C137" s="436"/>
      <c r="D137" s="436"/>
      <c r="E137" s="318"/>
      <c r="F137" s="437"/>
      <c r="G137" s="438"/>
      <c r="H137" s="439"/>
      <c r="I137" s="439"/>
      <c r="J137" s="439"/>
      <c r="K137" s="439"/>
      <c r="L137" s="415"/>
      <c r="M137" s="415"/>
    </row>
    <row r="138" spans="1:13">
      <c r="A138" s="302"/>
      <c r="B138" s="416"/>
      <c r="C138" s="416"/>
      <c r="D138" s="416"/>
      <c r="E138" s="296"/>
      <c r="F138" s="432"/>
      <c r="G138" s="433"/>
    </row>
    <row r="139" spans="1:13">
      <c r="A139" s="302"/>
      <c r="B139" s="416"/>
      <c r="C139" s="416"/>
      <c r="D139" s="416"/>
      <c r="E139" s="296"/>
      <c r="F139" s="432"/>
      <c r="G139" s="433"/>
    </row>
    <row r="140" spans="1:13">
      <c r="A140" s="303"/>
      <c r="B140" s="416"/>
      <c r="C140" s="416"/>
      <c r="D140" s="416"/>
      <c r="E140" s="296"/>
      <c r="F140" s="432"/>
      <c r="G140" s="433"/>
    </row>
    <row r="141" spans="1:13" ht="25.5">
      <c r="A141" s="303"/>
      <c r="B141" s="441"/>
      <c r="C141" s="441"/>
      <c r="D141" s="441"/>
      <c r="E141" s="701" t="s">
        <v>0</v>
      </c>
      <c r="F141" s="701"/>
      <c r="G141" s="701"/>
      <c r="H141" s="701"/>
      <c r="I141" s="701"/>
      <c r="J141" s="701"/>
      <c r="K141" s="701"/>
      <c r="L141" s="701"/>
      <c r="M141" s="701"/>
    </row>
    <row r="142" spans="1:13" ht="25.5">
      <c r="A142" s="303"/>
      <c r="B142" s="441"/>
      <c r="C142" s="441"/>
      <c r="D142" s="441"/>
      <c r="E142" s="701" t="s">
        <v>179</v>
      </c>
      <c r="F142" s="701"/>
      <c r="G142" s="701"/>
      <c r="H142" s="701"/>
      <c r="I142" s="701"/>
      <c r="J142" s="701"/>
      <c r="K142" s="701"/>
      <c r="L142" s="701"/>
      <c r="M142" s="701"/>
    </row>
    <row r="143" spans="1:13" ht="30">
      <c r="A143" s="303"/>
      <c r="E143" s="704" t="s">
        <v>180</v>
      </c>
      <c r="F143" s="704"/>
      <c r="G143" s="704"/>
      <c r="H143" s="704"/>
      <c r="I143" s="704"/>
      <c r="J143" s="704"/>
      <c r="K143" s="704"/>
      <c r="L143" s="704"/>
      <c r="M143" s="704"/>
    </row>
    <row r="144" spans="1:13" ht="25.5">
      <c r="A144" s="303"/>
      <c r="E144" s="701" t="s">
        <v>181</v>
      </c>
      <c r="F144" s="701"/>
      <c r="G144" s="701"/>
      <c r="H144" s="701"/>
      <c r="I144" s="701"/>
      <c r="J144" s="701"/>
      <c r="K144" s="701"/>
      <c r="L144" s="701"/>
      <c r="M144" s="701"/>
    </row>
    <row r="145" spans="1:13" ht="26.25" thickBot="1">
      <c r="A145" s="316"/>
      <c r="E145" s="443"/>
      <c r="F145" s="442"/>
      <c r="G145" s="444"/>
    </row>
    <row r="146" spans="1:13" ht="21.75" customHeight="1" thickBot="1">
      <c r="A146" s="316"/>
      <c r="E146" s="688" t="s">
        <v>182</v>
      </c>
      <c r="F146" s="672" t="s">
        <v>7</v>
      </c>
      <c r="G146" s="691"/>
      <c r="H146" s="691"/>
      <c r="I146" s="691"/>
      <c r="J146" s="691"/>
      <c r="K146" s="691"/>
      <c r="L146" s="691"/>
      <c r="M146" s="673"/>
    </row>
    <row r="147" spans="1:13" ht="21.75" customHeight="1" thickBot="1">
      <c r="A147" s="316"/>
      <c r="E147" s="689"/>
      <c r="F147" s="672" t="s">
        <v>12</v>
      </c>
      <c r="G147" s="673"/>
      <c r="H147" s="672" t="s">
        <v>13</v>
      </c>
      <c r="I147" s="673"/>
      <c r="J147" s="672" t="s">
        <v>183</v>
      </c>
      <c r="K147" s="673"/>
      <c r="L147" s="672" t="s">
        <v>184</v>
      </c>
      <c r="M147" s="673"/>
    </row>
    <row r="148" spans="1:13" ht="21" thickBot="1">
      <c r="A148" s="316"/>
      <c r="E148" s="692"/>
      <c r="F148" s="344" t="s">
        <v>185</v>
      </c>
      <c r="G148" s="345" t="s">
        <v>186</v>
      </c>
      <c r="H148" s="344" t="s">
        <v>185</v>
      </c>
      <c r="I148" s="345" t="s">
        <v>186</v>
      </c>
      <c r="J148" s="344" t="s">
        <v>185</v>
      </c>
      <c r="K148" s="345" t="s">
        <v>186</v>
      </c>
      <c r="L148" s="344" t="s">
        <v>185</v>
      </c>
      <c r="M148" s="345" t="s">
        <v>186</v>
      </c>
    </row>
    <row r="149" spans="1:13" ht="21.75" thickTop="1" thickBot="1">
      <c r="A149" s="316"/>
      <c r="E149" s="311" t="s">
        <v>187</v>
      </c>
      <c r="F149" s="296"/>
      <c r="G149" s="347"/>
    </row>
    <row r="150" spans="1:13" ht="21" thickTop="1">
      <c r="A150" s="270" t="s">
        <v>43</v>
      </c>
      <c r="B150" s="277" t="s">
        <v>188</v>
      </c>
      <c r="C150" s="277" t="s">
        <v>189</v>
      </c>
      <c r="D150" s="277" t="s">
        <v>189</v>
      </c>
      <c r="E150" s="288" t="s">
        <v>190</v>
      </c>
      <c r="F150" s="280">
        <f t="shared" ref="F150:M150" si="4">F21</f>
        <v>45670</v>
      </c>
      <c r="G150" s="281" t="str">
        <f t="shared" si="4"/>
        <v>9:00</v>
      </c>
      <c r="H150" s="280">
        <f t="shared" si="4"/>
        <v>45691</v>
      </c>
      <c r="I150" s="281">
        <f t="shared" si="4"/>
        <v>0.45833333333333331</v>
      </c>
      <c r="J150" s="280">
        <f t="shared" si="4"/>
        <v>45747</v>
      </c>
      <c r="K150" s="281">
        <f t="shared" si="4"/>
        <v>0.375</v>
      </c>
      <c r="L150" s="280">
        <f t="shared" si="4"/>
        <v>45775</v>
      </c>
      <c r="M150" s="281">
        <f t="shared" si="4"/>
        <v>0.375</v>
      </c>
    </row>
    <row r="151" spans="1:13">
      <c r="A151" s="270" t="s">
        <v>59</v>
      </c>
      <c r="B151" s="277" t="s">
        <v>188</v>
      </c>
      <c r="C151" s="277" t="s">
        <v>189</v>
      </c>
      <c r="D151" s="277" t="s">
        <v>189</v>
      </c>
      <c r="E151" s="278" t="s">
        <v>191</v>
      </c>
      <c r="F151" s="280">
        <f t="shared" ref="F151:M151" si="5">F31</f>
        <v>45677</v>
      </c>
      <c r="G151" s="281">
        <f t="shared" si="5"/>
        <v>0.41666666666666669</v>
      </c>
      <c r="H151" s="280">
        <f t="shared" si="5"/>
        <v>45698</v>
      </c>
      <c r="I151" s="281">
        <f t="shared" si="5"/>
        <v>0.41666666666666669</v>
      </c>
      <c r="J151" s="280">
        <f t="shared" si="5"/>
        <v>45749</v>
      </c>
      <c r="K151" s="281">
        <f t="shared" si="5"/>
        <v>0.41666666666666669</v>
      </c>
      <c r="L151" s="280">
        <f t="shared" si="5"/>
        <v>45777</v>
      </c>
      <c r="M151" s="281">
        <f t="shared" si="5"/>
        <v>0.375</v>
      </c>
    </row>
    <row r="152" spans="1:13">
      <c r="A152" s="286"/>
      <c r="B152" s="277"/>
      <c r="C152" s="277"/>
      <c r="D152" s="277"/>
      <c r="E152" s="287"/>
      <c r="F152" s="305"/>
      <c r="G152" s="343"/>
      <c r="H152" s="305"/>
      <c r="I152" s="343"/>
      <c r="J152" s="305"/>
      <c r="K152" s="343"/>
      <c r="L152" s="305"/>
      <c r="M152" s="343"/>
    </row>
    <row r="153" spans="1:13">
      <c r="A153" s="270" t="s">
        <v>91</v>
      </c>
      <c r="B153" s="277" t="s">
        <v>188</v>
      </c>
      <c r="C153" s="277" t="s">
        <v>189</v>
      </c>
      <c r="D153" s="277" t="s">
        <v>189</v>
      </c>
      <c r="E153" s="288" t="s">
        <v>192</v>
      </c>
      <c r="F153" s="280">
        <f t="shared" ref="F153:M153" si="6">F57</f>
        <v>45670</v>
      </c>
      <c r="G153" s="281" t="str">
        <f t="shared" si="6"/>
        <v>9:00</v>
      </c>
      <c r="H153" s="280">
        <f t="shared" si="6"/>
        <v>45691</v>
      </c>
      <c r="I153" s="281" t="str">
        <f t="shared" si="6"/>
        <v>9:00</v>
      </c>
      <c r="J153" s="280">
        <f t="shared" si="6"/>
        <v>45747</v>
      </c>
      <c r="K153" s="281">
        <f t="shared" si="6"/>
        <v>0.375</v>
      </c>
      <c r="L153" s="280">
        <f t="shared" si="6"/>
        <v>45775</v>
      </c>
      <c r="M153" s="281">
        <f t="shared" si="6"/>
        <v>0.375</v>
      </c>
    </row>
    <row r="154" spans="1:13">
      <c r="A154" s="270" t="s">
        <v>148</v>
      </c>
      <c r="B154" s="277" t="s">
        <v>188</v>
      </c>
      <c r="C154" s="277" t="s">
        <v>189</v>
      </c>
      <c r="D154" s="277" t="s">
        <v>189</v>
      </c>
      <c r="E154" s="278" t="s">
        <v>193</v>
      </c>
      <c r="F154" s="280">
        <f t="shared" ref="F154:M154" si="7">F110</f>
        <v>45677</v>
      </c>
      <c r="G154" s="281">
        <f t="shared" si="7"/>
        <v>0.41666666666666669</v>
      </c>
      <c r="H154" s="280">
        <f t="shared" si="7"/>
        <v>45698</v>
      </c>
      <c r="I154" s="281">
        <f t="shared" si="7"/>
        <v>0.41666666666666669</v>
      </c>
      <c r="J154" s="280">
        <f t="shared" si="7"/>
        <v>45751</v>
      </c>
      <c r="K154" s="281">
        <f t="shared" si="7"/>
        <v>0.625</v>
      </c>
      <c r="L154" s="280">
        <f t="shared" si="7"/>
        <v>45775</v>
      </c>
      <c r="M154" s="281">
        <f t="shared" si="7"/>
        <v>0.375</v>
      </c>
    </row>
    <row r="155" spans="1:13" ht="21" thickBot="1">
      <c r="A155" s="302"/>
      <c r="B155" s="277"/>
      <c r="C155" s="277"/>
      <c r="D155" s="277"/>
      <c r="E155" s="445"/>
      <c r="F155" s="346"/>
      <c r="G155" s="347"/>
      <c r="H155" s="346"/>
      <c r="I155" s="347"/>
      <c r="J155" s="346"/>
      <c r="K155" s="347"/>
      <c r="L155" s="346"/>
      <c r="M155" s="347"/>
    </row>
    <row r="156" spans="1:13">
      <c r="A156" s="316"/>
      <c r="E156" s="446" t="s">
        <v>194</v>
      </c>
      <c r="F156" s="348"/>
      <c r="G156" s="349"/>
      <c r="H156" s="348"/>
      <c r="I156" s="349"/>
      <c r="J156" s="348"/>
      <c r="K156" s="349"/>
      <c r="L156" s="348"/>
      <c r="M156" s="349"/>
    </row>
    <row r="157" spans="1:13">
      <c r="A157" s="270" t="s">
        <v>127</v>
      </c>
      <c r="B157" s="277" t="s">
        <v>188</v>
      </c>
      <c r="C157" s="277" t="s">
        <v>189</v>
      </c>
      <c r="D157" s="277" t="s">
        <v>189</v>
      </c>
      <c r="E157" s="447" t="s">
        <v>195</v>
      </c>
      <c r="F157" s="448">
        <f t="shared" ref="F157:M157" si="8">F90</f>
        <v>45666</v>
      </c>
      <c r="G157" s="351">
        <f t="shared" si="8"/>
        <v>0.5</v>
      </c>
      <c r="H157" s="350">
        <f t="shared" si="8"/>
        <v>45687</v>
      </c>
      <c r="I157" s="351">
        <f t="shared" si="8"/>
        <v>0.5</v>
      </c>
      <c r="J157" s="350">
        <f t="shared" si="8"/>
        <v>45750</v>
      </c>
      <c r="K157" s="351">
        <f t="shared" si="8"/>
        <v>0.5</v>
      </c>
      <c r="L157" s="350">
        <f t="shared" si="8"/>
        <v>45771</v>
      </c>
      <c r="M157" s="351">
        <f t="shared" si="8"/>
        <v>0.41666666666666669</v>
      </c>
    </row>
    <row r="158" spans="1:13" ht="21" thickBot="1">
      <c r="A158" s="270" t="s">
        <v>129</v>
      </c>
      <c r="B158" s="277" t="s">
        <v>188</v>
      </c>
      <c r="C158" s="277" t="s">
        <v>189</v>
      </c>
      <c r="D158" s="277" t="s">
        <v>189</v>
      </c>
      <c r="E158" s="449" t="s">
        <v>196</v>
      </c>
      <c r="F158" s="283">
        <f t="shared" ref="F158:M158" si="9">F92</f>
        <v>45666</v>
      </c>
      <c r="G158" s="281">
        <f t="shared" si="9"/>
        <v>0.5</v>
      </c>
      <c r="H158" s="280">
        <f t="shared" si="9"/>
        <v>45687</v>
      </c>
      <c r="I158" s="281">
        <f t="shared" si="9"/>
        <v>0.5</v>
      </c>
      <c r="J158" s="280">
        <f t="shared" si="9"/>
        <v>45750</v>
      </c>
      <c r="K158" s="281">
        <f t="shared" si="9"/>
        <v>0.5</v>
      </c>
      <c r="L158" s="280">
        <f t="shared" si="9"/>
        <v>45771</v>
      </c>
      <c r="M158" s="281">
        <f t="shared" si="9"/>
        <v>0.41666666666666669</v>
      </c>
    </row>
    <row r="159" spans="1:13" ht="21" thickBot="1">
      <c r="A159" s="450"/>
      <c r="B159" s="277"/>
      <c r="C159" s="277"/>
      <c r="D159" s="277"/>
      <c r="E159" s="445"/>
      <c r="F159" s="352"/>
      <c r="G159" s="353"/>
      <c r="H159" s="352"/>
      <c r="I159" s="353"/>
      <c r="J159" s="352"/>
      <c r="K159" s="353"/>
      <c r="L159" s="352"/>
      <c r="M159" s="353"/>
    </row>
    <row r="160" spans="1:13" ht="21.75" thickTop="1" thickBot="1">
      <c r="A160" s="286"/>
      <c r="B160" s="277"/>
      <c r="C160" s="277"/>
      <c r="D160" s="277"/>
      <c r="E160" s="311" t="s">
        <v>197</v>
      </c>
      <c r="F160" s="451"/>
      <c r="G160" s="349"/>
      <c r="H160" s="354"/>
      <c r="I160" s="349"/>
      <c r="J160" s="354"/>
      <c r="K160" s="349"/>
      <c r="L160" s="354"/>
      <c r="M160" s="349"/>
    </row>
    <row r="161" spans="1:13" ht="41.25" thickTop="1">
      <c r="A161" s="270" t="s">
        <v>64</v>
      </c>
      <c r="B161" s="277" t="s">
        <v>188</v>
      </c>
      <c r="C161" s="277" t="s">
        <v>189</v>
      </c>
      <c r="D161" s="277" t="s">
        <v>198</v>
      </c>
      <c r="E161" s="285" t="s">
        <v>199</v>
      </c>
      <c r="F161" s="280">
        <f t="shared" ref="F161:M161" si="10">F35</f>
        <v>45672</v>
      </c>
      <c r="G161" s="281">
        <f t="shared" si="10"/>
        <v>0.41666666666666669</v>
      </c>
      <c r="H161" s="280">
        <f t="shared" si="10"/>
        <v>45694</v>
      </c>
      <c r="I161" s="281">
        <f t="shared" si="10"/>
        <v>0.41666666666666669</v>
      </c>
      <c r="J161" s="280">
        <f t="shared" si="10"/>
        <v>45749</v>
      </c>
      <c r="K161" s="281">
        <f t="shared" si="10"/>
        <v>0.625</v>
      </c>
      <c r="L161" s="280">
        <f t="shared" si="10"/>
        <v>45777</v>
      </c>
      <c r="M161" s="281">
        <f t="shared" si="10"/>
        <v>0.58333333333333337</v>
      </c>
    </row>
    <row r="162" spans="1:13">
      <c r="A162" s="270" t="s">
        <v>52</v>
      </c>
      <c r="B162" s="277" t="s">
        <v>188</v>
      </c>
      <c r="C162" s="277" t="s">
        <v>189</v>
      </c>
      <c r="D162" s="277" t="s">
        <v>198</v>
      </c>
      <c r="E162" s="278" t="s">
        <v>200</v>
      </c>
      <c r="F162" s="280">
        <f t="shared" ref="F162:M162" si="11">F27</f>
        <v>45665</v>
      </c>
      <c r="G162" s="281" t="str">
        <f t="shared" si="11"/>
        <v>9:00</v>
      </c>
      <c r="H162" s="280">
        <f t="shared" si="11"/>
        <v>45686</v>
      </c>
      <c r="I162" s="281">
        <f t="shared" si="11"/>
        <v>0.625</v>
      </c>
      <c r="J162" s="280">
        <f t="shared" si="11"/>
        <v>45748</v>
      </c>
      <c r="K162" s="281">
        <f t="shared" si="11"/>
        <v>0.375</v>
      </c>
      <c r="L162" s="280">
        <f t="shared" si="11"/>
        <v>45771</v>
      </c>
      <c r="M162" s="281">
        <f t="shared" si="11"/>
        <v>0.375</v>
      </c>
    </row>
    <row r="163" spans="1:13">
      <c r="A163" s="270" t="s">
        <v>73</v>
      </c>
      <c r="B163" s="277" t="s">
        <v>188</v>
      </c>
      <c r="C163" s="277" t="s">
        <v>189</v>
      </c>
      <c r="D163" s="277" t="s">
        <v>198</v>
      </c>
      <c r="E163" s="278" t="s">
        <v>201</v>
      </c>
      <c r="F163" s="280">
        <f t="shared" ref="F163:M163" si="12">F42</f>
        <v>45670</v>
      </c>
      <c r="G163" s="281">
        <f t="shared" si="12"/>
        <v>0.66666666666666663</v>
      </c>
      <c r="H163" s="280">
        <f t="shared" si="12"/>
        <v>45691</v>
      </c>
      <c r="I163" s="281">
        <f t="shared" si="12"/>
        <v>0.66666666666666663</v>
      </c>
      <c r="J163" s="280">
        <f t="shared" si="12"/>
        <v>45747</v>
      </c>
      <c r="K163" s="281">
        <f t="shared" si="12"/>
        <v>0.66666666666666663</v>
      </c>
      <c r="L163" s="280">
        <f t="shared" si="12"/>
        <v>45769</v>
      </c>
      <c r="M163" s="281">
        <f t="shared" si="12"/>
        <v>0.66666666666666663</v>
      </c>
    </row>
    <row r="164" spans="1:13">
      <c r="A164" s="302"/>
      <c r="B164" s="277"/>
      <c r="C164" s="277"/>
      <c r="D164" s="277"/>
      <c r="E164" s="445"/>
      <c r="F164" s="346"/>
      <c r="G164" s="347"/>
      <c r="H164" s="346"/>
      <c r="I164" s="347"/>
      <c r="J164" s="346"/>
      <c r="K164" s="347"/>
      <c r="L164" s="346"/>
      <c r="M164" s="347"/>
    </row>
    <row r="165" spans="1:13" ht="40.5">
      <c r="A165" s="270" t="s">
        <v>118</v>
      </c>
      <c r="B165" s="277" t="s">
        <v>188</v>
      </c>
      <c r="C165" s="277" t="s">
        <v>189</v>
      </c>
      <c r="D165" s="277" t="s">
        <v>198</v>
      </c>
      <c r="E165" s="285" t="s">
        <v>202</v>
      </c>
      <c r="F165" s="280">
        <f t="shared" ref="F165:M165" si="13">F83</f>
        <v>45674</v>
      </c>
      <c r="G165" s="281">
        <f t="shared" si="13"/>
        <v>0.35416666666666669</v>
      </c>
      <c r="H165" s="280">
        <f t="shared" si="13"/>
        <v>45695</v>
      </c>
      <c r="I165" s="281">
        <f t="shared" si="13"/>
        <v>0.35416666666666669</v>
      </c>
      <c r="J165" s="280">
        <f t="shared" si="13"/>
        <v>45749</v>
      </c>
      <c r="K165" s="281">
        <f t="shared" si="13"/>
        <v>0.35416666666666669</v>
      </c>
      <c r="L165" s="280">
        <f t="shared" si="13"/>
        <v>45771</v>
      </c>
      <c r="M165" s="281">
        <f t="shared" si="13"/>
        <v>0.35416666666666669</v>
      </c>
    </row>
    <row r="166" spans="1:13">
      <c r="A166" s="270" t="s">
        <v>22</v>
      </c>
      <c r="B166" s="277" t="s">
        <v>188</v>
      </c>
      <c r="C166" s="277" t="s">
        <v>189</v>
      </c>
      <c r="D166" s="277" t="s">
        <v>198</v>
      </c>
      <c r="E166" s="278" t="s">
        <v>203</v>
      </c>
      <c r="F166" s="280">
        <f t="shared" ref="F166:M166" si="14">F7</f>
        <v>45665</v>
      </c>
      <c r="G166" s="281" t="str">
        <f t="shared" si="14"/>
        <v>9:00</v>
      </c>
      <c r="H166" s="280">
        <f t="shared" si="14"/>
        <v>45686</v>
      </c>
      <c r="I166" s="281" t="str">
        <f t="shared" si="14"/>
        <v>9:00</v>
      </c>
      <c r="J166" s="280">
        <f t="shared" si="14"/>
        <v>45748</v>
      </c>
      <c r="K166" s="281">
        <f t="shared" si="14"/>
        <v>0.375</v>
      </c>
      <c r="L166" s="280">
        <f t="shared" si="14"/>
        <v>45769</v>
      </c>
      <c r="M166" s="281">
        <f t="shared" si="14"/>
        <v>0.375</v>
      </c>
    </row>
    <row r="167" spans="1:13">
      <c r="A167" s="270" t="s">
        <v>41</v>
      </c>
      <c r="B167" s="277" t="s">
        <v>188</v>
      </c>
      <c r="C167" s="277" t="s">
        <v>189</v>
      </c>
      <c r="D167" s="277" t="s">
        <v>198</v>
      </c>
      <c r="E167" s="278" t="s">
        <v>204</v>
      </c>
      <c r="F167" s="280">
        <f t="shared" ref="F167:M167" si="15">F18</f>
        <v>45666</v>
      </c>
      <c r="G167" s="281">
        <f t="shared" si="15"/>
        <v>0.625</v>
      </c>
      <c r="H167" s="280">
        <f t="shared" si="15"/>
        <v>45687</v>
      </c>
      <c r="I167" s="281">
        <f t="shared" si="15"/>
        <v>0.625</v>
      </c>
      <c r="J167" s="280">
        <f t="shared" si="15"/>
        <v>45747</v>
      </c>
      <c r="K167" s="281">
        <f t="shared" si="15"/>
        <v>0.625</v>
      </c>
      <c r="L167" s="280">
        <f t="shared" si="15"/>
        <v>45770</v>
      </c>
      <c r="M167" s="281">
        <f t="shared" si="15"/>
        <v>0.625</v>
      </c>
    </row>
    <row r="168" spans="1:13" ht="21" thickBot="1">
      <c r="A168" s="302"/>
      <c r="B168" s="277"/>
      <c r="C168" s="277"/>
      <c r="D168" s="277"/>
      <c r="E168" s="445"/>
      <c r="F168" s="346"/>
      <c r="G168" s="347"/>
      <c r="H168" s="346"/>
      <c r="I168" s="347"/>
      <c r="J168" s="346"/>
      <c r="K168" s="347"/>
      <c r="L168" s="346"/>
      <c r="M168" s="347"/>
    </row>
    <row r="169" spans="1:13">
      <c r="A169" s="316"/>
      <c r="B169" s="277"/>
      <c r="C169" s="277"/>
      <c r="D169" s="277"/>
      <c r="E169" s="452" t="s">
        <v>205</v>
      </c>
      <c r="F169" s="401"/>
      <c r="G169" s="343"/>
      <c r="H169" s="355"/>
      <c r="I169" s="343"/>
      <c r="J169" s="355"/>
      <c r="K169" s="343"/>
      <c r="L169" s="355"/>
      <c r="M169" s="343"/>
    </row>
    <row r="170" spans="1:13">
      <c r="A170" s="270" t="s">
        <v>37</v>
      </c>
      <c r="B170" s="277" t="s">
        <v>188</v>
      </c>
      <c r="C170" s="277" t="s">
        <v>189</v>
      </c>
      <c r="D170" s="277" t="s">
        <v>198</v>
      </c>
      <c r="E170" s="447" t="s">
        <v>206</v>
      </c>
      <c r="F170" s="283">
        <f t="shared" ref="F170:M170" si="16">F14</f>
        <v>45667</v>
      </c>
      <c r="G170" s="281" t="str">
        <f t="shared" si="16"/>
        <v>9:00</v>
      </c>
      <c r="H170" s="283">
        <f t="shared" si="16"/>
        <v>45688</v>
      </c>
      <c r="I170" s="281" t="str">
        <f t="shared" si="16"/>
        <v>9:00</v>
      </c>
      <c r="J170" s="283">
        <f t="shared" si="16"/>
        <v>45751</v>
      </c>
      <c r="K170" s="281">
        <f t="shared" si="16"/>
        <v>0.375</v>
      </c>
      <c r="L170" s="283">
        <f t="shared" si="16"/>
        <v>45775</v>
      </c>
      <c r="M170" s="281">
        <f t="shared" si="16"/>
        <v>0.375</v>
      </c>
    </row>
    <row r="171" spans="1:13" ht="21" thickBot="1">
      <c r="A171" s="270" t="s">
        <v>144</v>
      </c>
      <c r="B171" s="277" t="s">
        <v>188</v>
      </c>
      <c r="C171" s="277" t="s">
        <v>189</v>
      </c>
      <c r="D171" s="277" t="s">
        <v>198</v>
      </c>
      <c r="E171" s="453" t="s">
        <v>207</v>
      </c>
      <c r="F171" s="283">
        <f t="shared" ref="F171:M171" si="17">F105</f>
        <v>45667</v>
      </c>
      <c r="G171" s="281">
        <f t="shared" si="17"/>
        <v>0.35416666666666669</v>
      </c>
      <c r="H171" s="283">
        <f t="shared" si="17"/>
        <v>45688</v>
      </c>
      <c r="I171" s="281">
        <f t="shared" si="17"/>
        <v>0.35416666666666669</v>
      </c>
      <c r="J171" s="283">
        <f t="shared" si="17"/>
        <v>45751</v>
      </c>
      <c r="K171" s="281">
        <f t="shared" si="17"/>
        <v>0.35416666666666669</v>
      </c>
      <c r="L171" s="283">
        <f t="shared" si="17"/>
        <v>45776</v>
      </c>
      <c r="M171" s="281">
        <f t="shared" si="17"/>
        <v>0.35416666666666669</v>
      </c>
    </row>
    <row r="172" spans="1:13">
      <c r="A172" s="316"/>
      <c r="B172" s="277"/>
      <c r="C172" s="277"/>
      <c r="D172" s="277"/>
      <c r="E172" s="445"/>
      <c r="F172" s="346"/>
      <c r="G172" s="347"/>
      <c r="H172" s="346"/>
      <c r="I172" s="347"/>
      <c r="J172" s="346"/>
      <c r="K172" s="347"/>
      <c r="L172" s="346"/>
      <c r="M172" s="347"/>
    </row>
    <row r="173" spans="1:13" ht="21" thickBot="1">
      <c r="A173" s="316"/>
      <c r="E173" s="454"/>
      <c r="F173" s="296"/>
      <c r="G173" s="347"/>
      <c r="H173" s="296"/>
      <c r="I173" s="347"/>
      <c r="J173" s="296"/>
      <c r="K173" s="347"/>
      <c r="L173" s="296"/>
      <c r="M173" s="347"/>
    </row>
    <row r="174" spans="1:13" ht="21.75" thickTop="1" thickBot="1">
      <c r="A174" s="316"/>
      <c r="E174" s="311" t="s">
        <v>208</v>
      </c>
      <c r="F174" s="296"/>
      <c r="G174" s="347"/>
      <c r="H174" s="296"/>
      <c r="I174" s="347"/>
      <c r="J174" s="296"/>
      <c r="K174" s="347"/>
      <c r="L174" s="296"/>
      <c r="M174" s="347"/>
    </row>
    <row r="175" spans="1:13" ht="21" thickTop="1">
      <c r="A175" s="270" t="s">
        <v>36</v>
      </c>
      <c r="B175" s="277" t="s">
        <v>188</v>
      </c>
      <c r="C175" s="277" t="s">
        <v>198</v>
      </c>
      <c r="D175" s="277" t="s">
        <v>189</v>
      </c>
      <c r="E175" s="285" t="s">
        <v>209</v>
      </c>
      <c r="F175" s="280">
        <f t="shared" ref="F175:M175" si="18">F13</f>
        <v>45670</v>
      </c>
      <c r="G175" s="281" t="str">
        <f t="shared" si="18"/>
        <v>9:00</v>
      </c>
      <c r="H175" s="280">
        <f t="shared" si="18"/>
        <v>45691</v>
      </c>
      <c r="I175" s="281" t="str">
        <f t="shared" si="18"/>
        <v>9:00</v>
      </c>
      <c r="J175" s="280">
        <f t="shared" si="18"/>
        <v>45750</v>
      </c>
      <c r="K175" s="281">
        <f t="shared" si="18"/>
        <v>0.6875</v>
      </c>
      <c r="L175" s="280">
        <f t="shared" si="18"/>
        <v>45777</v>
      </c>
      <c r="M175" s="281">
        <f t="shared" si="18"/>
        <v>0.6875</v>
      </c>
    </row>
    <row r="176" spans="1:13">
      <c r="A176" s="270" t="s">
        <v>55</v>
      </c>
      <c r="B176" s="277" t="s">
        <v>188</v>
      </c>
      <c r="C176" s="277" t="s">
        <v>198</v>
      </c>
      <c r="D176" s="277" t="s">
        <v>189</v>
      </c>
      <c r="E176" s="278" t="s">
        <v>210</v>
      </c>
      <c r="F176" s="280">
        <f t="shared" ref="F176:M176" si="19">F29</f>
        <v>45666</v>
      </c>
      <c r="G176" s="280" t="str">
        <f t="shared" si="19"/>
        <v>10:00</v>
      </c>
      <c r="H176" s="280">
        <f t="shared" si="19"/>
        <v>45687</v>
      </c>
      <c r="I176" s="280" t="str">
        <f t="shared" si="19"/>
        <v>10:00</v>
      </c>
      <c r="J176" s="280">
        <f t="shared" si="19"/>
        <v>45747</v>
      </c>
      <c r="K176" s="281">
        <f t="shared" si="19"/>
        <v>0.625</v>
      </c>
      <c r="L176" s="280">
        <f t="shared" si="19"/>
        <v>45776</v>
      </c>
      <c r="M176" s="281">
        <f t="shared" si="19"/>
        <v>0.41666666666666669</v>
      </c>
    </row>
    <row r="177" spans="1:13" ht="21" thickBot="1">
      <c r="A177" s="270" t="s">
        <v>66</v>
      </c>
      <c r="B177" s="277" t="s">
        <v>188</v>
      </c>
      <c r="C177" s="277" t="s">
        <v>198</v>
      </c>
      <c r="D177" s="277" t="s">
        <v>189</v>
      </c>
      <c r="E177" s="278" t="s">
        <v>211</v>
      </c>
      <c r="F177" s="280">
        <f t="shared" ref="F177:M177" si="20">F37</f>
        <v>45677</v>
      </c>
      <c r="G177" s="280" t="str">
        <f t="shared" si="20"/>
        <v>15:30</v>
      </c>
      <c r="H177" s="280">
        <f t="shared" si="20"/>
        <v>45698</v>
      </c>
      <c r="I177" s="280" t="str">
        <f t="shared" si="20"/>
        <v>15:30</v>
      </c>
      <c r="J177" s="280">
        <f t="shared" si="20"/>
        <v>45748</v>
      </c>
      <c r="K177" s="281">
        <f t="shared" si="20"/>
        <v>0.375</v>
      </c>
      <c r="L177" s="280">
        <f t="shared" si="20"/>
        <v>45770</v>
      </c>
      <c r="M177" s="281">
        <f t="shared" si="20"/>
        <v>0.375</v>
      </c>
    </row>
    <row r="178" spans="1:13">
      <c r="A178" s="302"/>
      <c r="B178" s="277"/>
      <c r="C178" s="277"/>
      <c r="D178" s="277"/>
      <c r="E178" s="446" t="s">
        <v>212</v>
      </c>
      <c r="F178" s="401"/>
      <c r="G178" s="343"/>
      <c r="H178" s="355"/>
      <c r="I178" s="343"/>
      <c r="J178" s="355"/>
      <c r="K178" s="343"/>
      <c r="L178" s="355"/>
      <c r="M178" s="343"/>
    </row>
    <row r="179" spans="1:13" ht="21" thickBot="1">
      <c r="A179" s="270" t="s">
        <v>90</v>
      </c>
      <c r="B179" s="277" t="s">
        <v>188</v>
      </c>
      <c r="C179" s="277" t="s">
        <v>189</v>
      </c>
      <c r="D179" s="277" t="s">
        <v>189</v>
      </c>
      <c r="E179" s="455" t="s">
        <v>213</v>
      </c>
      <c r="F179" s="283">
        <f t="shared" ref="F179:M179" si="21">F56</f>
        <v>45665</v>
      </c>
      <c r="G179" s="281">
        <f t="shared" si="21"/>
        <v>0.35416666666666669</v>
      </c>
      <c r="H179" s="283">
        <f t="shared" si="21"/>
        <v>45686</v>
      </c>
      <c r="I179" s="281">
        <f t="shared" si="21"/>
        <v>0.35416666666666669</v>
      </c>
      <c r="J179" s="283">
        <f t="shared" si="21"/>
        <v>45749</v>
      </c>
      <c r="K179" s="281">
        <f t="shared" si="21"/>
        <v>0.35416666666666669</v>
      </c>
      <c r="L179" s="283">
        <f t="shared" si="21"/>
        <v>45775</v>
      </c>
      <c r="M179" s="281">
        <f t="shared" si="21"/>
        <v>0.35416666666666669</v>
      </c>
    </row>
    <row r="180" spans="1:13" ht="21" thickBot="1">
      <c r="A180" s="450"/>
      <c r="B180" s="277"/>
      <c r="C180" s="277"/>
      <c r="D180" s="277"/>
      <c r="E180" s="445"/>
      <c r="F180" s="352"/>
      <c r="G180" s="353"/>
      <c r="H180" s="352"/>
      <c r="I180" s="353"/>
      <c r="J180" s="352"/>
      <c r="K180" s="353"/>
      <c r="L180" s="352"/>
      <c r="M180" s="353"/>
    </row>
    <row r="181" spans="1:13" ht="21.75" thickTop="1" thickBot="1">
      <c r="A181" s="286"/>
      <c r="B181" s="277"/>
      <c r="C181" s="277"/>
      <c r="D181" s="277"/>
      <c r="E181" s="311" t="s">
        <v>214</v>
      </c>
      <c r="F181" s="451"/>
      <c r="G181" s="349"/>
      <c r="H181" s="354"/>
      <c r="I181" s="349"/>
      <c r="J181" s="354"/>
      <c r="K181" s="349"/>
      <c r="L181" s="354"/>
      <c r="M181" s="349"/>
    </row>
    <row r="182" spans="1:13" ht="21" thickTop="1">
      <c r="A182" s="270" t="s">
        <v>159</v>
      </c>
      <c r="B182" s="277" t="s">
        <v>188</v>
      </c>
      <c r="C182" s="277" t="s">
        <v>198</v>
      </c>
      <c r="D182" s="277" t="s">
        <v>198</v>
      </c>
      <c r="E182" s="285" t="s">
        <v>215</v>
      </c>
      <c r="F182" s="280">
        <f t="shared" ref="F182:M182" si="22">F119</f>
        <v>45670</v>
      </c>
      <c r="G182" s="281">
        <f t="shared" si="22"/>
        <v>0.375</v>
      </c>
      <c r="H182" s="280">
        <f t="shared" si="22"/>
        <v>45691</v>
      </c>
      <c r="I182" s="281">
        <f t="shared" si="22"/>
        <v>0.375</v>
      </c>
      <c r="J182" s="280">
        <f t="shared" si="22"/>
        <v>45747</v>
      </c>
      <c r="K182" s="281">
        <f t="shared" si="22"/>
        <v>0.375</v>
      </c>
      <c r="L182" s="280">
        <f t="shared" si="22"/>
        <v>45775</v>
      </c>
      <c r="M182" s="281">
        <f t="shared" si="22"/>
        <v>0.375</v>
      </c>
    </row>
    <row r="183" spans="1:13" ht="21" thickBot="1">
      <c r="A183" s="270" t="s">
        <v>92</v>
      </c>
      <c r="B183" s="277" t="s">
        <v>188</v>
      </c>
      <c r="C183" s="277" t="s">
        <v>198</v>
      </c>
      <c r="D183" s="277" t="s">
        <v>198</v>
      </c>
      <c r="E183" s="278" t="s">
        <v>216</v>
      </c>
      <c r="F183" s="280">
        <f t="shared" ref="F183:M183" si="23">F58</f>
        <v>45673</v>
      </c>
      <c r="G183" s="281" t="str">
        <f t="shared" si="23"/>
        <v>8:30</v>
      </c>
      <c r="H183" s="280">
        <f t="shared" si="23"/>
        <v>45692</v>
      </c>
      <c r="I183" s="281" t="str">
        <f t="shared" si="23"/>
        <v>8:30</v>
      </c>
      <c r="J183" s="280">
        <f t="shared" si="23"/>
        <v>45750</v>
      </c>
      <c r="K183" s="281" t="str">
        <f t="shared" si="23"/>
        <v>8:30</v>
      </c>
      <c r="L183" s="280">
        <f t="shared" si="23"/>
        <v>45771</v>
      </c>
      <c r="M183" s="281" t="str">
        <f t="shared" si="23"/>
        <v>8:30</v>
      </c>
    </row>
    <row r="184" spans="1:13">
      <c r="A184" s="316"/>
      <c r="E184" s="456" t="s">
        <v>194</v>
      </c>
      <c r="F184" s="401"/>
      <c r="G184" s="343"/>
      <c r="H184" s="355"/>
      <c r="I184" s="343"/>
      <c r="J184" s="355"/>
      <c r="K184" s="343"/>
      <c r="L184" s="355"/>
      <c r="M184" s="343"/>
    </row>
    <row r="185" spans="1:13">
      <c r="A185" s="270" t="s">
        <v>61</v>
      </c>
      <c r="B185" s="277" t="s">
        <v>188</v>
      </c>
      <c r="C185" s="277" t="s">
        <v>217</v>
      </c>
      <c r="D185" s="277" t="s">
        <v>198</v>
      </c>
      <c r="E185" s="279" t="s">
        <v>218</v>
      </c>
      <c r="F185" s="280">
        <f t="shared" ref="F185:M185" si="24">F33</f>
        <v>45674</v>
      </c>
      <c r="G185" s="280" t="str">
        <f t="shared" si="24"/>
        <v>9:00</v>
      </c>
      <c r="H185" s="280">
        <f t="shared" si="24"/>
        <v>45695</v>
      </c>
      <c r="I185" s="280" t="str">
        <f t="shared" si="24"/>
        <v>9:00</v>
      </c>
      <c r="J185" s="280">
        <f t="shared" si="24"/>
        <v>45748</v>
      </c>
      <c r="K185" s="280" t="str">
        <f t="shared" si="24"/>
        <v>9:00</v>
      </c>
      <c r="L185" s="280">
        <f t="shared" si="24"/>
        <v>45770</v>
      </c>
      <c r="M185" s="280" t="str">
        <f t="shared" si="24"/>
        <v>9:00</v>
      </c>
    </row>
    <row r="186" spans="1:13" ht="21" thickBot="1">
      <c r="A186" s="270" t="s">
        <v>38</v>
      </c>
      <c r="B186" s="277" t="s">
        <v>188</v>
      </c>
      <c r="C186" s="277" t="s">
        <v>217</v>
      </c>
      <c r="D186" s="277" t="s">
        <v>198</v>
      </c>
      <c r="E186" s="457" t="s">
        <v>219</v>
      </c>
      <c r="F186" s="280">
        <f t="shared" ref="F186:M186" si="25">F15</f>
        <v>45678</v>
      </c>
      <c r="G186" s="281">
        <f t="shared" si="25"/>
        <v>0.35416666666666669</v>
      </c>
      <c r="H186" s="280">
        <f t="shared" si="25"/>
        <v>45698</v>
      </c>
      <c r="I186" s="281">
        <f t="shared" si="25"/>
        <v>0.35416666666666669</v>
      </c>
      <c r="J186" s="280">
        <f t="shared" si="25"/>
        <v>45749</v>
      </c>
      <c r="K186" s="281">
        <f t="shared" si="25"/>
        <v>0.35416666666666669</v>
      </c>
      <c r="L186" s="280">
        <f t="shared" si="25"/>
        <v>45776</v>
      </c>
      <c r="M186" s="281">
        <f t="shared" si="25"/>
        <v>0.35416666666666669</v>
      </c>
    </row>
    <row r="187" spans="1:13">
      <c r="A187" s="302"/>
      <c r="B187" s="277"/>
      <c r="C187" s="277"/>
      <c r="D187" s="277"/>
      <c r="E187" s="415"/>
      <c r="F187" s="346"/>
      <c r="G187" s="347"/>
      <c r="H187" s="346"/>
      <c r="I187" s="347"/>
      <c r="J187" s="346"/>
      <c r="K187" s="347"/>
      <c r="L187" s="346"/>
      <c r="M187" s="347"/>
    </row>
    <row r="188" spans="1:13" ht="21" thickBot="1">
      <c r="A188" s="316"/>
      <c r="E188" s="454"/>
      <c r="F188" s="296"/>
      <c r="G188" s="347"/>
      <c r="H188" s="296"/>
      <c r="I188" s="347"/>
      <c r="J188" s="296"/>
      <c r="K188" s="347"/>
      <c r="L188" s="296"/>
      <c r="M188" s="347"/>
    </row>
    <row r="189" spans="1:13" ht="21.75" thickTop="1" thickBot="1">
      <c r="A189" s="316"/>
      <c r="E189" s="311" t="s">
        <v>220</v>
      </c>
      <c r="F189" s="296"/>
      <c r="G189" s="347"/>
      <c r="H189" s="296"/>
      <c r="I189" s="347"/>
      <c r="J189" s="296"/>
      <c r="K189" s="347"/>
      <c r="L189" s="296"/>
      <c r="M189" s="347"/>
    </row>
    <row r="190" spans="1:13" ht="21" thickTop="1">
      <c r="A190" s="270" t="s">
        <v>31</v>
      </c>
      <c r="B190" s="277" t="s">
        <v>188</v>
      </c>
      <c r="C190" s="277" t="s">
        <v>217</v>
      </c>
      <c r="D190" s="277" t="s">
        <v>189</v>
      </c>
      <c r="E190" s="458" t="s">
        <v>221</v>
      </c>
      <c r="F190" s="280">
        <f t="shared" ref="F190:M190" si="26">F10</f>
        <v>45674</v>
      </c>
      <c r="G190" s="281">
        <f t="shared" si="26"/>
        <v>0.625</v>
      </c>
      <c r="H190" s="280">
        <f t="shared" si="26"/>
        <v>45695</v>
      </c>
      <c r="I190" s="281" t="str">
        <f t="shared" si="26"/>
        <v>9:00</v>
      </c>
      <c r="J190" s="280">
        <f t="shared" si="26"/>
        <v>45751</v>
      </c>
      <c r="K190" s="281">
        <f t="shared" si="26"/>
        <v>0.625</v>
      </c>
      <c r="L190" s="280">
        <f t="shared" si="26"/>
        <v>45775</v>
      </c>
      <c r="M190" s="281">
        <f t="shared" si="26"/>
        <v>0.625</v>
      </c>
    </row>
    <row r="191" spans="1:13" ht="21" thickBot="1">
      <c r="A191" s="270" t="s">
        <v>165</v>
      </c>
      <c r="B191" s="277" t="s">
        <v>188</v>
      </c>
      <c r="C191" s="277" t="s">
        <v>217</v>
      </c>
      <c r="D191" s="277" t="s">
        <v>189</v>
      </c>
      <c r="E191" s="459" t="s">
        <v>222</v>
      </c>
      <c r="F191" s="283">
        <f t="shared" ref="F191:M191" si="27">F123</f>
        <v>45665</v>
      </c>
      <c r="G191" s="281">
        <f t="shared" si="27"/>
        <v>0.35416666666666669</v>
      </c>
      <c r="H191" s="283">
        <f t="shared" si="27"/>
        <v>45688</v>
      </c>
      <c r="I191" s="281">
        <f t="shared" si="27"/>
        <v>0.35416666666666669</v>
      </c>
      <c r="J191" s="283">
        <f t="shared" si="27"/>
        <v>45751</v>
      </c>
      <c r="K191" s="281">
        <f t="shared" si="27"/>
        <v>0.375</v>
      </c>
      <c r="L191" s="283">
        <f t="shared" si="27"/>
        <v>45775</v>
      </c>
      <c r="M191" s="281">
        <f t="shared" si="27"/>
        <v>0.35416666666666669</v>
      </c>
    </row>
    <row r="192" spans="1:13">
      <c r="A192" s="316"/>
      <c r="E192" s="456" t="s">
        <v>194</v>
      </c>
      <c r="F192" s="401"/>
      <c r="G192" s="343"/>
      <c r="H192" s="355"/>
      <c r="I192" s="343"/>
      <c r="J192" s="355"/>
      <c r="K192" s="343"/>
      <c r="L192" s="355"/>
      <c r="M192" s="343"/>
    </row>
    <row r="193" spans="1:13">
      <c r="A193" s="270" t="s">
        <v>39</v>
      </c>
      <c r="B193" s="277" t="s">
        <v>188</v>
      </c>
      <c r="C193" s="277" t="s">
        <v>217</v>
      </c>
      <c r="D193" s="277" t="s">
        <v>189</v>
      </c>
      <c r="E193" s="279" t="s">
        <v>223</v>
      </c>
      <c r="F193" s="280">
        <f t="shared" ref="F193:M193" si="28">F16</f>
        <v>45670</v>
      </c>
      <c r="G193" s="281" t="str">
        <f t="shared" si="28"/>
        <v>10:00</v>
      </c>
      <c r="H193" s="280">
        <f t="shared" si="28"/>
        <v>45691</v>
      </c>
      <c r="I193" s="281" t="str">
        <f t="shared" si="28"/>
        <v>10:00</v>
      </c>
      <c r="J193" s="280">
        <f t="shared" si="28"/>
        <v>45750</v>
      </c>
      <c r="K193" s="281">
        <f t="shared" si="28"/>
        <v>0.41666666666666669</v>
      </c>
      <c r="L193" s="280">
        <f t="shared" si="28"/>
        <v>45771</v>
      </c>
      <c r="M193" s="281">
        <f t="shared" si="28"/>
        <v>0.41666666666666669</v>
      </c>
    </row>
    <row r="194" spans="1:13">
      <c r="A194" s="270" t="s">
        <v>119</v>
      </c>
      <c r="B194" s="277" t="s">
        <v>188</v>
      </c>
      <c r="C194" s="277" t="s">
        <v>217</v>
      </c>
      <c r="D194" s="277" t="s">
        <v>189</v>
      </c>
      <c r="E194" s="279" t="s">
        <v>224</v>
      </c>
      <c r="F194" s="280">
        <f t="shared" ref="F194:M194" si="29">F84</f>
        <v>45672</v>
      </c>
      <c r="G194" s="280" t="str">
        <f t="shared" si="29"/>
        <v>10:00</v>
      </c>
      <c r="H194" s="280">
        <f t="shared" si="29"/>
        <v>45695</v>
      </c>
      <c r="I194" s="280" t="str">
        <f t="shared" si="29"/>
        <v>10:00</v>
      </c>
      <c r="J194" s="280">
        <f t="shared" si="29"/>
        <v>45750</v>
      </c>
      <c r="K194" s="281">
        <f t="shared" si="29"/>
        <v>0.41666666666666669</v>
      </c>
      <c r="L194" s="280">
        <f t="shared" si="29"/>
        <v>45777</v>
      </c>
      <c r="M194" s="281">
        <f t="shared" si="29"/>
        <v>0.41666666666666669</v>
      </c>
    </row>
    <row r="195" spans="1:13" ht="21" thickBot="1">
      <c r="A195" s="270" t="s">
        <v>168</v>
      </c>
      <c r="B195" s="277" t="s">
        <v>188</v>
      </c>
      <c r="C195" s="277" t="s">
        <v>217</v>
      </c>
      <c r="D195" s="277" t="s">
        <v>189</v>
      </c>
      <c r="E195" s="457" t="s">
        <v>225</v>
      </c>
      <c r="F195" s="280">
        <f t="shared" ref="F195:M195" si="30">F125</f>
        <v>45678</v>
      </c>
      <c r="G195" s="281" t="str">
        <f t="shared" si="30"/>
        <v>15:30</v>
      </c>
      <c r="H195" s="280">
        <f t="shared" si="30"/>
        <v>45698</v>
      </c>
      <c r="I195" s="281" t="str">
        <f t="shared" si="30"/>
        <v>15:30</v>
      </c>
      <c r="J195" s="280">
        <f t="shared" si="30"/>
        <v>45750</v>
      </c>
      <c r="K195" s="281">
        <f t="shared" si="30"/>
        <v>0.41666666666666669</v>
      </c>
      <c r="L195" s="280">
        <f t="shared" si="30"/>
        <v>45777</v>
      </c>
      <c r="M195" s="281">
        <f t="shared" si="30"/>
        <v>0.41666666666666669</v>
      </c>
    </row>
    <row r="196" spans="1:13" ht="21" thickBot="1">
      <c r="A196" s="450"/>
      <c r="B196" s="277"/>
      <c r="C196" s="277"/>
      <c r="D196" s="277"/>
      <c r="E196" s="445"/>
      <c r="F196" s="352"/>
      <c r="G196" s="353"/>
      <c r="H196" s="352"/>
      <c r="I196" s="353"/>
      <c r="J196" s="352"/>
      <c r="K196" s="353"/>
      <c r="L196" s="352"/>
      <c r="M196" s="353"/>
    </row>
    <row r="197" spans="1:13" ht="21.75" thickTop="1" thickBot="1">
      <c r="A197" s="286"/>
      <c r="B197" s="277"/>
      <c r="C197" s="277"/>
      <c r="D197" s="277"/>
      <c r="E197" s="311" t="s">
        <v>226</v>
      </c>
      <c r="F197" s="451"/>
      <c r="G197" s="349"/>
      <c r="H197" s="354"/>
      <c r="I197" s="349"/>
      <c r="J197" s="354"/>
      <c r="K197" s="349"/>
      <c r="L197" s="354"/>
      <c r="M197" s="349"/>
    </row>
    <row r="198" spans="1:13" ht="42" thickTop="1" thickBot="1">
      <c r="A198" s="270" t="s">
        <v>128</v>
      </c>
      <c r="B198" s="277" t="s">
        <v>188</v>
      </c>
      <c r="C198" s="277" t="s">
        <v>217</v>
      </c>
      <c r="D198" s="277" t="s">
        <v>198</v>
      </c>
      <c r="E198" s="278" t="s">
        <v>227</v>
      </c>
      <c r="F198" s="283">
        <f t="shared" ref="F198:M198" si="31">F91</f>
        <v>45667</v>
      </c>
      <c r="G198" s="281">
        <f t="shared" si="31"/>
        <v>0.60416666666666663</v>
      </c>
      <c r="H198" s="283">
        <f t="shared" si="31"/>
        <v>45688</v>
      </c>
      <c r="I198" s="281">
        <f t="shared" si="31"/>
        <v>0.60416666666666663</v>
      </c>
      <c r="J198" s="283">
        <f t="shared" si="31"/>
        <v>45751</v>
      </c>
      <c r="K198" s="281">
        <f t="shared" si="31"/>
        <v>0.60416666666666663</v>
      </c>
      <c r="L198" s="283">
        <f t="shared" si="31"/>
        <v>45775</v>
      </c>
      <c r="M198" s="281">
        <f t="shared" si="31"/>
        <v>0.60416666666666663</v>
      </c>
    </row>
    <row r="199" spans="1:13">
      <c r="A199" s="316"/>
      <c r="E199" s="456" t="s">
        <v>194</v>
      </c>
      <c r="F199" s="401"/>
      <c r="G199" s="343"/>
      <c r="H199" s="355"/>
      <c r="I199" s="343"/>
      <c r="J199" s="355"/>
      <c r="K199" s="343"/>
      <c r="L199" s="355"/>
      <c r="M199" s="343"/>
    </row>
    <row r="200" spans="1:13">
      <c r="A200" s="270" t="s">
        <v>115</v>
      </c>
      <c r="B200" s="277" t="s">
        <v>188</v>
      </c>
      <c r="C200" s="277" t="s">
        <v>217</v>
      </c>
      <c r="D200" s="277" t="s">
        <v>198</v>
      </c>
      <c r="E200" s="279" t="s">
        <v>228</v>
      </c>
      <c r="F200" s="283">
        <f t="shared" ref="F200:M200" si="32">F80</f>
        <v>45673</v>
      </c>
      <c r="G200" s="283" t="str">
        <f t="shared" si="32"/>
        <v>9:00</v>
      </c>
      <c r="H200" s="283">
        <f t="shared" si="32"/>
        <v>45694</v>
      </c>
      <c r="I200" s="356" t="str">
        <f t="shared" si="32"/>
        <v>9:00</v>
      </c>
      <c r="J200" s="283">
        <f t="shared" si="32"/>
        <v>45750</v>
      </c>
      <c r="K200" s="281">
        <f t="shared" si="32"/>
        <v>0.375</v>
      </c>
      <c r="L200" s="283">
        <f t="shared" si="32"/>
        <v>45777</v>
      </c>
      <c r="M200" s="281">
        <f t="shared" si="32"/>
        <v>0.375</v>
      </c>
    </row>
    <row r="201" spans="1:13" ht="21" thickBot="1">
      <c r="A201" s="270" t="s">
        <v>94</v>
      </c>
      <c r="B201" s="277" t="s">
        <v>188</v>
      </c>
      <c r="C201" s="277" t="s">
        <v>217</v>
      </c>
      <c r="D201" s="277" t="s">
        <v>198</v>
      </c>
      <c r="E201" s="279" t="s">
        <v>229</v>
      </c>
      <c r="F201" s="283">
        <f t="shared" ref="F201:M201" si="33">F60</f>
        <v>45678</v>
      </c>
      <c r="G201" s="356">
        <f t="shared" si="33"/>
        <v>0.41666666666666669</v>
      </c>
      <c r="H201" s="283">
        <f t="shared" si="33"/>
        <v>45698</v>
      </c>
      <c r="I201" s="356">
        <f t="shared" si="33"/>
        <v>0.41666666666666669</v>
      </c>
      <c r="J201" s="283">
        <f t="shared" si="33"/>
        <v>45748</v>
      </c>
      <c r="K201" s="356">
        <f t="shared" si="33"/>
        <v>0.41666666666666669</v>
      </c>
      <c r="L201" s="283">
        <f t="shared" si="33"/>
        <v>45770</v>
      </c>
      <c r="M201" s="356">
        <f t="shared" si="33"/>
        <v>0.625</v>
      </c>
    </row>
    <row r="202" spans="1:13">
      <c r="A202" s="316"/>
      <c r="E202" s="456" t="s">
        <v>194</v>
      </c>
      <c r="F202" s="401"/>
      <c r="G202" s="343"/>
      <c r="H202" s="355"/>
      <c r="I202" s="343"/>
      <c r="J202" s="355"/>
      <c r="K202" s="343"/>
      <c r="L202" s="355"/>
      <c r="M202" s="343"/>
    </row>
    <row r="203" spans="1:13">
      <c r="A203" s="270" t="s">
        <v>78</v>
      </c>
      <c r="B203" s="277" t="s">
        <v>188</v>
      </c>
      <c r="C203" s="277" t="s">
        <v>217</v>
      </c>
      <c r="D203" s="277" t="s">
        <v>198</v>
      </c>
      <c r="E203" s="282" t="s">
        <v>230</v>
      </c>
      <c r="F203" s="283">
        <f t="shared" ref="F203:M203" si="34">F46</f>
        <v>45671</v>
      </c>
      <c r="G203" s="281">
        <f t="shared" si="34"/>
        <v>0.375</v>
      </c>
      <c r="H203" s="283">
        <f t="shared" si="34"/>
        <v>45695</v>
      </c>
      <c r="I203" s="281">
        <f t="shared" si="34"/>
        <v>0.375</v>
      </c>
      <c r="J203" s="283">
        <f t="shared" si="34"/>
        <v>45751</v>
      </c>
      <c r="K203" s="281">
        <f t="shared" si="34"/>
        <v>0.375</v>
      </c>
      <c r="L203" s="283">
        <f t="shared" si="34"/>
        <v>45776</v>
      </c>
      <c r="M203" s="281">
        <f t="shared" si="34"/>
        <v>0.375</v>
      </c>
    </row>
    <row r="204" spans="1:13">
      <c r="A204" s="270" t="s">
        <v>141</v>
      </c>
      <c r="B204" s="277" t="s">
        <v>188</v>
      </c>
      <c r="C204" s="277" t="s">
        <v>217</v>
      </c>
      <c r="D204" s="277" t="s">
        <v>198</v>
      </c>
      <c r="E204" s="282" t="s">
        <v>231</v>
      </c>
      <c r="F204" s="283">
        <f t="shared" ref="F204:M204" si="35">F102</f>
        <v>45677</v>
      </c>
      <c r="G204" s="281">
        <f t="shared" si="35"/>
        <v>0.375</v>
      </c>
      <c r="H204" s="283">
        <f t="shared" si="35"/>
        <v>45698</v>
      </c>
      <c r="I204" s="281">
        <f t="shared" si="35"/>
        <v>0.66666666666666663</v>
      </c>
      <c r="J204" s="283">
        <f t="shared" si="35"/>
        <v>45749</v>
      </c>
      <c r="K204" s="281">
        <f t="shared" si="35"/>
        <v>0.375</v>
      </c>
      <c r="L204" s="283">
        <f t="shared" si="35"/>
        <v>45771</v>
      </c>
      <c r="M204" s="281">
        <f t="shared" si="35"/>
        <v>0.375</v>
      </c>
    </row>
    <row r="205" spans="1:13" ht="21" thickBot="1">
      <c r="A205" s="270" t="s">
        <v>77</v>
      </c>
      <c r="B205" s="277" t="s">
        <v>188</v>
      </c>
      <c r="C205" s="277" t="s">
        <v>217</v>
      </c>
      <c r="D205" s="277" t="s">
        <v>198</v>
      </c>
      <c r="E205" s="457" t="s">
        <v>232</v>
      </c>
      <c r="F205" s="283">
        <f t="shared" ref="F205:M205" si="36">F45</f>
        <v>45670</v>
      </c>
      <c r="G205" s="356" t="str">
        <f t="shared" si="36"/>
        <v>15:00</v>
      </c>
      <c r="H205" s="283">
        <f t="shared" si="36"/>
        <v>45691</v>
      </c>
      <c r="I205" s="356" t="str">
        <f t="shared" si="36"/>
        <v>15:00</v>
      </c>
      <c r="J205" s="283">
        <f t="shared" si="36"/>
        <v>45749</v>
      </c>
      <c r="K205" s="356" t="str">
        <f t="shared" si="36"/>
        <v>15:00</v>
      </c>
      <c r="L205" s="283">
        <f t="shared" si="36"/>
        <v>45776</v>
      </c>
      <c r="M205" s="356" t="str">
        <f t="shared" si="36"/>
        <v>15:00</v>
      </c>
    </row>
    <row r="206" spans="1:13">
      <c r="A206" s="302"/>
      <c r="B206" s="277"/>
      <c r="C206" s="277"/>
      <c r="D206" s="277"/>
      <c r="E206" s="415"/>
      <c r="F206" s="346"/>
      <c r="G206" s="347"/>
      <c r="H206" s="346"/>
      <c r="I206" s="347"/>
      <c r="J206" s="346"/>
      <c r="K206" s="347"/>
      <c r="L206" s="346"/>
      <c r="M206" s="347"/>
    </row>
    <row r="207" spans="1:13">
      <c r="A207" s="302"/>
      <c r="B207" s="277"/>
      <c r="C207" s="277"/>
      <c r="D207" s="277"/>
      <c r="E207" s="415"/>
      <c r="F207" s="346"/>
      <c r="G207" s="347"/>
      <c r="H207" s="346"/>
      <c r="I207" s="347"/>
      <c r="J207" s="346"/>
      <c r="K207" s="347"/>
      <c r="L207" s="346"/>
      <c r="M207" s="347"/>
    </row>
    <row r="208" spans="1:13">
      <c r="A208" s="316"/>
      <c r="E208" s="454"/>
      <c r="F208" s="296"/>
      <c r="G208" s="347"/>
    </row>
    <row r="209" spans="1:13">
      <c r="A209" s="316"/>
      <c r="E209" s="454" t="s">
        <v>233</v>
      </c>
      <c r="F209" s="296"/>
      <c r="G209" s="347"/>
      <c r="K209" s="296" t="s">
        <v>234</v>
      </c>
    </row>
    <row r="210" spans="1:13">
      <c r="A210" s="316"/>
      <c r="E210" s="454"/>
      <c r="F210" s="296"/>
      <c r="G210" s="347"/>
      <c r="K210" s="296" t="s">
        <v>235</v>
      </c>
    </row>
    <row r="211" spans="1:13">
      <c r="A211" s="316"/>
      <c r="E211" s="454"/>
      <c r="F211" s="296"/>
      <c r="G211" s="347"/>
    </row>
    <row r="212" spans="1:13">
      <c r="A212" s="316"/>
      <c r="E212" s="454"/>
      <c r="F212" s="460"/>
    </row>
    <row r="213" spans="1:13" ht="25.5">
      <c r="A213" s="316"/>
      <c r="E213" s="701" t="s">
        <v>0</v>
      </c>
      <c r="F213" s="701"/>
      <c r="G213" s="701"/>
      <c r="H213" s="701"/>
      <c r="I213" s="701"/>
      <c r="J213" s="701"/>
      <c r="K213" s="701"/>
      <c r="L213" s="701"/>
      <c r="M213" s="701"/>
    </row>
    <row r="214" spans="1:13" ht="25.5">
      <c r="A214" s="316"/>
      <c r="E214" s="701" t="s">
        <v>179</v>
      </c>
      <c r="F214" s="701"/>
      <c r="G214" s="701"/>
      <c r="H214" s="701"/>
      <c r="I214" s="701"/>
      <c r="J214" s="701"/>
      <c r="K214" s="701"/>
      <c r="L214" s="701"/>
      <c r="M214" s="701"/>
    </row>
    <row r="215" spans="1:13" ht="30">
      <c r="A215" s="316"/>
      <c r="E215" s="704" t="s">
        <v>236</v>
      </c>
      <c r="F215" s="704"/>
      <c r="G215" s="704"/>
      <c r="H215" s="704"/>
      <c r="I215" s="704"/>
      <c r="J215" s="704"/>
      <c r="K215" s="704"/>
      <c r="L215" s="704"/>
      <c r="M215" s="704"/>
    </row>
    <row r="216" spans="1:13" ht="25.5">
      <c r="A216" s="316"/>
      <c r="E216" s="701" t="s">
        <v>181</v>
      </c>
      <c r="F216" s="701"/>
      <c r="G216" s="701"/>
      <c r="H216" s="701"/>
      <c r="I216" s="701"/>
      <c r="J216" s="701"/>
      <c r="K216" s="701"/>
      <c r="L216" s="701"/>
      <c r="M216" s="701"/>
    </row>
    <row r="217" spans="1:13" ht="24" thickBot="1">
      <c r="A217" s="316"/>
      <c r="E217" s="461"/>
      <c r="F217" s="460"/>
    </row>
    <row r="218" spans="1:13" ht="21.75" customHeight="1" thickBot="1">
      <c r="A218" s="316"/>
      <c r="E218" s="688" t="s">
        <v>182</v>
      </c>
      <c r="F218" s="672" t="s">
        <v>7</v>
      </c>
      <c r="G218" s="691"/>
      <c r="H218" s="691"/>
      <c r="I218" s="691"/>
      <c r="J218" s="691"/>
      <c r="K218" s="691"/>
      <c r="L218" s="691"/>
      <c r="M218" s="673"/>
    </row>
    <row r="219" spans="1:13" ht="21.75" customHeight="1" thickBot="1">
      <c r="A219" s="316"/>
      <c r="E219" s="689"/>
      <c r="F219" s="672" t="s">
        <v>12</v>
      </c>
      <c r="G219" s="673"/>
      <c r="H219" s="672" t="s">
        <v>13</v>
      </c>
      <c r="I219" s="673"/>
      <c r="J219" s="672" t="s">
        <v>183</v>
      </c>
      <c r="K219" s="673"/>
      <c r="L219" s="672" t="s">
        <v>184</v>
      </c>
      <c r="M219" s="673"/>
    </row>
    <row r="220" spans="1:13" ht="21" thickBot="1">
      <c r="A220" s="316"/>
      <c r="E220" s="692"/>
      <c r="F220" s="344" t="s">
        <v>185</v>
      </c>
      <c r="G220" s="345" t="s">
        <v>186</v>
      </c>
      <c r="H220" s="344" t="s">
        <v>185</v>
      </c>
      <c r="I220" s="345" t="s">
        <v>186</v>
      </c>
      <c r="J220" s="344" t="s">
        <v>185</v>
      </c>
      <c r="K220" s="345" t="s">
        <v>186</v>
      </c>
      <c r="L220" s="344" t="s">
        <v>185</v>
      </c>
      <c r="M220" s="345" t="s">
        <v>186</v>
      </c>
    </row>
    <row r="221" spans="1:13" ht="21.75" thickTop="1" thickBot="1">
      <c r="A221" s="316"/>
      <c r="E221" s="311" t="s">
        <v>187</v>
      </c>
      <c r="F221" s="296"/>
      <c r="G221" s="347"/>
    </row>
    <row r="222" spans="1:13" ht="21" thickTop="1">
      <c r="A222" s="270" t="s">
        <v>142</v>
      </c>
      <c r="B222" s="277" t="s">
        <v>237</v>
      </c>
      <c r="C222" s="277" t="s">
        <v>189</v>
      </c>
      <c r="D222" s="277" t="s">
        <v>189</v>
      </c>
      <c r="E222" s="284" t="s">
        <v>238</v>
      </c>
      <c r="F222" s="280">
        <f t="shared" ref="F222:M222" si="37">F103</f>
        <v>45674</v>
      </c>
      <c r="G222" s="281" t="str">
        <f t="shared" si="37"/>
        <v>8:30</v>
      </c>
      <c r="H222" s="280">
        <f t="shared" si="37"/>
        <v>45698</v>
      </c>
      <c r="I222" s="281" t="str">
        <f t="shared" si="37"/>
        <v>8:30</v>
      </c>
      <c r="J222" s="280">
        <f t="shared" si="37"/>
        <v>45749</v>
      </c>
      <c r="K222" s="281">
        <f t="shared" si="37"/>
        <v>0.35416666666666669</v>
      </c>
      <c r="L222" s="280">
        <f t="shared" si="37"/>
        <v>45776</v>
      </c>
      <c r="M222" s="281">
        <f t="shared" si="37"/>
        <v>0.35416666666666669</v>
      </c>
    </row>
    <row r="223" spans="1:13">
      <c r="A223" s="270" t="s">
        <v>88</v>
      </c>
      <c r="B223" s="277" t="s">
        <v>237</v>
      </c>
      <c r="C223" s="277" t="s">
        <v>189</v>
      </c>
      <c r="D223" s="277" t="s">
        <v>189</v>
      </c>
      <c r="E223" s="284" t="s">
        <v>239</v>
      </c>
      <c r="F223" s="280">
        <f t="shared" ref="F223:M223" si="38">F54</f>
        <v>45672</v>
      </c>
      <c r="G223" s="281">
        <f t="shared" si="38"/>
        <v>0.625</v>
      </c>
      <c r="H223" s="280">
        <f t="shared" si="38"/>
        <v>45695</v>
      </c>
      <c r="I223" s="281">
        <f t="shared" si="38"/>
        <v>0.625</v>
      </c>
      <c r="J223" s="280">
        <f t="shared" si="38"/>
        <v>45748</v>
      </c>
      <c r="K223" s="281">
        <f t="shared" si="38"/>
        <v>0.625</v>
      </c>
      <c r="L223" s="280">
        <f t="shared" si="38"/>
        <v>45770</v>
      </c>
      <c r="M223" s="281">
        <f t="shared" si="38"/>
        <v>0.625</v>
      </c>
    </row>
    <row r="224" spans="1:13">
      <c r="A224" s="270" t="s">
        <v>129</v>
      </c>
      <c r="B224" s="277" t="s">
        <v>237</v>
      </c>
      <c r="C224" s="277" t="s">
        <v>189</v>
      </c>
      <c r="D224" s="277" t="s">
        <v>189</v>
      </c>
      <c r="E224" s="278" t="s">
        <v>240</v>
      </c>
      <c r="F224" s="280">
        <f t="shared" ref="F224:M224" si="39">F92</f>
        <v>45666</v>
      </c>
      <c r="G224" s="281">
        <f t="shared" si="39"/>
        <v>0.5</v>
      </c>
      <c r="H224" s="280">
        <f t="shared" si="39"/>
        <v>45687</v>
      </c>
      <c r="I224" s="281">
        <f t="shared" si="39"/>
        <v>0.5</v>
      </c>
      <c r="J224" s="280">
        <f t="shared" si="39"/>
        <v>45750</v>
      </c>
      <c r="K224" s="281">
        <f t="shared" si="39"/>
        <v>0.5</v>
      </c>
      <c r="L224" s="280">
        <f t="shared" si="39"/>
        <v>45771</v>
      </c>
      <c r="M224" s="281">
        <f t="shared" si="39"/>
        <v>0.41666666666666669</v>
      </c>
    </row>
    <row r="225" spans="1:13">
      <c r="A225" s="286"/>
      <c r="B225" s="277"/>
      <c r="C225" s="277"/>
      <c r="D225" s="277"/>
      <c r="E225" s="287"/>
      <c r="F225" s="305"/>
      <c r="G225" s="343"/>
      <c r="H225" s="305"/>
      <c r="I225" s="343"/>
      <c r="J225" s="305"/>
      <c r="K225" s="343"/>
      <c r="L225" s="305"/>
      <c r="M225" s="343"/>
    </row>
    <row r="226" spans="1:13">
      <c r="A226" s="270" t="s">
        <v>103</v>
      </c>
      <c r="B226" s="277" t="s">
        <v>237</v>
      </c>
      <c r="C226" s="277" t="s">
        <v>189</v>
      </c>
      <c r="D226" s="277" t="s">
        <v>189</v>
      </c>
      <c r="E226" s="284" t="s">
        <v>241</v>
      </c>
      <c r="F226" s="280">
        <f t="shared" ref="F226:M226" si="40">F68</f>
        <v>45664</v>
      </c>
      <c r="G226" s="281" t="str">
        <f t="shared" si="40"/>
        <v>8:30</v>
      </c>
      <c r="H226" s="280">
        <f t="shared" si="40"/>
        <v>45685</v>
      </c>
      <c r="I226" s="281" t="str">
        <f t="shared" si="40"/>
        <v>8:30</v>
      </c>
      <c r="J226" s="280">
        <f t="shared" si="40"/>
        <v>45749</v>
      </c>
      <c r="K226" s="281">
        <f t="shared" si="40"/>
        <v>0.35416666666666669</v>
      </c>
      <c r="L226" s="280">
        <f t="shared" si="40"/>
        <v>45770</v>
      </c>
      <c r="M226" s="281">
        <f t="shared" si="40"/>
        <v>0.39583333333333331</v>
      </c>
    </row>
    <row r="227" spans="1:13">
      <c r="A227" s="270" t="s">
        <v>27</v>
      </c>
      <c r="B227" s="277" t="s">
        <v>237</v>
      </c>
      <c r="C227" s="277" t="s">
        <v>189</v>
      </c>
      <c r="D227" s="277" t="s">
        <v>189</v>
      </c>
      <c r="E227" s="284" t="s">
        <v>242</v>
      </c>
      <c r="F227" s="280">
        <f t="shared" ref="F227:M227" si="41">F8</f>
        <v>45672</v>
      </c>
      <c r="G227" s="281">
        <f t="shared" si="41"/>
        <v>0.625</v>
      </c>
      <c r="H227" s="280">
        <f t="shared" si="41"/>
        <v>45695</v>
      </c>
      <c r="I227" s="281">
        <f t="shared" si="41"/>
        <v>0.625</v>
      </c>
      <c r="J227" s="280">
        <f t="shared" si="41"/>
        <v>45748</v>
      </c>
      <c r="K227" s="281">
        <f t="shared" si="41"/>
        <v>0.625</v>
      </c>
      <c r="L227" s="280">
        <f t="shared" si="41"/>
        <v>45770</v>
      </c>
      <c r="M227" s="281">
        <f t="shared" si="41"/>
        <v>0.625</v>
      </c>
    </row>
    <row r="228" spans="1:13">
      <c r="A228" s="270" t="s">
        <v>127</v>
      </c>
      <c r="B228" s="277" t="s">
        <v>237</v>
      </c>
      <c r="C228" s="277" t="s">
        <v>189</v>
      </c>
      <c r="D228" s="277" t="s">
        <v>189</v>
      </c>
      <c r="E228" s="278" t="s">
        <v>243</v>
      </c>
      <c r="F228" s="280">
        <f t="shared" ref="F228:M228" si="42">F90</f>
        <v>45666</v>
      </c>
      <c r="G228" s="351">
        <f t="shared" si="42"/>
        <v>0.5</v>
      </c>
      <c r="H228" s="280">
        <f t="shared" si="42"/>
        <v>45687</v>
      </c>
      <c r="I228" s="351">
        <f t="shared" si="42"/>
        <v>0.5</v>
      </c>
      <c r="J228" s="280">
        <f t="shared" si="42"/>
        <v>45750</v>
      </c>
      <c r="K228" s="351">
        <f t="shared" si="42"/>
        <v>0.5</v>
      </c>
      <c r="L228" s="280">
        <f t="shared" si="42"/>
        <v>45771</v>
      </c>
      <c r="M228" s="351">
        <f t="shared" si="42"/>
        <v>0.41666666666666669</v>
      </c>
    </row>
    <row r="229" spans="1:13">
      <c r="A229" s="286"/>
      <c r="B229" s="277"/>
      <c r="C229" s="277"/>
      <c r="D229" s="277"/>
      <c r="E229" s="287"/>
      <c r="F229" s="305"/>
      <c r="G229" s="343"/>
      <c r="H229" s="305"/>
      <c r="I229" s="343"/>
      <c r="J229" s="305"/>
      <c r="K229" s="343"/>
      <c r="L229" s="305"/>
      <c r="M229" s="343"/>
    </row>
    <row r="230" spans="1:13">
      <c r="A230" s="270" t="s">
        <v>151</v>
      </c>
      <c r="B230" s="277" t="s">
        <v>237</v>
      </c>
      <c r="C230" s="277" t="s">
        <v>189</v>
      </c>
      <c r="D230" s="277" t="s">
        <v>189</v>
      </c>
      <c r="E230" s="284" t="s">
        <v>244</v>
      </c>
      <c r="F230" s="280">
        <f t="shared" ref="F230:M230" si="43">F113</f>
        <v>45678</v>
      </c>
      <c r="G230" s="281" t="str">
        <f t="shared" si="43"/>
        <v>8:30</v>
      </c>
      <c r="H230" s="280">
        <f t="shared" si="43"/>
        <v>45698</v>
      </c>
      <c r="I230" s="281" t="str">
        <f t="shared" si="43"/>
        <v>8:30</v>
      </c>
      <c r="J230" s="280">
        <f t="shared" si="43"/>
        <v>45749</v>
      </c>
      <c r="K230" s="281">
        <f t="shared" si="43"/>
        <v>0.35416666666666669</v>
      </c>
      <c r="L230" s="280">
        <f t="shared" si="43"/>
        <v>45770</v>
      </c>
      <c r="M230" s="281">
        <f t="shared" si="43"/>
        <v>0.35416666666666669</v>
      </c>
    </row>
    <row r="231" spans="1:13">
      <c r="A231" s="270" t="s">
        <v>100</v>
      </c>
      <c r="B231" s="277" t="s">
        <v>237</v>
      </c>
      <c r="C231" s="277" t="s">
        <v>189</v>
      </c>
      <c r="D231" s="277" t="s">
        <v>189</v>
      </c>
      <c r="E231" s="284" t="s">
        <v>245</v>
      </c>
      <c r="F231" s="280">
        <f t="shared" ref="F231:M231" si="44">F65</f>
        <v>45672</v>
      </c>
      <c r="G231" s="281">
        <f t="shared" si="44"/>
        <v>0.625</v>
      </c>
      <c r="H231" s="280">
        <f t="shared" si="44"/>
        <v>45695</v>
      </c>
      <c r="I231" s="281">
        <f t="shared" si="44"/>
        <v>0.625</v>
      </c>
      <c r="J231" s="280">
        <f t="shared" si="44"/>
        <v>45748</v>
      </c>
      <c r="K231" s="281">
        <f t="shared" si="44"/>
        <v>0.625</v>
      </c>
      <c r="L231" s="280">
        <f t="shared" si="44"/>
        <v>45770</v>
      </c>
      <c r="M231" s="281">
        <f t="shared" si="44"/>
        <v>0.625</v>
      </c>
    </row>
    <row r="232" spans="1:13">
      <c r="A232" s="270" t="s">
        <v>69</v>
      </c>
      <c r="B232" s="277" t="s">
        <v>237</v>
      </c>
      <c r="C232" s="277" t="s">
        <v>189</v>
      </c>
      <c r="D232" s="277" t="s">
        <v>189</v>
      </c>
      <c r="E232" s="278" t="s">
        <v>246</v>
      </c>
      <c r="F232" s="280">
        <f t="shared" ref="F232:M232" si="45">F40</f>
        <v>45666</v>
      </c>
      <c r="G232" s="280" t="str">
        <f t="shared" si="45"/>
        <v>9:00</v>
      </c>
      <c r="H232" s="280">
        <f t="shared" si="45"/>
        <v>45687</v>
      </c>
      <c r="I232" s="280" t="str">
        <f t="shared" si="45"/>
        <v>9:00</v>
      </c>
      <c r="J232" s="280">
        <f t="shared" si="45"/>
        <v>45750</v>
      </c>
      <c r="K232" s="280" t="str">
        <f t="shared" si="45"/>
        <v>9:00</v>
      </c>
      <c r="L232" s="280">
        <f t="shared" si="45"/>
        <v>45771</v>
      </c>
      <c r="M232" s="281">
        <f t="shared" si="45"/>
        <v>0.625</v>
      </c>
    </row>
    <row r="233" spans="1:13">
      <c r="A233" s="302"/>
      <c r="B233" s="277"/>
      <c r="C233" s="277"/>
      <c r="D233" s="277"/>
      <c r="E233" s="415"/>
      <c r="F233" s="346"/>
      <c r="G233" s="347"/>
      <c r="H233" s="346"/>
      <c r="I233" s="347"/>
      <c r="J233" s="346"/>
      <c r="K233" s="347"/>
      <c r="L233" s="346"/>
      <c r="M233" s="347"/>
    </row>
    <row r="234" spans="1:13" ht="21" thickBot="1">
      <c r="A234" s="316"/>
      <c r="E234" s="454"/>
      <c r="F234" s="296"/>
      <c r="G234" s="347"/>
      <c r="H234" s="296"/>
      <c r="I234" s="347"/>
      <c r="J234" s="296"/>
      <c r="K234" s="347"/>
      <c r="L234" s="296"/>
      <c r="M234" s="347"/>
    </row>
    <row r="235" spans="1:13" ht="21.75" thickTop="1" thickBot="1">
      <c r="A235" s="454"/>
      <c r="B235" s="277"/>
      <c r="C235" s="277"/>
      <c r="D235" s="277"/>
      <c r="E235" s="311" t="s">
        <v>197</v>
      </c>
      <c r="F235" s="451"/>
      <c r="G235" s="349"/>
      <c r="H235" s="354"/>
      <c r="I235" s="349"/>
      <c r="J235" s="354"/>
      <c r="K235" s="349"/>
      <c r="L235" s="354"/>
      <c r="M235" s="349"/>
    </row>
    <row r="236" spans="1:13" ht="21" thickTop="1">
      <c r="A236" s="270" t="s">
        <v>52</v>
      </c>
      <c r="B236" s="277" t="s">
        <v>237</v>
      </c>
      <c r="C236" s="277" t="s">
        <v>189</v>
      </c>
      <c r="D236" s="277" t="s">
        <v>198</v>
      </c>
      <c r="E236" s="284" t="s">
        <v>247</v>
      </c>
      <c r="F236" s="280">
        <f t="shared" ref="F236:M236" si="46">F28</f>
        <v>45664</v>
      </c>
      <c r="G236" s="280" t="str">
        <f t="shared" si="46"/>
        <v>9:00</v>
      </c>
      <c r="H236" s="280">
        <f t="shared" si="46"/>
        <v>45685</v>
      </c>
      <c r="I236" s="280" t="str">
        <f t="shared" si="46"/>
        <v>9:00</v>
      </c>
      <c r="J236" s="280">
        <f t="shared" si="46"/>
        <v>45748</v>
      </c>
      <c r="K236" s="281">
        <f t="shared" si="46"/>
        <v>0.375</v>
      </c>
      <c r="L236" s="280">
        <f t="shared" si="46"/>
        <v>45770</v>
      </c>
      <c r="M236" s="281">
        <f t="shared" si="46"/>
        <v>0.375</v>
      </c>
    </row>
    <row r="237" spans="1:13">
      <c r="A237" s="270" t="s">
        <v>49</v>
      </c>
      <c r="B237" s="277" t="s">
        <v>237</v>
      </c>
      <c r="C237" s="277" t="s">
        <v>189</v>
      </c>
      <c r="D237" s="277" t="s">
        <v>198</v>
      </c>
      <c r="E237" s="284" t="s">
        <v>248</v>
      </c>
      <c r="F237" s="280">
        <f t="shared" ref="F237:M237" si="47">F45</f>
        <v>45670</v>
      </c>
      <c r="G237" s="280" t="str">
        <f t="shared" si="47"/>
        <v>15:00</v>
      </c>
      <c r="H237" s="280">
        <f t="shared" si="47"/>
        <v>45691</v>
      </c>
      <c r="I237" s="280" t="str">
        <f t="shared" si="47"/>
        <v>15:00</v>
      </c>
      <c r="J237" s="280">
        <f t="shared" si="47"/>
        <v>45749</v>
      </c>
      <c r="K237" s="280" t="str">
        <f t="shared" si="47"/>
        <v>15:00</v>
      </c>
      <c r="L237" s="280">
        <f t="shared" si="47"/>
        <v>45776</v>
      </c>
      <c r="M237" s="281" t="str">
        <f t="shared" si="47"/>
        <v>15:00</v>
      </c>
    </row>
    <row r="238" spans="1:13">
      <c r="A238" s="270" t="s">
        <v>74</v>
      </c>
      <c r="B238" s="277" t="s">
        <v>237</v>
      </c>
      <c r="C238" s="277" t="s">
        <v>189</v>
      </c>
      <c r="D238" s="277" t="s">
        <v>198</v>
      </c>
      <c r="E238" s="284" t="s">
        <v>249</v>
      </c>
      <c r="F238" s="280">
        <f t="shared" ref="F238:M238" si="48">F43</f>
        <v>45673</v>
      </c>
      <c r="G238" s="281">
        <f t="shared" si="48"/>
        <v>0.41666666666666669</v>
      </c>
      <c r="H238" s="280">
        <f t="shared" si="48"/>
        <v>45694</v>
      </c>
      <c r="I238" s="281">
        <f t="shared" si="48"/>
        <v>0.41666666666666669</v>
      </c>
      <c r="J238" s="280">
        <f t="shared" si="48"/>
        <v>45750</v>
      </c>
      <c r="K238" s="281">
        <f t="shared" si="48"/>
        <v>0.64583333333333337</v>
      </c>
      <c r="L238" s="280">
        <f t="shared" si="48"/>
        <v>45777</v>
      </c>
      <c r="M238" s="281">
        <f t="shared" si="48"/>
        <v>0.375</v>
      </c>
    </row>
    <row r="239" spans="1:13" ht="7.5" customHeight="1">
      <c r="A239" s="286"/>
      <c r="B239" s="277"/>
      <c r="C239" s="277"/>
      <c r="D239" s="277"/>
      <c r="E239" s="287"/>
      <c r="F239" s="305"/>
      <c r="G239" s="343"/>
      <c r="H239" s="305"/>
      <c r="I239" s="343"/>
      <c r="J239" s="305"/>
      <c r="K239" s="343"/>
      <c r="L239" s="305"/>
      <c r="M239" s="343"/>
    </row>
    <row r="240" spans="1:13">
      <c r="A240" s="270" t="s">
        <v>40</v>
      </c>
      <c r="B240" s="277" t="s">
        <v>237</v>
      </c>
      <c r="C240" s="277" t="s">
        <v>189</v>
      </c>
      <c r="D240" s="277" t="s">
        <v>198</v>
      </c>
      <c r="E240" s="284" t="s">
        <v>250</v>
      </c>
      <c r="F240" s="280">
        <f t="shared" ref="F240:M240" si="49">F17</f>
        <v>45671</v>
      </c>
      <c r="G240" s="281">
        <f t="shared" si="49"/>
        <v>0.35416666666666669</v>
      </c>
      <c r="H240" s="280">
        <f t="shared" si="49"/>
        <v>45692</v>
      </c>
      <c r="I240" s="281">
        <f t="shared" si="49"/>
        <v>0.625</v>
      </c>
      <c r="J240" s="280">
        <f t="shared" si="49"/>
        <v>45747</v>
      </c>
      <c r="K240" s="281">
        <f t="shared" si="49"/>
        <v>0.375</v>
      </c>
      <c r="L240" s="280">
        <f t="shared" si="49"/>
        <v>45777</v>
      </c>
      <c r="M240" s="281">
        <f t="shared" si="49"/>
        <v>0.375</v>
      </c>
    </row>
    <row r="241" spans="1:13">
      <c r="A241" s="270" t="s">
        <v>49</v>
      </c>
      <c r="B241" s="277" t="s">
        <v>237</v>
      </c>
      <c r="C241" s="277" t="s">
        <v>189</v>
      </c>
      <c r="D241" s="277" t="s">
        <v>198</v>
      </c>
      <c r="E241" s="284" t="s">
        <v>251</v>
      </c>
      <c r="F241" s="280">
        <f t="shared" ref="F241:M241" si="50">F19</f>
        <v>0</v>
      </c>
      <c r="G241" s="281">
        <f t="shared" si="50"/>
        <v>0</v>
      </c>
      <c r="H241" s="280">
        <f t="shared" si="50"/>
        <v>0</v>
      </c>
      <c r="I241" s="281">
        <f t="shared" si="50"/>
        <v>0</v>
      </c>
      <c r="J241" s="280">
        <f t="shared" si="50"/>
        <v>0</v>
      </c>
      <c r="K241" s="281">
        <f t="shared" si="50"/>
        <v>0</v>
      </c>
      <c r="L241" s="280">
        <f t="shared" si="50"/>
        <v>0</v>
      </c>
      <c r="M241" s="281">
        <f t="shared" si="50"/>
        <v>0</v>
      </c>
    </row>
    <row r="242" spans="1:13">
      <c r="A242" s="270" t="s">
        <v>158</v>
      </c>
      <c r="B242" s="277" t="s">
        <v>237</v>
      </c>
      <c r="C242" s="277" t="s">
        <v>189</v>
      </c>
      <c r="D242" s="277" t="s">
        <v>198</v>
      </c>
      <c r="E242" s="284" t="s">
        <v>252</v>
      </c>
      <c r="F242" s="280">
        <f t="shared" ref="F242:M242" si="51">F118</f>
        <v>45674</v>
      </c>
      <c r="G242" s="281">
        <f t="shared" si="51"/>
        <v>0.41666666666666669</v>
      </c>
      <c r="H242" s="280">
        <f t="shared" si="51"/>
        <v>45695</v>
      </c>
      <c r="I242" s="281">
        <f t="shared" si="51"/>
        <v>0.41666666666666669</v>
      </c>
      <c r="J242" s="280">
        <f t="shared" si="51"/>
        <v>45750</v>
      </c>
      <c r="K242" s="281">
        <f t="shared" si="51"/>
        <v>0.64583333333333337</v>
      </c>
      <c r="L242" s="280">
        <f t="shared" si="51"/>
        <v>45775</v>
      </c>
      <c r="M242" s="281">
        <f t="shared" si="51"/>
        <v>0.375</v>
      </c>
    </row>
    <row r="243" spans="1:13" ht="8.25" customHeight="1">
      <c r="A243" s="286"/>
      <c r="B243" s="277"/>
      <c r="C243" s="277"/>
      <c r="D243" s="277"/>
      <c r="E243" s="287"/>
      <c r="F243" s="305"/>
      <c r="G243" s="343"/>
      <c r="H243" s="305"/>
      <c r="I243" s="343"/>
      <c r="J243" s="305"/>
      <c r="K243" s="343"/>
      <c r="L243" s="305"/>
      <c r="M243" s="343"/>
    </row>
    <row r="244" spans="1:13">
      <c r="A244" s="270" t="s">
        <v>97</v>
      </c>
      <c r="B244" s="277" t="s">
        <v>237</v>
      </c>
      <c r="C244" s="277" t="s">
        <v>189</v>
      </c>
      <c r="D244" s="277" t="s">
        <v>198</v>
      </c>
      <c r="E244" s="284" t="s">
        <v>253</v>
      </c>
      <c r="F244" s="280">
        <f t="shared" ref="F244:M244" si="52">F62</f>
        <v>45667</v>
      </c>
      <c r="G244" s="281" t="str">
        <f t="shared" si="52"/>
        <v>9:00</v>
      </c>
      <c r="H244" s="280">
        <f t="shared" si="52"/>
        <v>45688</v>
      </c>
      <c r="I244" s="281" t="str">
        <f t="shared" si="52"/>
        <v>9:00</v>
      </c>
      <c r="J244" s="280">
        <f t="shared" si="52"/>
        <v>45747</v>
      </c>
      <c r="K244" s="281">
        <f t="shared" si="52"/>
        <v>0.375</v>
      </c>
      <c r="L244" s="280">
        <f t="shared" si="52"/>
        <v>45769</v>
      </c>
      <c r="M244" s="281">
        <f t="shared" si="52"/>
        <v>0.375</v>
      </c>
    </row>
    <row r="245" spans="1:13">
      <c r="A245" s="270" t="s">
        <v>161</v>
      </c>
      <c r="B245" s="277" t="s">
        <v>237</v>
      </c>
      <c r="C245" s="277" t="s">
        <v>189</v>
      </c>
      <c r="D245" s="277" t="s">
        <v>198</v>
      </c>
      <c r="E245" s="284" t="s">
        <v>254</v>
      </c>
      <c r="F245" s="280">
        <f t="shared" ref="F245:M245" si="53">F121</f>
        <v>45671</v>
      </c>
      <c r="G245" s="281">
        <f t="shared" si="53"/>
        <v>0.41666666666666669</v>
      </c>
      <c r="H245" s="280">
        <f t="shared" si="53"/>
        <v>45692</v>
      </c>
      <c r="I245" s="281">
        <f t="shared" si="53"/>
        <v>0.41666666666666669</v>
      </c>
      <c r="J245" s="280">
        <f t="shared" si="53"/>
        <v>45749</v>
      </c>
      <c r="K245" s="281">
        <f t="shared" si="53"/>
        <v>0.41666666666666669</v>
      </c>
      <c r="L245" s="280">
        <f t="shared" si="53"/>
        <v>45776</v>
      </c>
      <c r="M245" s="281">
        <f t="shared" si="53"/>
        <v>0.41666666666666669</v>
      </c>
    </row>
    <row r="246" spans="1:13">
      <c r="A246" s="270" t="s">
        <v>107</v>
      </c>
      <c r="B246" s="277" t="s">
        <v>237</v>
      </c>
      <c r="C246" s="277" t="s">
        <v>189</v>
      </c>
      <c r="D246" s="277" t="s">
        <v>198</v>
      </c>
      <c r="E246" s="284" t="s">
        <v>255</v>
      </c>
      <c r="F246" s="280">
        <f t="shared" ref="F246:M246" si="54">F72</f>
        <v>45677</v>
      </c>
      <c r="G246" s="281">
        <f t="shared" si="54"/>
        <v>0.625</v>
      </c>
      <c r="H246" s="280">
        <f t="shared" si="54"/>
        <v>45698</v>
      </c>
      <c r="I246" s="281">
        <f t="shared" si="54"/>
        <v>0.625</v>
      </c>
      <c r="J246" s="280">
        <f t="shared" si="54"/>
        <v>45750</v>
      </c>
      <c r="K246" s="281">
        <f t="shared" si="54"/>
        <v>0.625</v>
      </c>
      <c r="L246" s="280">
        <f t="shared" si="54"/>
        <v>45771</v>
      </c>
      <c r="M246" s="281">
        <f t="shared" si="54"/>
        <v>0.625</v>
      </c>
    </row>
    <row r="247" spans="1:13">
      <c r="A247" s="286"/>
      <c r="B247" s="277"/>
      <c r="C247" s="277"/>
      <c r="D247" s="277"/>
      <c r="E247" s="462"/>
      <c r="F247" s="357"/>
      <c r="G247" s="358"/>
      <c r="H247" s="357"/>
      <c r="I247" s="358"/>
      <c r="J247" s="357"/>
      <c r="K247" s="358"/>
      <c r="L247" s="357"/>
      <c r="M247" s="358"/>
    </row>
    <row r="248" spans="1:13">
      <c r="A248" s="316"/>
      <c r="E248" s="463" t="s">
        <v>205</v>
      </c>
      <c r="F248" s="348"/>
      <c r="G248" s="349"/>
      <c r="H248" s="348"/>
      <c r="I248" s="349"/>
      <c r="J248" s="348"/>
      <c r="K248" s="349"/>
      <c r="L248" s="348"/>
      <c r="M248" s="349"/>
    </row>
    <row r="249" spans="1:13">
      <c r="A249" s="270" t="s">
        <v>37</v>
      </c>
      <c r="B249" s="277" t="s">
        <v>237</v>
      </c>
      <c r="C249" s="277" t="s">
        <v>198</v>
      </c>
      <c r="D249" s="277" t="s">
        <v>198</v>
      </c>
      <c r="E249" s="278" t="s">
        <v>256</v>
      </c>
      <c r="F249" s="283">
        <f t="shared" ref="F249:M249" si="55">F14</f>
        <v>45667</v>
      </c>
      <c r="G249" s="281" t="str">
        <f t="shared" si="55"/>
        <v>9:00</v>
      </c>
      <c r="H249" s="280">
        <f t="shared" si="55"/>
        <v>45688</v>
      </c>
      <c r="I249" s="281" t="str">
        <f t="shared" si="55"/>
        <v>9:00</v>
      </c>
      <c r="J249" s="280">
        <f t="shared" si="55"/>
        <v>45751</v>
      </c>
      <c r="K249" s="281">
        <f t="shared" si="55"/>
        <v>0.375</v>
      </c>
      <c r="L249" s="280">
        <f t="shared" si="55"/>
        <v>45775</v>
      </c>
      <c r="M249" s="281">
        <f t="shared" si="55"/>
        <v>0.375</v>
      </c>
    </row>
    <row r="250" spans="1:13">
      <c r="A250" s="270" t="s">
        <v>79</v>
      </c>
      <c r="B250" s="277" t="s">
        <v>237</v>
      </c>
      <c r="C250" s="277" t="s">
        <v>198</v>
      </c>
      <c r="D250" s="277" t="s">
        <v>198</v>
      </c>
      <c r="E250" s="278" t="s">
        <v>257</v>
      </c>
      <c r="F250" s="280">
        <f t="shared" ref="F250:M250" si="56">F47</f>
        <v>45667</v>
      </c>
      <c r="G250" s="281">
        <f t="shared" si="56"/>
        <v>0.375</v>
      </c>
      <c r="H250" s="280">
        <f t="shared" si="56"/>
        <v>45688</v>
      </c>
      <c r="I250" s="281">
        <f t="shared" si="56"/>
        <v>0.375</v>
      </c>
      <c r="J250" s="280">
        <f t="shared" si="56"/>
        <v>45747</v>
      </c>
      <c r="K250" s="281">
        <f t="shared" si="56"/>
        <v>0.375</v>
      </c>
      <c r="L250" s="280">
        <f t="shared" si="56"/>
        <v>45769</v>
      </c>
      <c r="M250" s="281">
        <f t="shared" si="56"/>
        <v>0.375</v>
      </c>
    </row>
    <row r="251" spans="1:13">
      <c r="A251" s="270" t="s">
        <v>109</v>
      </c>
      <c r="B251" s="277" t="s">
        <v>237</v>
      </c>
      <c r="C251" s="277" t="s">
        <v>198</v>
      </c>
      <c r="D251" s="277" t="s">
        <v>198</v>
      </c>
      <c r="E251" s="278" t="s">
        <v>258</v>
      </c>
      <c r="F251" s="283">
        <f t="shared" ref="F251:M251" si="57">F74</f>
        <v>45667</v>
      </c>
      <c r="G251" s="281">
        <f t="shared" si="57"/>
        <v>0.35416666666666669</v>
      </c>
      <c r="H251" s="280">
        <f t="shared" si="57"/>
        <v>45688</v>
      </c>
      <c r="I251" s="281">
        <f t="shared" si="57"/>
        <v>0.35416666666666669</v>
      </c>
      <c r="J251" s="280">
        <f t="shared" si="57"/>
        <v>45747</v>
      </c>
      <c r="K251" s="281">
        <f t="shared" si="57"/>
        <v>0.35416666666666669</v>
      </c>
      <c r="L251" s="280">
        <f t="shared" si="57"/>
        <v>45769</v>
      </c>
      <c r="M251" s="281">
        <f t="shared" si="57"/>
        <v>0.625</v>
      </c>
    </row>
    <row r="252" spans="1:13">
      <c r="A252" s="270" t="s">
        <v>79</v>
      </c>
      <c r="B252" s="277" t="s">
        <v>237</v>
      </c>
      <c r="C252" s="277" t="s">
        <v>198</v>
      </c>
      <c r="D252" s="277" t="s">
        <v>198</v>
      </c>
      <c r="E252" s="278" t="s">
        <v>259</v>
      </c>
      <c r="F252" s="280">
        <f t="shared" ref="F252:M252" si="58">F47</f>
        <v>45667</v>
      </c>
      <c r="G252" s="281">
        <f t="shared" si="58"/>
        <v>0.375</v>
      </c>
      <c r="H252" s="280">
        <f t="shared" si="58"/>
        <v>45688</v>
      </c>
      <c r="I252" s="281">
        <f t="shared" si="58"/>
        <v>0.375</v>
      </c>
      <c r="J252" s="280">
        <f t="shared" si="58"/>
        <v>45747</v>
      </c>
      <c r="K252" s="281">
        <f t="shared" si="58"/>
        <v>0.375</v>
      </c>
      <c r="L252" s="280">
        <f t="shared" si="58"/>
        <v>45769</v>
      </c>
      <c r="M252" s="281">
        <f t="shared" si="58"/>
        <v>0.375</v>
      </c>
    </row>
    <row r="253" spans="1:13">
      <c r="A253" s="302"/>
      <c r="B253" s="277"/>
      <c r="C253" s="277"/>
      <c r="D253" s="277"/>
      <c r="E253" s="445"/>
      <c r="F253" s="346"/>
      <c r="G253" s="347"/>
      <c r="H253" s="346"/>
      <c r="I253" s="347"/>
      <c r="J253" s="346"/>
      <c r="K253" s="347"/>
      <c r="L253" s="346"/>
      <c r="M253" s="347"/>
    </row>
    <row r="254" spans="1:13" ht="21" thickBot="1">
      <c r="A254" s="316"/>
      <c r="B254" s="277"/>
      <c r="C254" s="277"/>
      <c r="D254" s="277"/>
      <c r="E254" s="434"/>
      <c r="F254" s="346"/>
      <c r="G254" s="347"/>
      <c r="H254" s="346"/>
      <c r="I254" s="347"/>
      <c r="J254" s="346"/>
      <c r="K254" s="347"/>
      <c r="L254" s="346"/>
      <c r="M254" s="347"/>
    </row>
    <row r="255" spans="1:13" ht="21.75" thickTop="1" thickBot="1">
      <c r="A255" s="316"/>
      <c r="E255" s="311" t="s">
        <v>208</v>
      </c>
      <c r="F255" s="296"/>
      <c r="G255" s="359"/>
      <c r="H255" s="296"/>
      <c r="I255" s="359"/>
      <c r="J255" s="296"/>
      <c r="K255" s="359"/>
      <c r="L255" s="296"/>
      <c r="M255" s="359"/>
    </row>
    <row r="256" spans="1:13" ht="21" thickTop="1">
      <c r="A256" s="270" t="s">
        <v>139</v>
      </c>
      <c r="B256" s="277" t="s">
        <v>237</v>
      </c>
      <c r="C256" s="277" t="s">
        <v>198</v>
      </c>
      <c r="D256" s="277" t="s">
        <v>189</v>
      </c>
      <c r="E256" s="284" t="s">
        <v>190</v>
      </c>
      <c r="F256" s="280">
        <f t="shared" ref="F256:M256" si="59">F100</f>
        <v>45670</v>
      </c>
      <c r="G256" s="281" t="str">
        <f t="shared" si="59"/>
        <v>8:30</v>
      </c>
      <c r="H256" s="280">
        <f t="shared" si="59"/>
        <v>45691</v>
      </c>
      <c r="I256" s="281" t="str">
        <f t="shared" si="59"/>
        <v>8:30</v>
      </c>
      <c r="J256" s="280">
        <f t="shared" si="59"/>
        <v>45747</v>
      </c>
      <c r="K256" s="281">
        <f t="shared" si="59"/>
        <v>0.35416666666666669</v>
      </c>
      <c r="L256" s="280">
        <f t="shared" si="59"/>
        <v>45770</v>
      </c>
      <c r="M256" s="281">
        <f t="shared" si="59"/>
        <v>0.35416666666666669</v>
      </c>
    </row>
    <row r="257" spans="1:15">
      <c r="A257" s="270" t="s">
        <v>155</v>
      </c>
      <c r="B257" s="277" t="s">
        <v>237</v>
      </c>
      <c r="C257" s="277" t="s">
        <v>198</v>
      </c>
      <c r="D257" s="277" t="s">
        <v>189</v>
      </c>
      <c r="E257" s="464" t="s">
        <v>260</v>
      </c>
      <c r="F257" s="280">
        <f t="shared" ref="F257:M257" si="60">F115</f>
        <v>45674</v>
      </c>
      <c r="G257" s="281">
        <f t="shared" si="60"/>
        <v>0.625</v>
      </c>
      <c r="H257" s="280">
        <f t="shared" si="60"/>
        <v>45695</v>
      </c>
      <c r="I257" s="281" t="str">
        <f t="shared" si="60"/>
        <v>9:00</v>
      </c>
      <c r="J257" s="280">
        <f t="shared" si="60"/>
        <v>45747</v>
      </c>
      <c r="K257" s="281">
        <f t="shared" si="60"/>
        <v>0.625</v>
      </c>
      <c r="L257" s="280">
        <f t="shared" si="60"/>
        <v>45775</v>
      </c>
      <c r="M257" s="281">
        <f t="shared" si="60"/>
        <v>0.625</v>
      </c>
    </row>
    <row r="258" spans="1:15">
      <c r="A258" s="270" t="s">
        <v>164</v>
      </c>
      <c r="B258" s="277" t="s">
        <v>237</v>
      </c>
      <c r="C258" s="277" t="s">
        <v>198</v>
      </c>
      <c r="D258" s="277" t="s">
        <v>189</v>
      </c>
      <c r="E258" s="278" t="s">
        <v>261</v>
      </c>
      <c r="F258" s="280">
        <f t="shared" ref="F258:M258" si="61">F122</f>
        <v>45677</v>
      </c>
      <c r="G258" s="281">
        <f t="shared" si="61"/>
        <v>0.625</v>
      </c>
      <c r="H258" s="280">
        <f t="shared" si="61"/>
        <v>45698</v>
      </c>
      <c r="I258" s="281">
        <f t="shared" si="61"/>
        <v>0.625</v>
      </c>
      <c r="J258" s="280">
        <f t="shared" si="61"/>
        <v>45748</v>
      </c>
      <c r="K258" s="281">
        <f t="shared" si="61"/>
        <v>0.41666666666666669</v>
      </c>
      <c r="L258" s="280">
        <f t="shared" si="61"/>
        <v>45769</v>
      </c>
      <c r="M258" s="281">
        <f t="shared" si="61"/>
        <v>0.41666666666666669</v>
      </c>
    </row>
    <row r="259" spans="1:15" ht="8.25" customHeight="1">
      <c r="A259" s="286"/>
      <c r="B259" s="277"/>
      <c r="C259" s="277"/>
      <c r="D259" s="277"/>
      <c r="E259" s="287"/>
      <c r="F259" s="305"/>
      <c r="G259" s="343"/>
      <c r="H259" s="305"/>
      <c r="I259" s="343"/>
      <c r="J259" s="305"/>
      <c r="K259" s="343"/>
      <c r="L259" s="305"/>
      <c r="M259" s="343"/>
    </row>
    <row r="260" spans="1:15">
      <c r="A260" s="270" t="s">
        <v>46</v>
      </c>
      <c r="B260" s="277" t="s">
        <v>237</v>
      </c>
      <c r="C260" s="277" t="s">
        <v>198</v>
      </c>
      <c r="D260" s="277" t="s">
        <v>189</v>
      </c>
      <c r="E260" s="284" t="s">
        <v>192</v>
      </c>
      <c r="F260" s="280">
        <f t="shared" ref="F260:M260" si="62">F22</f>
        <v>45673</v>
      </c>
      <c r="G260" s="281">
        <f t="shared" si="62"/>
        <v>0.625</v>
      </c>
      <c r="H260" s="280">
        <f t="shared" si="62"/>
        <v>45694</v>
      </c>
      <c r="I260" s="281">
        <f t="shared" si="62"/>
        <v>0.375</v>
      </c>
      <c r="J260" s="280">
        <f t="shared" si="62"/>
        <v>45747</v>
      </c>
      <c r="K260" s="280" t="str">
        <f t="shared" si="62"/>
        <v>9:00</v>
      </c>
      <c r="L260" s="280">
        <f t="shared" si="62"/>
        <v>45769</v>
      </c>
      <c r="M260" s="280" t="str">
        <f t="shared" si="62"/>
        <v>9:00</v>
      </c>
    </row>
    <row r="261" spans="1:15">
      <c r="A261" s="270" t="s">
        <v>108</v>
      </c>
      <c r="B261" s="277" t="s">
        <v>237</v>
      </c>
      <c r="C261" s="277" t="s">
        <v>198</v>
      </c>
      <c r="D261" s="277" t="s">
        <v>189</v>
      </c>
      <c r="E261" s="465" t="s">
        <v>262</v>
      </c>
      <c r="F261" s="280">
        <f t="shared" ref="F261:M261" si="63">F73</f>
        <v>45665</v>
      </c>
      <c r="G261" s="281">
        <f t="shared" si="63"/>
        <v>0.625</v>
      </c>
      <c r="H261" s="280">
        <f t="shared" si="63"/>
        <v>45686</v>
      </c>
      <c r="I261" s="281">
        <f t="shared" si="63"/>
        <v>0.35416666666666669</v>
      </c>
      <c r="J261" s="280">
        <f t="shared" si="63"/>
        <v>45747</v>
      </c>
      <c r="K261" s="281">
        <f t="shared" si="63"/>
        <v>0.625</v>
      </c>
      <c r="L261" s="280">
        <f t="shared" si="63"/>
        <v>45775</v>
      </c>
      <c r="M261" s="281">
        <f t="shared" si="63"/>
        <v>0.625</v>
      </c>
    </row>
    <row r="262" spans="1:15">
      <c r="A262" s="270" t="s">
        <v>136</v>
      </c>
      <c r="B262" s="277" t="s">
        <v>237</v>
      </c>
      <c r="C262" s="277" t="s">
        <v>198</v>
      </c>
      <c r="D262" s="277" t="s">
        <v>189</v>
      </c>
      <c r="E262" s="278" t="s">
        <v>263</v>
      </c>
      <c r="F262" s="280">
        <f t="shared" ref="F262:M262" si="64">F98</f>
        <v>45666</v>
      </c>
      <c r="G262" s="281" t="str">
        <f t="shared" si="64"/>
        <v>15:30</v>
      </c>
      <c r="H262" s="280">
        <f t="shared" si="64"/>
        <v>45687</v>
      </c>
      <c r="I262" s="281" t="str">
        <f t="shared" si="64"/>
        <v>15:30</v>
      </c>
      <c r="J262" s="280">
        <f t="shared" si="64"/>
        <v>45749</v>
      </c>
      <c r="K262" s="281" t="str">
        <f t="shared" si="64"/>
        <v>15:30</v>
      </c>
      <c r="L262" s="280">
        <f t="shared" si="64"/>
        <v>45776</v>
      </c>
      <c r="M262" s="281">
        <f t="shared" si="64"/>
        <v>0.66666666666666663</v>
      </c>
    </row>
    <row r="263" spans="1:15">
      <c r="A263" s="302"/>
      <c r="B263" s="277"/>
      <c r="C263" s="277"/>
      <c r="D263" s="277"/>
      <c r="E263" s="415"/>
      <c r="F263" s="346"/>
      <c r="G263" s="347"/>
      <c r="H263" s="346"/>
      <c r="I263" s="347"/>
      <c r="J263" s="346"/>
      <c r="K263" s="347"/>
      <c r="L263" s="346"/>
      <c r="M263" s="347"/>
    </row>
    <row r="264" spans="1:15" ht="21" thickBot="1">
      <c r="A264" s="316"/>
      <c r="E264" s="454"/>
      <c r="F264" s="296"/>
      <c r="G264" s="347"/>
      <c r="H264" s="296"/>
      <c r="I264" s="347"/>
      <c r="J264" s="296"/>
      <c r="K264" s="347"/>
      <c r="L264" s="296"/>
      <c r="M264" s="347"/>
    </row>
    <row r="265" spans="1:15" ht="21.75" thickTop="1" thickBot="1">
      <c r="A265" s="292"/>
      <c r="B265" s="277"/>
      <c r="C265" s="277"/>
      <c r="D265" s="277"/>
      <c r="E265" s="311" t="s">
        <v>214</v>
      </c>
      <c r="F265" s="296"/>
      <c r="G265" s="359"/>
      <c r="H265" s="296"/>
      <c r="I265" s="359"/>
      <c r="J265" s="296"/>
      <c r="K265" s="359"/>
      <c r="L265" s="296"/>
      <c r="M265" s="359"/>
    </row>
    <row r="266" spans="1:15" ht="41.25" thickTop="1">
      <c r="A266" s="270" t="s">
        <v>123</v>
      </c>
      <c r="B266" s="277" t="s">
        <v>237</v>
      </c>
      <c r="C266" s="277" t="s">
        <v>198</v>
      </c>
      <c r="D266" s="277" t="s">
        <v>198</v>
      </c>
      <c r="E266" s="466" t="s">
        <v>264</v>
      </c>
      <c r="F266" s="280">
        <f t="shared" ref="F266:M266" si="65">F87</f>
        <v>45671</v>
      </c>
      <c r="G266" s="281">
        <f t="shared" si="65"/>
        <v>0.41666666666666669</v>
      </c>
      <c r="H266" s="280">
        <f t="shared" si="65"/>
        <v>45692</v>
      </c>
      <c r="I266" s="281">
        <f t="shared" si="65"/>
        <v>0.375</v>
      </c>
      <c r="J266" s="280">
        <f t="shared" si="65"/>
        <v>45748</v>
      </c>
      <c r="K266" s="281">
        <f t="shared" si="65"/>
        <v>0.41666666666666669</v>
      </c>
      <c r="L266" s="280">
        <f t="shared" si="65"/>
        <v>45771</v>
      </c>
      <c r="M266" s="281">
        <f t="shared" si="65"/>
        <v>0.625</v>
      </c>
    </row>
    <row r="267" spans="1:15" ht="40.5">
      <c r="A267" s="270" t="s">
        <v>116</v>
      </c>
      <c r="B267" s="277" t="s">
        <v>237</v>
      </c>
      <c r="C267" s="277" t="s">
        <v>198</v>
      </c>
      <c r="D267" s="277" t="s">
        <v>198</v>
      </c>
      <c r="E267" s="404" t="s">
        <v>265</v>
      </c>
      <c r="F267" s="280">
        <f t="shared" ref="F267:M267" si="66">F81</f>
        <v>45667</v>
      </c>
      <c r="G267" s="281">
        <f t="shared" si="66"/>
        <v>0.375</v>
      </c>
      <c r="H267" s="280">
        <f t="shared" si="66"/>
        <v>45688</v>
      </c>
      <c r="I267" s="281">
        <f t="shared" si="66"/>
        <v>0.375</v>
      </c>
      <c r="J267" s="280">
        <f t="shared" si="66"/>
        <v>45747</v>
      </c>
      <c r="K267" s="281">
        <f t="shared" si="66"/>
        <v>0.375</v>
      </c>
      <c r="L267" s="280">
        <f t="shared" si="66"/>
        <v>45776</v>
      </c>
      <c r="M267" s="281">
        <f t="shared" si="66"/>
        <v>0.375</v>
      </c>
    </row>
    <row r="268" spans="1:15" ht="40.5">
      <c r="A268" s="321" t="s">
        <v>148</v>
      </c>
      <c r="B268" s="277" t="s">
        <v>237</v>
      </c>
      <c r="C268" s="277" t="s">
        <v>198</v>
      </c>
      <c r="D268" s="277" t="s">
        <v>198</v>
      </c>
      <c r="E268" s="285" t="s">
        <v>266</v>
      </c>
      <c r="F268" s="360">
        <f t="shared" ref="F268:M268" si="67">F109</f>
        <v>45674</v>
      </c>
      <c r="G268" s="323">
        <f t="shared" si="67"/>
        <v>0.625</v>
      </c>
      <c r="H268" s="360">
        <f t="shared" si="67"/>
        <v>45695</v>
      </c>
      <c r="I268" s="323">
        <f t="shared" si="67"/>
        <v>0.625</v>
      </c>
      <c r="J268" s="360">
        <f t="shared" si="67"/>
        <v>45748</v>
      </c>
      <c r="K268" s="323">
        <f t="shared" si="67"/>
        <v>0.625</v>
      </c>
      <c r="L268" s="360">
        <f t="shared" si="67"/>
        <v>45770</v>
      </c>
      <c r="M268" s="323">
        <f t="shared" si="67"/>
        <v>0.375</v>
      </c>
    </row>
    <row r="269" spans="1:15">
      <c r="A269" s="270" t="s">
        <v>104</v>
      </c>
      <c r="B269" s="277" t="s">
        <v>237</v>
      </c>
      <c r="C269" s="277" t="s">
        <v>198</v>
      </c>
      <c r="D269" s="277" t="s">
        <v>198</v>
      </c>
      <c r="E269" s="278" t="s">
        <v>267</v>
      </c>
      <c r="F269" s="280">
        <f t="shared" ref="F269:M269" si="68">F69</f>
        <v>45678</v>
      </c>
      <c r="G269" s="281">
        <f t="shared" si="68"/>
        <v>0.625</v>
      </c>
      <c r="H269" s="280">
        <f t="shared" si="68"/>
        <v>45698</v>
      </c>
      <c r="I269" s="281">
        <f t="shared" si="68"/>
        <v>0.41666666666666669</v>
      </c>
      <c r="J269" s="280">
        <f t="shared" si="68"/>
        <v>45750</v>
      </c>
      <c r="K269" s="281">
        <f t="shared" si="68"/>
        <v>0.41666666666666669</v>
      </c>
      <c r="L269" s="280">
        <f t="shared" si="68"/>
        <v>45775</v>
      </c>
      <c r="M269" s="281">
        <f t="shared" si="68"/>
        <v>0.625</v>
      </c>
      <c r="O269" s="303"/>
    </row>
    <row r="270" spans="1:15">
      <c r="A270" s="450"/>
      <c r="B270" s="277"/>
      <c r="C270" s="277"/>
      <c r="D270" s="277"/>
      <c r="E270" s="467"/>
      <c r="F270" s="361"/>
      <c r="G270" s="349"/>
      <c r="H270" s="361"/>
      <c r="I270" s="349"/>
      <c r="J270" s="361"/>
      <c r="K270" s="349"/>
      <c r="L270" s="361"/>
      <c r="M270" s="349"/>
    </row>
    <row r="271" spans="1:15" ht="40.5">
      <c r="A271" s="270" t="s">
        <v>146</v>
      </c>
      <c r="B271" s="277" t="s">
        <v>237</v>
      </c>
      <c r="C271" s="277" t="s">
        <v>198</v>
      </c>
      <c r="D271" s="277" t="s">
        <v>198</v>
      </c>
      <c r="E271" s="278" t="s">
        <v>268</v>
      </c>
      <c r="F271" s="280">
        <f t="shared" ref="F271:M271" si="69">F108</f>
        <v>45671</v>
      </c>
      <c r="G271" s="281">
        <f t="shared" si="69"/>
        <v>0.41666666666666669</v>
      </c>
      <c r="H271" s="280">
        <f t="shared" si="69"/>
        <v>45692</v>
      </c>
      <c r="I271" s="281">
        <f t="shared" si="69"/>
        <v>0.41666666666666669</v>
      </c>
      <c r="J271" s="280">
        <f t="shared" si="69"/>
        <v>45748</v>
      </c>
      <c r="K271" s="281">
        <f t="shared" si="69"/>
        <v>0.41666666666666669</v>
      </c>
      <c r="L271" s="280">
        <f t="shared" si="69"/>
        <v>45771</v>
      </c>
      <c r="M271" s="281">
        <f t="shared" si="69"/>
        <v>0.625</v>
      </c>
    </row>
    <row r="272" spans="1:15" ht="40.5">
      <c r="A272" s="270" t="s">
        <v>93</v>
      </c>
      <c r="B272" s="277" t="s">
        <v>237</v>
      </c>
      <c r="C272" s="277" t="s">
        <v>198</v>
      </c>
      <c r="D272" s="277" t="s">
        <v>198</v>
      </c>
      <c r="E272" s="404" t="s">
        <v>269</v>
      </c>
      <c r="F272" s="280">
        <f t="shared" ref="F272:M272" si="70">F59</f>
        <v>45664</v>
      </c>
      <c r="G272" s="281">
        <f t="shared" si="70"/>
        <v>0.70833333333333337</v>
      </c>
      <c r="H272" s="280">
        <f t="shared" si="70"/>
        <v>45685</v>
      </c>
      <c r="I272" s="281">
        <f t="shared" si="70"/>
        <v>0.70833333333333337</v>
      </c>
      <c r="J272" s="280">
        <f t="shared" si="70"/>
        <v>45747</v>
      </c>
      <c r="K272" s="281">
        <f t="shared" si="70"/>
        <v>0.70833333333333337</v>
      </c>
      <c r="L272" s="280">
        <f t="shared" si="70"/>
        <v>45776</v>
      </c>
      <c r="M272" s="281">
        <f t="shared" si="70"/>
        <v>0.70833333333333337</v>
      </c>
    </row>
    <row r="273" spans="1:15" ht="40.5">
      <c r="A273" s="270" t="s">
        <v>106</v>
      </c>
      <c r="B273" s="277" t="s">
        <v>237</v>
      </c>
      <c r="C273" s="277" t="s">
        <v>198</v>
      </c>
      <c r="D273" s="277" t="s">
        <v>198</v>
      </c>
      <c r="E273" s="278" t="s">
        <v>270</v>
      </c>
      <c r="F273" s="280">
        <f t="shared" ref="F273:M273" si="71">F71</f>
        <v>45677</v>
      </c>
      <c r="G273" s="281">
        <f t="shared" si="71"/>
        <v>0.375</v>
      </c>
      <c r="H273" s="280">
        <f t="shared" si="71"/>
        <v>45695</v>
      </c>
      <c r="I273" s="281">
        <f t="shared" si="71"/>
        <v>0.625</v>
      </c>
      <c r="J273" s="280">
        <f t="shared" si="71"/>
        <v>45751</v>
      </c>
      <c r="K273" s="281">
        <f t="shared" si="71"/>
        <v>0.625</v>
      </c>
      <c r="L273" s="280">
        <f t="shared" si="71"/>
        <v>45775</v>
      </c>
      <c r="M273" s="281">
        <f t="shared" si="71"/>
        <v>0.375</v>
      </c>
      <c r="O273" s="303"/>
    </row>
    <row r="274" spans="1:15">
      <c r="A274" s="270" t="s">
        <v>72</v>
      </c>
      <c r="B274" s="277" t="s">
        <v>237</v>
      </c>
      <c r="C274" s="277" t="s">
        <v>198</v>
      </c>
      <c r="D274" s="277" t="s">
        <v>198</v>
      </c>
      <c r="E274" s="278" t="s">
        <v>271</v>
      </c>
      <c r="F274" s="280">
        <f t="shared" ref="F274:M274" si="72">F41</f>
        <v>45678</v>
      </c>
      <c r="G274" s="281" t="str">
        <f t="shared" si="72"/>
        <v>9:00</v>
      </c>
      <c r="H274" s="280">
        <f t="shared" si="72"/>
        <v>45698</v>
      </c>
      <c r="I274" s="281" t="str">
        <f t="shared" si="72"/>
        <v>9:00</v>
      </c>
      <c r="J274" s="280">
        <f t="shared" si="72"/>
        <v>45750</v>
      </c>
      <c r="K274" s="281">
        <f t="shared" si="72"/>
        <v>0.375</v>
      </c>
      <c r="L274" s="280">
        <f t="shared" si="72"/>
        <v>45771</v>
      </c>
      <c r="M274" s="281">
        <f t="shared" si="72"/>
        <v>0.375</v>
      </c>
      <c r="O274" s="303"/>
    </row>
    <row r="275" spans="1:15">
      <c r="A275" s="316"/>
      <c r="E275" s="454"/>
      <c r="F275" s="296"/>
      <c r="G275" s="347"/>
      <c r="O275" s="303"/>
    </row>
    <row r="276" spans="1:15" ht="25.15" customHeight="1">
      <c r="A276" s="316"/>
      <c r="E276" s="700" t="s">
        <v>272</v>
      </c>
      <c r="F276" s="700"/>
      <c r="G276" s="700"/>
      <c r="H276" s="700"/>
      <c r="I276" s="700"/>
      <c r="J276" s="700"/>
      <c r="K276" s="700"/>
      <c r="L276" s="700"/>
      <c r="M276" s="700"/>
      <c r="O276" s="303"/>
    </row>
    <row r="277" spans="1:15" ht="21" thickBot="1">
      <c r="A277" s="316"/>
      <c r="E277" s="469"/>
      <c r="F277" s="469"/>
      <c r="G277" s="469"/>
      <c r="O277" s="303"/>
    </row>
    <row r="278" spans="1:15" ht="21.75" thickTop="1" thickBot="1">
      <c r="A278" s="316"/>
      <c r="E278" s="311" t="s">
        <v>220</v>
      </c>
      <c r="F278" s="363"/>
      <c r="G278" s="359"/>
      <c r="O278" s="303"/>
    </row>
    <row r="279" spans="1:15" ht="21" thickTop="1">
      <c r="A279" s="270" t="s">
        <v>95</v>
      </c>
      <c r="B279" s="277" t="s">
        <v>237</v>
      </c>
      <c r="C279" s="277" t="s">
        <v>217</v>
      </c>
      <c r="D279" s="277" t="s">
        <v>189</v>
      </c>
      <c r="E279" s="288" t="s">
        <v>273</v>
      </c>
      <c r="F279" s="283">
        <f t="shared" ref="F279:M279" si="73">F61</f>
        <v>45671</v>
      </c>
      <c r="G279" s="281" t="str">
        <f t="shared" si="73"/>
        <v>8.30</v>
      </c>
      <c r="H279" s="280">
        <f t="shared" si="73"/>
        <v>45692</v>
      </c>
      <c r="I279" s="281" t="str">
        <f t="shared" si="73"/>
        <v>8.30</v>
      </c>
      <c r="J279" s="280">
        <f t="shared" si="73"/>
        <v>45748</v>
      </c>
      <c r="K279" s="281">
        <f t="shared" si="73"/>
        <v>0.58333333333333337</v>
      </c>
      <c r="L279" s="280">
        <f t="shared" si="73"/>
        <v>45771</v>
      </c>
      <c r="M279" s="281">
        <f t="shared" si="73"/>
        <v>0.35416666666666669</v>
      </c>
      <c r="O279" s="303"/>
    </row>
    <row r="280" spans="1:15">
      <c r="A280" s="270" t="s">
        <v>151</v>
      </c>
      <c r="B280" s="277" t="s">
        <v>237</v>
      </c>
      <c r="C280" s="277" t="s">
        <v>217</v>
      </c>
      <c r="D280" s="277" t="s">
        <v>189</v>
      </c>
      <c r="E280" s="288" t="s">
        <v>274</v>
      </c>
      <c r="F280" s="283">
        <f t="shared" ref="F280:M280" si="74">F112</f>
        <v>45674</v>
      </c>
      <c r="G280" s="281" t="str">
        <f t="shared" si="74"/>
        <v>8:30</v>
      </c>
      <c r="H280" s="280">
        <f t="shared" si="74"/>
        <v>45695</v>
      </c>
      <c r="I280" s="281" t="str">
        <f t="shared" si="74"/>
        <v>8:30</v>
      </c>
      <c r="J280" s="280">
        <f t="shared" si="74"/>
        <v>45749</v>
      </c>
      <c r="K280" s="281">
        <f t="shared" si="74"/>
        <v>0.35416666666666669</v>
      </c>
      <c r="L280" s="280">
        <f t="shared" si="74"/>
        <v>45770</v>
      </c>
      <c r="M280" s="281">
        <f t="shared" si="74"/>
        <v>0.35416666666666669</v>
      </c>
      <c r="O280" s="303"/>
    </row>
    <row r="281" spans="1:15">
      <c r="A281" s="270" t="s">
        <v>51</v>
      </c>
      <c r="B281" s="277" t="s">
        <v>237</v>
      </c>
      <c r="C281" s="277" t="s">
        <v>217</v>
      </c>
      <c r="D281" s="277" t="s">
        <v>189</v>
      </c>
      <c r="E281" s="470" t="s">
        <v>229</v>
      </c>
      <c r="F281" s="283">
        <f t="shared" ref="F281:M281" si="75">F26</f>
        <v>45678</v>
      </c>
      <c r="G281" s="281">
        <f t="shared" si="75"/>
        <v>0.41666666666666669</v>
      </c>
      <c r="H281" s="280">
        <f t="shared" si="75"/>
        <v>45698</v>
      </c>
      <c r="I281" s="281">
        <f t="shared" si="75"/>
        <v>0.41666666666666669</v>
      </c>
      <c r="J281" s="280">
        <f t="shared" si="75"/>
        <v>45748</v>
      </c>
      <c r="K281" s="281">
        <f t="shared" si="75"/>
        <v>0.41666666666666669</v>
      </c>
      <c r="L281" s="280">
        <f t="shared" si="75"/>
        <v>45775</v>
      </c>
      <c r="M281" s="281">
        <f t="shared" si="75"/>
        <v>0.375</v>
      </c>
      <c r="O281" s="303"/>
    </row>
    <row r="282" spans="1:15">
      <c r="A282" s="316"/>
      <c r="E282" s="471" t="s">
        <v>194</v>
      </c>
      <c r="F282" s="362"/>
      <c r="G282" s="362"/>
      <c r="H282" s="362"/>
      <c r="I282" s="362"/>
      <c r="J282" s="362"/>
      <c r="K282" s="362"/>
      <c r="L282" s="362"/>
      <c r="M282" s="362"/>
      <c r="O282" s="303"/>
    </row>
    <row r="283" spans="1:15">
      <c r="A283" s="270" t="s">
        <v>57</v>
      </c>
      <c r="B283" s="277" t="s">
        <v>237</v>
      </c>
      <c r="C283" s="277" t="s">
        <v>217</v>
      </c>
      <c r="D283" s="277" t="s">
        <v>189</v>
      </c>
      <c r="E283" s="278" t="s">
        <v>275</v>
      </c>
      <c r="F283" s="283">
        <f t="shared" ref="F283:M283" si="76">F30</f>
        <v>45666</v>
      </c>
      <c r="G283" s="283" t="str">
        <f t="shared" si="76"/>
        <v>15:00</v>
      </c>
      <c r="H283" s="283">
        <f t="shared" si="76"/>
        <v>45694</v>
      </c>
      <c r="I283" s="283" t="str">
        <f t="shared" si="76"/>
        <v>15:00</v>
      </c>
      <c r="J283" s="280">
        <f t="shared" si="76"/>
        <v>45747</v>
      </c>
      <c r="K283" s="281">
        <f t="shared" si="76"/>
        <v>0.625</v>
      </c>
      <c r="L283" s="280">
        <f t="shared" si="76"/>
        <v>45769</v>
      </c>
      <c r="M283" s="281">
        <f t="shared" si="76"/>
        <v>0.625</v>
      </c>
      <c r="O283" s="303"/>
    </row>
    <row r="284" spans="1:15">
      <c r="A284" s="270" t="s">
        <v>170</v>
      </c>
      <c r="B284" s="277" t="s">
        <v>237</v>
      </c>
      <c r="C284" s="277" t="s">
        <v>217</v>
      </c>
      <c r="D284" s="277" t="s">
        <v>189</v>
      </c>
      <c r="E284" s="472" t="s">
        <v>276</v>
      </c>
      <c r="F284" s="283">
        <f t="shared" ref="F284:M284" si="77">F127</f>
        <v>45670</v>
      </c>
      <c r="G284" s="356">
        <f t="shared" si="77"/>
        <v>0.375</v>
      </c>
      <c r="H284" s="283">
        <f t="shared" si="77"/>
        <v>45691</v>
      </c>
      <c r="I284" s="356">
        <f t="shared" si="77"/>
        <v>0.375</v>
      </c>
      <c r="J284" s="283">
        <f t="shared" si="77"/>
        <v>45750</v>
      </c>
      <c r="K284" s="356">
        <f t="shared" si="77"/>
        <v>0.375</v>
      </c>
      <c r="L284" s="283">
        <f t="shared" si="77"/>
        <v>45777</v>
      </c>
      <c r="M284" s="356">
        <f t="shared" si="77"/>
        <v>0.375</v>
      </c>
      <c r="O284" s="303"/>
    </row>
    <row r="285" spans="1:15" ht="21" thickBot="1">
      <c r="A285" s="316"/>
      <c r="E285" s="454"/>
      <c r="F285" s="296"/>
      <c r="G285" s="347"/>
      <c r="H285" s="296"/>
      <c r="I285" s="347"/>
      <c r="J285" s="296"/>
      <c r="K285" s="347"/>
      <c r="L285" s="296"/>
      <c r="M285" s="347"/>
      <c r="O285" s="303"/>
    </row>
    <row r="286" spans="1:15" ht="21.75" thickTop="1" thickBot="1">
      <c r="A286" s="316"/>
      <c r="E286" s="311" t="s">
        <v>226</v>
      </c>
      <c r="F286" s="363"/>
      <c r="G286" s="363"/>
      <c r="H286" s="363"/>
      <c r="I286" s="363"/>
      <c r="J286" s="363"/>
      <c r="K286" s="363"/>
      <c r="L286" s="363"/>
      <c r="M286" s="363"/>
      <c r="O286" s="303"/>
    </row>
    <row r="287" spans="1:15" ht="41.25" thickTop="1">
      <c r="A287" s="270" t="s">
        <v>145</v>
      </c>
      <c r="B287" s="277" t="s">
        <v>237</v>
      </c>
      <c r="C287" s="277" t="s">
        <v>217</v>
      </c>
      <c r="D287" s="277" t="s">
        <v>189</v>
      </c>
      <c r="E287" s="404" t="s">
        <v>277</v>
      </c>
      <c r="F287" s="280">
        <f t="shared" ref="F287:M287" si="78">F106</f>
        <v>45674</v>
      </c>
      <c r="G287" s="281">
        <f t="shared" si="78"/>
        <v>0.45833333333333331</v>
      </c>
      <c r="H287" s="280">
        <f t="shared" si="78"/>
        <v>45695</v>
      </c>
      <c r="I287" s="281">
        <f t="shared" si="78"/>
        <v>0.45833333333333331</v>
      </c>
      <c r="J287" s="280">
        <f t="shared" si="78"/>
        <v>45751</v>
      </c>
      <c r="K287" s="281">
        <f t="shared" si="78"/>
        <v>0.45833333333333331</v>
      </c>
      <c r="L287" s="280">
        <f t="shared" si="78"/>
        <v>45777</v>
      </c>
      <c r="M287" s="281">
        <f t="shared" si="78"/>
        <v>0.58333333333333337</v>
      </c>
      <c r="O287" s="303"/>
    </row>
    <row r="288" spans="1:15">
      <c r="A288" s="270" t="s">
        <v>135</v>
      </c>
      <c r="B288" s="277" t="s">
        <v>237</v>
      </c>
      <c r="C288" s="277" t="s">
        <v>217</v>
      </c>
      <c r="D288" s="277" t="s">
        <v>189</v>
      </c>
      <c r="E288" s="288" t="s">
        <v>278</v>
      </c>
      <c r="F288" s="280">
        <f t="shared" ref="F288:M288" si="79">F97</f>
        <v>45670</v>
      </c>
      <c r="G288" s="280" t="str">
        <f t="shared" si="79"/>
        <v>9:00</v>
      </c>
      <c r="H288" s="280">
        <f t="shared" si="79"/>
        <v>45698</v>
      </c>
      <c r="I288" s="280" t="str">
        <f t="shared" si="79"/>
        <v>9:00</v>
      </c>
      <c r="J288" s="280">
        <f t="shared" si="79"/>
        <v>45749</v>
      </c>
      <c r="K288" s="280">
        <f t="shared" si="79"/>
        <v>0.375</v>
      </c>
      <c r="L288" s="280">
        <f t="shared" si="79"/>
        <v>45776</v>
      </c>
      <c r="M288" s="280" t="str">
        <f t="shared" si="79"/>
        <v>15:00</v>
      </c>
      <c r="O288" s="303"/>
    </row>
    <row r="289" spans="1:15">
      <c r="A289" s="316"/>
      <c r="O289" s="303"/>
    </row>
    <row r="290" spans="1:15" ht="27.75" thickBot="1">
      <c r="A290" s="316"/>
      <c r="E290" s="700" t="s">
        <v>279</v>
      </c>
      <c r="F290" s="700"/>
      <c r="G290" s="700"/>
      <c r="H290" s="700"/>
      <c r="I290" s="700"/>
      <c r="J290" s="700"/>
      <c r="K290" s="700"/>
      <c r="L290" s="700"/>
      <c r="M290" s="700"/>
      <c r="O290" s="303"/>
    </row>
    <row r="291" spans="1:15" ht="21.75" thickTop="1" thickBot="1">
      <c r="A291" s="316"/>
      <c r="E291" s="311" t="s">
        <v>220</v>
      </c>
      <c r="F291" s="363"/>
      <c r="G291" s="363"/>
      <c r="O291" s="303"/>
    </row>
    <row r="292" spans="1:15" ht="21" thickTop="1">
      <c r="A292" s="270" t="s">
        <v>154</v>
      </c>
      <c r="B292" s="277" t="s">
        <v>237</v>
      </c>
      <c r="C292" s="277" t="s">
        <v>217</v>
      </c>
      <c r="D292" s="277" t="s">
        <v>189</v>
      </c>
      <c r="E292" s="288" t="s">
        <v>273</v>
      </c>
      <c r="F292" s="283">
        <f t="shared" ref="F292:M292" si="80">F114</f>
        <v>45671</v>
      </c>
      <c r="G292" s="281" t="str">
        <f t="shared" si="80"/>
        <v>8.30</v>
      </c>
      <c r="H292" s="280">
        <f t="shared" si="80"/>
        <v>45692</v>
      </c>
      <c r="I292" s="281" t="str">
        <f t="shared" si="80"/>
        <v>8.30</v>
      </c>
      <c r="J292" s="280">
        <f t="shared" si="80"/>
        <v>45748</v>
      </c>
      <c r="K292" s="281">
        <f t="shared" si="80"/>
        <v>0.58333333333333337</v>
      </c>
      <c r="L292" s="280">
        <f t="shared" si="80"/>
        <v>45771</v>
      </c>
      <c r="M292" s="281">
        <f t="shared" si="80"/>
        <v>0.35416666666666669</v>
      </c>
      <c r="O292" s="303"/>
    </row>
    <row r="293" spans="1:15">
      <c r="A293" s="270" t="s">
        <v>84</v>
      </c>
      <c r="B293" s="277" t="s">
        <v>237</v>
      </c>
      <c r="C293" s="277" t="s">
        <v>217</v>
      </c>
      <c r="D293" s="277" t="s">
        <v>189</v>
      </c>
      <c r="E293" s="288" t="s">
        <v>280</v>
      </c>
      <c r="F293" s="283">
        <f t="shared" ref="F293:M293" si="81">F51</f>
        <v>45673</v>
      </c>
      <c r="G293" s="281">
        <f t="shared" si="81"/>
        <v>0.375</v>
      </c>
      <c r="H293" s="280">
        <f t="shared" si="81"/>
        <v>45694</v>
      </c>
      <c r="I293" s="281">
        <f t="shared" si="81"/>
        <v>0.375</v>
      </c>
      <c r="J293" s="280">
        <f t="shared" si="81"/>
        <v>45747</v>
      </c>
      <c r="K293" s="281">
        <f t="shared" si="81"/>
        <v>0.41666666666666669</v>
      </c>
      <c r="L293" s="280">
        <f t="shared" si="81"/>
        <v>45769</v>
      </c>
      <c r="M293" s="281">
        <f t="shared" si="81"/>
        <v>0.41666666666666669</v>
      </c>
      <c r="O293" s="303"/>
    </row>
    <row r="294" spans="1:15">
      <c r="A294" s="270" t="s">
        <v>112</v>
      </c>
      <c r="B294" s="277" t="s">
        <v>237</v>
      </c>
      <c r="C294" s="277" t="s">
        <v>217</v>
      </c>
      <c r="D294" s="277" t="s">
        <v>189</v>
      </c>
      <c r="E294" s="470" t="s">
        <v>229</v>
      </c>
      <c r="F294" s="283">
        <f t="shared" ref="F294:M294" si="82">F77</f>
        <v>45678</v>
      </c>
      <c r="G294" s="281">
        <f t="shared" si="82"/>
        <v>0.41666666666666669</v>
      </c>
      <c r="H294" s="280">
        <f t="shared" si="82"/>
        <v>45698</v>
      </c>
      <c r="I294" s="281">
        <f t="shared" si="82"/>
        <v>0.41666666666666669</v>
      </c>
      <c r="J294" s="280">
        <f t="shared" si="82"/>
        <v>45748</v>
      </c>
      <c r="K294" s="281">
        <f t="shared" si="82"/>
        <v>0.41666666666666669</v>
      </c>
      <c r="L294" s="280">
        <f t="shared" si="82"/>
        <v>45775</v>
      </c>
      <c r="M294" s="281">
        <f t="shared" si="82"/>
        <v>0.625</v>
      </c>
      <c r="O294" s="303"/>
    </row>
    <row r="295" spans="1:15">
      <c r="A295" s="316"/>
      <c r="E295" s="471" t="s">
        <v>194</v>
      </c>
      <c r="F295" s="364"/>
      <c r="G295" s="364"/>
      <c r="H295" s="364"/>
      <c r="I295" s="364"/>
      <c r="J295" s="364"/>
      <c r="K295" s="364"/>
      <c r="L295" s="364"/>
      <c r="M295" s="364"/>
      <c r="O295" s="303"/>
    </row>
    <row r="296" spans="1:15">
      <c r="A296" s="292" t="s">
        <v>151</v>
      </c>
      <c r="B296" s="293" t="s">
        <v>237</v>
      </c>
      <c r="C296" s="293" t="s">
        <v>217</v>
      </c>
      <c r="D296" s="403" t="s">
        <v>189</v>
      </c>
      <c r="E296" s="288" t="s">
        <v>274</v>
      </c>
      <c r="F296" s="283">
        <f t="shared" ref="F296:M296" si="83">F112</f>
        <v>45674</v>
      </c>
      <c r="G296" s="281" t="str">
        <f t="shared" si="83"/>
        <v>8:30</v>
      </c>
      <c r="H296" s="280">
        <f t="shared" si="83"/>
        <v>45695</v>
      </c>
      <c r="I296" s="281" t="str">
        <f t="shared" si="83"/>
        <v>8:30</v>
      </c>
      <c r="J296" s="280">
        <f t="shared" si="83"/>
        <v>45749</v>
      </c>
      <c r="K296" s="281">
        <f t="shared" si="83"/>
        <v>0.35416666666666669</v>
      </c>
      <c r="L296" s="280">
        <f t="shared" si="83"/>
        <v>45770</v>
      </c>
      <c r="M296" s="281">
        <f t="shared" si="83"/>
        <v>0.35416666666666669</v>
      </c>
      <c r="O296" s="303"/>
    </row>
    <row r="297" spans="1:15">
      <c r="A297" s="329" t="s">
        <v>87</v>
      </c>
      <c r="B297" s="277" t="s">
        <v>237</v>
      </c>
      <c r="C297" s="277" t="s">
        <v>217</v>
      </c>
      <c r="D297" s="277" t="s">
        <v>189</v>
      </c>
      <c r="E297" s="472" t="s">
        <v>281</v>
      </c>
      <c r="F297" s="365">
        <f t="shared" ref="F297:M297" si="84">F53</f>
        <v>45672</v>
      </c>
      <c r="G297" s="366" t="str">
        <f t="shared" si="84"/>
        <v>9:00</v>
      </c>
      <c r="H297" s="365">
        <f t="shared" si="84"/>
        <v>45692</v>
      </c>
      <c r="I297" s="366" t="str">
        <f t="shared" si="84"/>
        <v>9:00</v>
      </c>
      <c r="J297" s="365">
        <f t="shared" si="84"/>
        <v>45751</v>
      </c>
      <c r="K297" s="366">
        <f t="shared" si="84"/>
        <v>0.625</v>
      </c>
      <c r="L297" s="365">
        <f t="shared" si="84"/>
        <v>45776</v>
      </c>
      <c r="M297" s="366">
        <f t="shared" si="84"/>
        <v>0.625</v>
      </c>
      <c r="O297" s="303"/>
    </row>
    <row r="298" spans="1:15" ht="40.5">
      <c r="A298" s="316" t="s">
        <v>113</v>
      </c>
      <c r="B298" s="277" t="s">
        <v>237</v>
      </c>
      <c r="C298" s="277" t="s">
        <v>217</v>
      </c>
      <c r="D298" s="277" t="s">
        <v>189</v>
      </c>
      <c r="E298" s="278" t="s">
        <v>282</v>
      </c>
      <c r="F298" s="283">
        <f t="shared" ref="F298:M298" si="85">F78</f>
        <v>45670</v>
      </c>
      <c r="G298" s="281">
        <f t="shared" si="85"/>
        <v>0.375</v>
      </c>
      <c r="H298" s="283">
        <f t="shared" si="85"/>
        <v>45691</v>
      </c>
      <c r="I298" s="281">
        <f t="shared" si="85"/>
        <v>0.375</v>
      </c>
      <c r="J298" s="283">
        <f t="shared" si="85"/>
        <v>45750</v>
      </c>
      <c r="K298" s="281">
        <f t="shared" si="85"/>
        <v>0.375</v>
      </c>
      <c r="L298" s="283">
        <f t="shared" si="85"/>
        <v>45777</v>
      </c>
      <c r="M298" s="281">
        <f t="shared" si="85"/>
        <v>0.375</v>
      </c>
      <c r="O298" s="303"/>
    </row>
    <row r="299" spans="1:15" ht="21" thickBot="1">
      <c r="A299" s="316"/>
      <c r="E299" s="288"/>
      <c r="F299" s="296"/>
      <c r="G299" s="296"/>
      <c r="H299" s="296"/>
      <c r="I299" s="296"/>
      <c r="J299" s="296"/>
      <c r="K299" s="296"/>
      <c r="L299" s="296"/>
      <c r="M299" s="296"/>
      <c r="O299" s="303"/>
    </row>
    <row r="300" spans="1:15" ht="21.75" thickTop="1" thickBot="1">
      <c r="A300" s="316"/>
      <c r="E300" s="311" t="s">
        <v>226</v>
      </c>
      <c r="F300" s="363"/>
      <c r="G300" s="363"/>
      <c r="H300" s="363"/>
      <c r="I300" s="363"/>
      <c r="J300" s="363"/>
      <c r="K300" s="363"/>
      <c r="L300" s="363"/>
      <c r="M300" s="363"/>
      <c r="O300" s="303"/>
    </row>
    <row r="301" spans="1:15" ht="21" thickTop="1">
      <c r="A301" s="270" t="s">
        <v>81</v>
      </c>
      <c r="B301" s="277" t="s">
        <v>237</v>
      </c>
      <c r="C301" s="277" t="s">
        <v>217</v>
      </c>
      <c r="D301" s="277" t="s">
        <v>189</v>
      </c>
      <c r="E301" s="288" t="s">
        <v>283</v>
      </c>
      <c r="F301" s="283">
        <f t="shared" ref="F301:M301" si="86">F49</f>
        <v>45671</v>
      </c>
      <c r="G301" s="281">
        <f t="shared" si="86"/>
        <v>0.375</v>
      </c>
      <c r="H301" s="283">
        <f t="shared" si="86"/>
        <v>45692</v>
      </c>
      <c r="I301" s="281">
        <f t="shared" si="86"/>
        <v>0.375</v>
      </c>
      <c r="J301" s="283">
        <f t="shared" si="86"/>
        <v>45748</v>
      </c>
      <c r="K301" s="281">
        <f t="shared" si="86"/>
        <v>0.41666666666666669</v>
      </c>
      <c r="L301" s="283">
        <f t="shared" si="86"/>
        <v>45771</v>
      </c>
      <c r="M301" s="281">
        <f t="shared" si="86"/>
        <v>0.625</v>
      </c>
      <c r="O301" s="303"/>
    </row>
    <row r="302" spans="1:15">
      <c r="A302" s="302"/>
      <c r="B302" s="277"/>
      <c r="C302" s="277"/>
      <c r="D302" s="277"/>
      <c r="E302" s="434"/>
      <c r="F302" s="346"/>
      <c r="G302" s="346"/>
      <c r="H302" s="346"/>
      <c r="I302" s="346"/>
      <c r="J302" s="346"/>
      <c r="K302" s="346"/>
      <c r="L302" s="346"/>
      <c r="M302" s="346"/>
      <c r="O302" s="303"/>
    </row>
    <row r="303" spans="1:15">
      <c r="A303" s="302"/>
      <c r="B303" s="277"/>
      <c r="C303" s="277"/>
      <c r="D303" s="277"/>
      <c r="E303" s="434"/>
      <c r="F303" s="346"/>
      <c r="G303" s="346"/>
      <c r="H303" s="346"/>
      <c r="I303" s="346"/>
      <c r="J303" s="346"/>
      <c r="K303" s="346"/>
      <c r="L303" s="346"/>
      <c r="M303" s="346"/>
      <c r="O303" s="303"/>
    </row>
    <row r="304" spans="1:15">
      <c r="A304" s="302"/>
      <c r="B304" s="277"/>
      <c r="C304" s="277"/>
      <c r="D304" s="277"/>
      <c r="E304" s="434"/>
      <c r="F304" s="346"/>
      <c r="G304" s="346"/>
      <c r="H304" s="346"/>
      <c r="I304" s="346"/>
      <c r="J304" s="346"/>
      <c r="K304" s="346"/>
      <c r="L304" s="346"/>
      <c r="M304" s="346"/>
      <c r="O304" s="303"/>
    </row>
    <row r="305" spans="1:15">
      <c r="A305" s="316"/>
      <c r="E305" s="454" t="s">
        <v>233</v>
      </c>
      <c r="F305" s="296"/>
      <c r="G305" s="347"/>
      <c r="K305" s="296" t="s">
        <v>234</v>
      </c>
      <c r="O305" s="303"/>
    </row>
    <row r="306" spans="1:15">
      <c r="A306" s="316"/>
      <c r="E306" s="454"/>
      <c r="F306" s="296"/>
      <c r="G306" s="347"/>
      <c r="K306" s="296" t="s">
        <v>284</v>
      </c>
      <c r="O306" s="303"/>
    </row>
    <row r="307" spans="1:15">
      <c r="A307" s="316"/>
      <c r="E307" s="454"/>
      <c r="F307" s="296"/>
      <c r="G307" s="347"/>
      <c r="O307" s="303"/>
    </row>
    <row r="308" spans="1:15">
      <c r="A308" s="316"/>
      <c r="E308" s="454"/>
      <c r="F308" s="296"/>
      <c r="G308" s="347"/>
      <c r="O308" s="303"/>
    </row>
    <row r="309" spans="1:15">
      <c r="A309" s="316"/>
      <c r="E309" s="454"/>
      <c r="F309" s="296"/>
      <c r="G309" s="347"/>
      <c r="O309" s="303"/>
    </row>
    <row r="310" spans="1:15" ht="25.5">
      <c r="A310" s="316"/>
      <c r="E310" s="701" t="s">
        <v>0</v>
      </c>
      <c r="F310" s="701"/>
      <c r="G310" s="701"/>
      <c r="H310" s="701"/>
      <c r="I310" s="701"/>
      <c r="J310" s="701"/>
      <c r="K310" s="701"/>
      <c r="L310" s="701"/>
      <c r="M310" s="701"/>
      <c r="O310" s="303"/>
    </row>
    <row r="311" spans="1:15" ht="25.5">
      <c r="A311" s="316"/>
      <c r="E311" s="701" t="s">
        <v>179</v>
      </c>
      <c r="F311" s="701"/>
      <c r="G311" s="701"/>
      <c r="H311" s="701"/>
      <c r="I311" s="701"/>
      <c r="J311" s="701"/>
      <c r="K311" s="701"/>
      <c r="L311" s="701"/>
      <c r="M311" s="701"/>
      <c r="O311" s="303"/>
    </row>
    <row r="312" spans="1:15" ht="30">
      <c r="A312" s="316"/>
      <c r="E312" s="702" t="s">
        <v>285</v>
      </c>
      <c r="F312" s="702"/>
      <c r="G312" s="702"/>
      <c r="H312" s="702"/>
      <c r="I312" s="702"/>
      <c r="J312" s="702"/>
      <c r="K312" s="702"/>
      <c r="L312" s="702"/>
      <c r="M312" s="702"/>
      <c r="O312" s="303"/>
    </row>
    <row r="313" spans="1:15" ht="25.5">
      <c r="A313" s="316"/>
      <c r="E313" s="701" t="s">
        <v>181</v>
      </c>
      <c r="F313" s="701"/>
      <c r="G313" s="701"/>
      <c r="H313" s="701"/>
      <c r="I313" s="701"/>
      <c r="J313" s="701"/>
      <c r="K313" s="701"/>
      <c r="L313" s="701"/>
      <c r="M313" s="701"/>
      <c r="O313" s="303"/>
    </row>
    <row r="314" spans="1:15" ht="25.5">
      <c r="A314" s="316"/>
      <c r="E314" s="442"/>
      <c r="F314" s="442"/>
      <c r="G314" s="442"/>
      <c r="O314" s="303"/>
    </row>
    <row r="315" spans="1:15" ht="27">
      <c r="A315" s="316"/>
      <c r="E315" s="700" t="s">
        <v>286</v>
      </c>
      <c r="F315" s="700"/>
      <c r="G315" s="700"/>
      <c r="H315" s="700"/>
      <c r="I315" s="700"/>
      <c r="J315" s="700"/>
      <c r="K315" s="700"/>
      <c r="L315" s="700"/>
      <c r="M315" s="700"/>
      <c r="O315" s="303"/>
    </row>
    <row r="316" spans="1:15" ht="26.25" thickBot="1">
      <c r="A316" s="316"/>
      <c r="E316" s="474"/>
      <c r="F316" s="475"/>
      <c r="G316" s="475"/>
      <c r="O316" s="303"/>
    </row>
    <row r="317" spans="1:15" ht="21.75" customHeight="1" thickBot="1">
      <c r="A317" s="316"/>
      <c r="E317" s="688" t="s">
        <v>182</v>
      </c>
      <c r="F317" s="672" t="s">
        <v>7</v>
      </c>
      <c r="G317" s="691"/>
      <c r="H317" s="691"/>
      <c r="I317" s="691"/>
      <c r="J317" s="691"/>
      <c r="K317" s="691"/>
      <c r="L317" s="691"/>
      <c r="M317" s="673"/>
      <c r="O317" s="303"/>
    </row>
    <row r="318" spans="1:15" ht="21.75" customHeight="1" thickBot="1">
      <c r="A318" s="316"/>
      <c r="E318" s="689"/>
      <c r="F318" s="672" t="s">
        <v>12</v>
      </c>
      <c r="G318" s="673"/>
      <c r="H318" s="672" t="s">
        <v>13</v>
      </c>
      <c r="I318" s="673"/>
      <c r="J318" s="672" t="s">
        <v>183</v>
      </c>
      <c r="K318" s="673"/>
      <c r="L318" s="672" t="s">
        <v>184</v>
      </c>
      <c r="M318" s="673"/>
      <c r="O318" s="303"/>
    </row>
    <row r="319" spans="1:15" ht="21" thickBot="1">
      <c r="A319" s="316"/>
      <c r="E319" s="692"/>
      <c r="F319" s="344" t="s">
        <v>185</v>
      </c>
      <c r="G319" s="345" t="s">
        <v>186</v>
      </c>
      <c r="H319" s="344" t="s">
        <v>185</v>
      </c>
      <c r="I319" s="345" t="s">
        <v>186</v>
      </c>
      <c r="J319" s="344" t="s">
        <v>185</v>
      </c>
      <c r="K319" s="345" t="s">
        <v>186</v>
      </c>
      <c r="L319" s="344" t="s">
        <v>185</v>
      </c>
      <c r="M319" s="345" t="s">
        <v>186</v>
      </c>
      <c r="O319" s="303"/>
    </row>
    <row r="320" spans="1:15" ht="21.75" thickTop="1" thickBot="1">
      <c r="A320" s="316"/>
      <c r="E320" s="311" t="s">
        <v>187</v>
      </c>
      <c r="F320" s="296"/>
      <c r="G320" s="347"/>
      <c r="O320" s="303"/>
    </row>
    <row r="321" spans="1:15" ht="41.25" thickTop="1">
      <c r="A321" s="270" t="s">
        <v>139</v>
      </c>
      <c r="B321" s="296" t="s">
        <v>287</v>
      </c>
      <c r="C321" s="296" t="s">
        <v>189</v>
      </c>
      <c r="D321" s="296" t="s">
        <v>189</v>
      </c>
      <c r="E321" s="299" t="s">
        <v>288</v>
      </c>
      <c r="F321" s="283">
        <f t="shared" ref="F321:M321" si="87">F101</f>
        <v>45665</v>
      </c>
      <c r="G321" s="281" t="str">
        <f t="shared" si="87"/>
        <v>8:30</v>
      </c>
      <c r="H321" s="280">
        <f t="shared" si="87"/>
        <v>45686</v>
      </c>
      <c r="I321" s="281" t="str">
        <f t="shared" si="87"/>
        <v>8:30</v>
      </c>
      <c r="J321" s="280">
        <f t="shared" si="87"/>
        <v>45748</v>
      </c>
      <c r="K321" s="281">
        <f t="shared" si="87"/>
        <v>0.35416666666666669</v>
      </c>
      <c r="L321" s="280">
        <f t="shared" si="87"/>
        <v>45777</v>
      </c>
      <c r="M321" s="281">
        <f t="shared" si="87"/>
        <v>0.35416666666666669</v>
      </c>
      <c r="O321" s="303"/>
    </row>
    <row r="322" spans="1:15">
      <c r="A322" s="270" t="s">
        <v>142</v>
      </c>
      <c r="B322" s="296" t="s">
        <v>287</v>
      </c>
      <c r="C322" s="296" t="s">
        <v>189</v>
      </c>
      <c r="D322" s="296" t="s">
        <v>189</v>
      </c>
      <c r="E322" s="310" t="s">
        <v>289</v>
      </c>
      <c r="F322" s="283">
        <f t="shared" ref="F322:M322" si="88">F104</f>
        <v>45666</v>
      </c>
      <c r="G322" s="280" t="str">
        <f t="shared" si="88"/>
        <v>8:30</v>
      </c>
      <c r="H322" s="280">
        <f t="shared" si="88"/>
        <v>45687</v>
      </c>
      <c r="I322" s="280" t="str">
        <f t="shared" si="88"/>
        <v>8:30</v>
      </c>
      <c r="J322" s="280">
        <f t="shared" si="88"/>
        <v>45749</v>
      </c>
      <c r="K322" s="281">
        <f t="shared" si="88"/>
        <v>0.35416666666666669</v>
      </c>
      <c r="L322" s="280">
        <f t="shared" si="88"/>
        <v>45776</v>
      </c>
      <c r="M322" s="281">
        <f t="shared" si="88"/>
        <v>0.35416666666666669</v>
      </c>
      <c r="O322" s="303"/>
    </row>
    <row r="323" spans="1:15">
      <c r="A323" s="316"/>
      <c r="E323" s="407" t="s">
        <v>290</v>
      </c>
      <c r="F323" s="355"/>
      <c r="G323" s="367"/>
      <c r="H323" s="355"/>
      <c r="I323" s="367"/>
      <c r="J323" s="355"/>
      <c r="K323" s="367"/>
      <c r="L323" s="355"/>
      <c r="M323" s="367"/>
      <c r="O323" s="303"/>
    </row>
    <row r="324" spans="1:15" ht="60.75">
      <c r="A324" s="270" t="s">
        <v>291</v>
      </c>
      <c r="B324" s="296" t="s">
        <v>287</v>
      </c>
      <c r="C324" s="296" t="s">
        <v>189</v>
      </c>
      <c r="D324" s="296" t="s">
        <v>189</v>
      </c>
      <c r="E324" s="315" t="s">
        <v>292</v>
      </c>
      <c r="F324" s="283">
        <f t="shared" ref="F324:M324" si="89">F93</f>
        <v>45674</v>
      </c>
      <c r="G324" s="280" t="str">
        <f t="shared" si="89"/>
        <v>9:00</v>
      </c>
      <c r="H324" s="283">
        <f t="shared" si="89"/>
        <v>45695</v>
      </c>
      <c r="I324" s="280" t="str">
        <f t="shared" si="89"/>
        <v>9:00</v>
      </c>
      <c r="J324" s="280">
        <f t="shared" si="89"/>
        <v>45748</v>
      </c>
      <c r="K324" s="281">
        <f t="shared" si="89"/>
        <v>0.625</v>
      </c>
      <c r="L324" s="280">
        <f t="shared" si="89"/>
        <v>45771</v>
      </c>
      <c r="M324" s="281">
        <f t="shared" si="89"/>
        <v>0.41666666666666669</v>
      </c>
      <c r="O324" s="303"/>
    </row>
    <row r="325" spans="1:15">
      <c r="A325" s="270" t="s">
        <v>160</v>
      </c>
      <c r="B325" s="296" t="s">
        <v>287</v>
      </c>
      <c r="C325" s="296" t="s">
        <v>189</v>
      </c>
      <c r="D325" s="296" t="s">
        <v>189</v>
      </c>
      <c r="E325" s="315" t="s">
        <v>293</v>
      </c>
      <c r="F325" s="283">
        <f t="shared" ref="F325:M325" si="90">F120</f>
        <v>45671</v>
      </c>
      <c r="G325" s="281">
        <f t="shared" si="90"/>
        <v>0.64583333333333337</v>
      </c>
      <c r="H325" s="283">
        <f t="shared" si="90"/>
        <v>45694</v>
      </c>
      <c r="I325" s="281">
        <f t="shared" si="90"/>
        <v>0.64583333333333337</v>
      </c>
      <c r="J325" s="283">
        <f t="shared" si="90"/>
        <v>45751</v>
      </c>
      <c r="K325" s="281">
        <f t="shared" si="90"/>
        <v>0.64583333333333337</v>
      </c>
      <c r="L325" s="283">
        <f t="shared" si="90"/>
        <v>45776</v>
      </c>
      <c r="M325" s="281">
        <f t="shared" si="90"/>
        <v>0.64583333333333337</v>
      </c>
      <c r="O325" s="303"/>
    </row>
    <row r="326" spans="1:15">
      <c r="A326" s="302"/>
      <c r="E326" s="317"/>
      <c r="F326" s="346"/>
      <c r="G326" s="347"/>
      <c r="H326" s="346"/>
      <c r="I326" s="347"/>
      <c r="J326" s="346"/>
      <c r="K326" s="347"/>
      <c r="L326" s="346"/>
      <c r="M326" s="347"/>
      <c r="O326" s="303"/>
    </row>
    <row r="327" spans="1:15" ht="21" thickBot="1">
      <c r="A327" s="302"/>
      <c r="E327" s="317"/>
      <c r="F327" s="346"/>
      <c r="G327" s="347"/>
      <c r="H327" s="346"/>
      <c r="I327" s="347"/>
      <c r="J327" s="346"/>
      <c r="K327" s="347"/>
      <c r="L327" s="346"/>
      <c r="M327" s="347"/>
      <c r="O327" s="303"/>
    </row>
    <row r="328" spans="1:15" ht="21.75" thickTop="1" thickBot="1">
      <c r="A328" s="270"/>
      <c r="E328" s="311" t="s">
        <v>197</v>
      </c>
      <c r="F328" s="296"/>
      <c r="G328" s="347"/>
      <c r="H328" s="296"/>
      <c r="I328" s="347"/>
      <c r="J328" s="296"/>
      <c r="K328" s="347"/>
      <c r="L328" s="296"/>
      <c r="M328" s="347"/>
      <c r="O328" s="303"/>
    </row>
    <row r="329" spans="1:15" ht="21" thickTop="1">
      <c r="A329" s="302" t="s">
        <v>50</v>
      </c>
      <c r="B329" s="296" t="s">
        <v>287</v>
      </c>
      <c r="C329" s="296" t="s">
        <v>189</v>
      </c>
      <c r="D329" s="296" t="s">
        <v>198</v>
      </c>
      <c r="E329" s="310" t="s">
        <v>294</v>
      </c>
      <c r="F329" s="305">
        <f t="shared" ref="F329:M329" si="91">F25</f>
        <v>45664</v>
      </c>
      <c r="G329" s="281" t="str">
        <f t="shared" si="91"/>
        <v>9:00</v>
      </c>
      <c r="H329" s="305">
        <f t="shared" si="91"/>
        <v>45685</v>
      </c>
      <c r="I329" s="281" t="str">
        <f t="shared" si="91"/>
        <v>9:00</v>
      </c>
      <c r="J329" s="305">
        <f t="shared" si="91"/>
        <v>45749</v>
      </c>
      <c r="K329" s="281">
        <f t="shared" si="91"/>
        <v>0.375</v>
      </c>
      <c r="L329" s="305">
        <f t="shared" si="91"/>
        <v>45770</v>
      </c>
      <c r="M329" s="281">
        <f t="shared" si="91"/>
        <v>0.375</v>
      </c>
      <c r="O329" s="303"/>
    </row>
    <row r="330" spans="1:15">
      <c r="A330" s="316"/>
      <c r="E330" s="407" t="s">
        <v>290</v>
      </c>
      <c r="F330" s="355"/>
      <c r="G330" s="367"/>
      <c r="H330" s="355"/>
      <c r="I330" s="367"/>
      <c r="J330" s="355"/>
      <c r="K330" s="367"/>
      <c r="L330" s="355"/>
      <c r="M330" s="367"/>
      <c r="O330" s="303"/>
    </row>
    <row r="331" spans="1:15">
      <c r="A331" s="316" t="s">
        <v>116</v>
      </c>
      <c r="B331" s="296" t="s">
        <v>287</v>
      </c>
      <c r="C331" s="296" t="s">
        <v>189</v>
      </c>
      <c r="D331" s="296" t="s">
        <v>198</v>
      </c>
      <c r="E331" s="310" t="s">
        <v>295</v>
      </c>
      <c r="F331" s="283">
        <f t="shared" ref="F331:M331" si="92">F81</f>
        <v>45667</v>
      </c>
      <c r="G331" s="281">
        <f t="shared" si="92"/>
        <v>0.375</v>
      </c>
      <c r="H331" s="280">
        <f t="shared" si="92"/>
        <v>45688</v>
      </c>
      <c r="I331" s="281">
        <f t="shared" si="92"/>
        <v>0.375</v>
      </c>
      <c r="J331" s="280">
        <f t="shared" si="92"/>
        <v>45747</v>
      </c>
      <c r="K331" s="281">
        <f t="shared" si="92"/>
        <v>0.375</v>
      </c>
      <c r="L331" s="280">
        <f t="shared" si="92"/>
        <v>45776</v>
      </c>
      <c r="M331" s="281">
        <f t="shared" si="92"/>
        <v>0.375</v>
      </c>
      <c r="O331" s="303"/>
    </row>
    <row r="332" spans="1:15" ht="40.5">
      <c r="A332" s="302" t="s">
        <v>102</v>
      </c>
      <c r="B332" s="296" t="s">
        <v>287</v>
      </c>
      <c r="C332" s="296" t="s">
        <v>189</v>
      </c>
      <c r="D332" s="296" t="s">
        <v>198</v>
      </c>
      <c r="E332" s="310" t="s">
        <v>296</v>
      </c>
      <c r="F332" s="305">
        <f t="shared" ref="F332:M332" si="93">F67</f>
        <v>45666</v>
      </c>
      <c r="G332" s="281">
        <f t="shared" si="93"/>
        <v>0.625</v>
      </c>
      <c r="H332" s="305">
        <f t="shared" si="93"/>
        <v>45684</v>
      </c>
      <c r="I332" s="281" t="str">
        <f t="shared" si="93"/>
        <v>10:00</v>
      </c>
      <c r="J332" s="305">
        <f t="shared" si="93"/>
        <v>45749</v>
      </c>
      <c r="K332" s="281">
        <f t="shared" si="93"/>
        <v>0.625</v>
      </c>
      <c r="L332" s="305">
        <f t="shared" si="93"/>
        <v>45769</v>
      </c>
      <c r="M332" s="281">
        <f t="shared" si="93"/>
        <v>0.41666666666666669</v>
      </c>
      <c r="O332" s="303"/>
    </row>
    <row r="333" spans="1:15">
      <c r="A333" s="302" t="s">
        <v>158</v>
      </c>
      <c r="B333" s="296" t="s">
        <v>287</v>
      </c>
      <c r="C333" s="296" t="s">
        <v>189</v>
      </c>
      <c r="D333" s="296" t="s">
        <v>198</v>
      </c>
      <c r="E333" s="310" t="s">
        <v>297</v>
      </c>
      <c r="F333" s="283">
        <f t="shared" ref="F333:M333" si="94">F118</f>
        <v>45674</v>
      </c>
      <c r="G333" s="281">
        <f t="shared" si="94"/>
        <v>0.41666666666666669</v>
      </c>
      <c r="H333" s="280">
        <f t="shared" si="94"/>
        <v>45695</v>
      </c>
      <c r="I333" s="281">
        <f t="shared" si="94"/>
        <v>0.41666666666666669</v>
      </c>
      <c r="J333" s="280">
        <f t="shared" si="94"/>
        <v>45750</v>
      </c>
      <c r="K333" s="281">
        <f t="shared" si="94"/>
        <v>0.64583333333333337</v>
      </c>
      <c r="L333" s="280">
        <f t="shared" si="94"/>
        <v>45775</v>
      </c>
      <c r="M333" s="281">
        <f t="shared" si="94"/>
        <v>0.375</v>
      </c>
    </row>
    <row r="334" spans="1:15">
      <c r="A334" s="302" t="s">
        <v>69</v>
      </c>
      <c r="B334" s="296" t="s">
        <v>287</v>
      </c>
      <c r="C334" s="296" t="s">
        <v>189</v>
      </c>
      <c r="D334" s="296" t="s">
        <v>198</v>
      </c>
      <c r="E334" s="310" t="s">
        <v>298</v>
      </c>
      <c r="F334" s="305">
        <f t="shared" ref="F334:M334" si="95">F39</f>
        <v>45665</v>
      </c>
      <c r="G334" s="351" t="str">
        <f t="shared" si="95"/>
        <v>9:00</v>
      </c>
      <c r="H334" s="305">
        <f t="shared" si="95"/>
        <v>45686</v>
      </c>
      <c r="I334" s="351" t="str">
        <f t="shared" si="95"/>
        <v>9:00</v>
      </c>
      <c r="J334" s="305">
        <f t="shared" si="95"/>
        <v>45750</v>
      </c>
      <c r="K334" s="351">
        <f t="shared" si="95"/>
        <v>0.375</v>
      </c>
      <c r="L334" s="305">
        <f t="shared" si="95"/>
        <v>45776</v>
      </c>
      <c r="M334" s="351">
        <f t="shared" si="95"/>
        <v>0.625</v>
      </c>
    </row>
    <row r="335" spans="1:15">
      <c r="A335" s="316"/>
      <c r="E335" s="407" t="s">
        <v>290</v>
      </c>
      <c r="F335" s="355"/>
      <c r="G335" s="367"/>
      <c r="H335" s="355"/>
      <c r="I335" s="367"/>
      <c r="J335" s="355"/>
      <c r="K335" s="367"/>
      <c r="L335" s="355"/>
      <c r="M335" s="367"/>
    </row>
    <row r="336" spans="1:15">
      <c r="A336" s="270" t="s">
        <v>112</v>
      </c>
      <c r="B336" s="296" t="s">
        <v>287</v>
      </c>
      <c r="C336" s="296" t="s">
        <v>189</v>
      </c>
      <c r="D336" s="296" t="s">
        <v>189</v>
      </c>
      <c r="E336" s="315" t="s">
        <v>299</v>
      </c>
      <c r="F336" s="283">
        <f t="shared" ref="F336:M336" si="96">F77</f>
        <v>45678</v>
      </c>
      <c r="G336" s="281">
        <f t="shared" si="96"/>
        <v>0.41666666666666669</v>
      </c>
      <c r="H336" s="283">
        <f t="shared" si="96"/>
        <v>45698</v>
      </c>
      <c r="I336" s="281">
        <f t="shared" si="96"/>
        <v>0.41666666666666669</v>
      </c>
      <c r="J336" s="283">
        <f t="shared" si="96"/>
        <v>45748</v>
      </c>
      <c r="K336" s="281">
        <f t="shared" si="96"/>
        <v>0.41666666666666669</v>
      </c>
      <c r="L336" s="283">
        <f t="shared" si="96"/>
        <v>45775</v>
      </c>
      <c r="M336" s="281">
        <f t="shared" si="96"/>
        <v>0.625</v>
      </c>
    </row>
    <row r="337" spans="1:18" ht="40.5">
      <c r="A337" s="270" t="s">
        <v>61</v>
      </c>
      <c r="B337" s="296" t="s">
        <v>287</v>
      </c>
      <c r="C337" s="296" t="s">
        <v>189</v>
      </c>
      <c r="D337" s="296" t="s">
        <v>189</v>
      </c>
      <c r="E337" s="315" t="s">
        <v>300</v>
      </c>
      <c r="F337" s="283">
        <f t="shared" ref="F337:M337" si="97">F34</f>
        <v>45672</v>
      </c>
      <c r="G337" s="281" t="str">
        <f t="shared" si="97"/>
        <v>9:00</v>
      </c>
      <c r="H337" s="283">
        <f t="shared" si="97"/>
        <v>45694</v>
      </c>
      <c r="I337" s="281" t="str">
        <f t="shared" si="97"/>
        <v>9:00</v>
      </c>
      <c r="J337" s="283">
        <f t="shared" si="97"/>
        <v>45748</v>
      </c>
      <c r="K337" s="281">
        <f t="shared" si="97"/>
        <v>0.625</v>
      </c>
      <c r="L337" s="283">
        <f t="shared" si="97"/>
        <v>45771</v>
      </c>
      <c r="M337" s="281" t="str">
        <f t="shared" si="97"/>
        <v>9:00</v>
      </c>
    </row>
    <row r="338" spans="1:18">
      <c r="A338" s="302"/>
      <c r="E338" s="317"/>
      <c r="F338" s="346"/>
      <c r="G338" s="347"/>
      <c r="H338" s="346"/>
      <c r="I338" s="347"/>
      <c r="J338" s="346"/>
      <c r="K338" s="347"/>
      <c r="L338" s="346"/>
      <c r="M338" s="347"/>
    </row>
    <row r="339" spans="1:18" ht="21" thickBot="1">
      <c r="A339" s="302"/>
      <c r="E339" s="317"/>
      <c r="F339" s="346"/>
      <c r="G339" s="347"/>
      <c r="H339" s="346"/>
      <c r="I339" s="347"/>
      <c r="J339" s="346"/>
      <c r="K339" s="347"/>
      <c r="L339" s="346"/>
      <c r="M339" s="347"/>
    </row>
    <row r="340" spans="1:18" ht="21.75" thickTop="1" thickBot="1">
      <c r="A340" s="302"/>
      <c r="E340" s="311" t="s">
        <v>208</v>
      </c>
      <c r="F340" s="346"/>
      <c r="G340" s="347"/>
    </row>
    <row r="341" spans="1:18" s="297" customFormat="1" ht="25.5" customHeight="1" thickTop="1">
      <c r="A341" s="299" t="s">
        <v>46</v>
      </c>
      <c r="B341" s="296" t="s">
        <v>287</v>
      </c>
      <c r="C341" s="298" t="s">
        <v>198</v>
      </c>
      <c r="D341" s="298" t="s">
        <v>189</v>
      </c>
      <c r="E341" s="299" t="s">
        <v>301</v>
      </c>
      <c r="F341" s="283">
        <f>F23</f>
        <v>45674</v>
      </c>
      <c r="G341" s="281">
        <f>G23</f>
        <v>0.375</v>
      </c>
      <c r="H341" s="280">
        <f>H23</f>
        <v>45695</v>
      </c>
      <c r="I341" s="281">
        <f>I23</f>
        <v>0.375</v>
      </c>
      <c r="J341" s="280">
        <f>J22</f>
        <v>45747</v>
      </c>
      <c r="K341" s="280" t="str">
        <f>K22</f>
        <v>9:00</v>
      </c>
      <c r="L341" s="280">
        <f>L22</f>
        <v>45769</v>
      </c>
      <c r="M341" s="280" t="str">
        <f>M22</f>
        <v>9:00</v>
      </c>
      <c r="O341" s="301"/>
    </row>
    <row r="342" spans="1:18" s="297" customFormat="1" ht="27.75" customHeight="1">
      <c r="A342" s="299" t="s">
        <v>165</v>
      </c>
      <c r="B342" s="296" t="s">
        <v>287</v>
      </c>
      <c r="C342" s="298" t="s">
        <v>198</v>
      </c>
      <c r="D342" s="298" t="s">
        <v>189</v>
      </c>
      <c r="E342" s="315" t="s">
        <v>302</v>
      </c>
      <c r="F342" s="283">
        <f>F124</f>
        <v>45667</v>
      </c>
      <c r="G342" s="280" t="str">
        <f>G124</f>
        <v>8.30</v>
      </c>
      <c r="H342" s="280">
        <f>H124</f>
        <v>45688</v>
      </c>
      <c r="I342" s="280" t="str">
        <f>I124</f>
        <v>8.30</v>
      </c>
      <c r="J342" s="280">
        <f>J124</f>
        <v>45751</v>
      </c>
      <c r="K342" s="356">
        <f>+K124</f>
        <v>0.375</v>
      </c>
      <c r="L342" s="280">
        <f>L124</f>
        <v>45775</v>
      </c>
      <c r="M342" s="356">
        <f>M124</f>
        <v>0.35416666666666669</v>
      </c>
      <c r="O342" s="301"/>
    </row>
    <row r="343" spans="1:18" s="297" customFormat="1">
      <c r="A343" s="299"/>
      <c r="B343" s="298"/>
      <c r="C343" s="298"/>
      <c r="D343" s="298"/>
      <c r="E343" s="407" t="s">
        <v>290</v>
      </c>
      <c r="O343" s="301"/>
    </row>
    <row r="344" spans="1:18" s="297" customFormat="1" ht="40.5">
      <c r="A344" s="299" t="s">
        <v>108</v>
      </c>
      <c r="B344" s="296" t="s">
        <v>287</v>
      </c>
      <c r="C344" s="298" t="s">
        <v>198</v>
      </c>
      <c r="D344" s="298" t="s">
        <v>189</v>
      </c>
      <c r="E344" s="299" t="s">
        <v>303</v>
      </c>
      <c r="F344" s="283">
        <f t="shared" ref="F344:M344" si="98">F73</f>
        <v>45665</v>
      </c>
      <c r="G344" s="281">
        <f t="shared" si="98"/>
        <v>0.625</v>
      </c>
      <c r="H344" s="280">
        <f t="shared" si="98"/>
        <v>45686</v>
      </c>
      <c r="I344" s="281">
        <f t="shared" si="98"/>
        <v>0.35416666666666669</v>
      </c>
      <c r="J344" s="280">
        <f t="shared" si="98"/>
        <v>45747</v>
      </c>
      <c r="K344" s="356">
        <f t="shared" si="98"/>
        <v>0.625</v>
      </c>
      <c r="L344" s="280">
        <f t="shared" si="98"/>
        <v>45775</v>
      </c>
      <c r="M344" s="356">
        <f t="shared" si="98"/>
        <v>0.625</v>
      </c>
      <c r="O344" s="301"/>
    </row>
    <row r="345" spans="1:18" s="297" customFormat="1" ht="40.5">
      <c r="A345" s="299" t="s">
        <v>121</v>
      </c>
      <c r="B345" s="296" t="s">
        <v>287</v>
      </c>
      <c r="C345" s="298" t="s">
        <v>198</v>
      </c>
      <c r="D345" s="298" t="s">
        <v>189</v>
      </c>
      <c r="E345" s="315" t="s">
        <v>304</v>
      </c>
      <c r="F345" s="283">
        <f t="shared" ref="F345:M345" si="99">F86</f>
        <v>45677</v>
      </c>
      <c r="G345" s="280" t="str">
        <f t="shared" si="99"/>
        <v>16:00</v>
      </c>
      <c r="H345" s="280">
        <f t="shared" si="99"/>
        <v>45698</v>
      </c>
      <c r="I345" s="280" t="str">
        <f t="shared" si="99"/>
        <v>16:00</v>
      </c>
      <c r="J345" s="280">
        <f t="shared" si="99"/>
        <v>45748</v>
      </c>
      <c r="K345" s="281">
        <f t="shared" si="99"/>
        <v>0.66666666666666663</v>
      </c>
      <c r="L345" s="280">
        <f t="shared" si="99"/>
        <v>45775</v>
      </c>
      <c r="M345" s="281">
        <f t="shared" si="99"/>
        <v>0.66666666666666663</v>
      </c>
      <c r="O345" s="301"/>
    </row>
    <row r="346" spans="1:18" s="297" customFormat="1">
      <c r="A346" s="299"/>
      <c r="B346" s="298"/>
      <c r="C346" s="298"/>
      <c r="D346" s="298"/>
      <c r="E346" s="407" t="s">
        <v>290</v>
      </c>
      <c r="O346" s="301"/>
    </row>
    <row r="347" spans="1:18" s="297" customFormat="1" ht="40.5">
      <c r="A347" s="299" t="s">
        <v>157</v>
      </c>
      <c r="B347" s="296" t="s">
        <v>287</v>
      </c>
      <c r="C347" s="298" t="s">
        <v>198</v>
      </c>
      <c r="D347" s="298" t="s">
        <v>189</v>
      </c>
      <c r="E347" s="315" t="s">
        <v>305</v>
      </c>
      <c r="F347" s="283">
        <f t="shared" ref="F347:M347" si="100">F117</f>
        <v>45672</v>
      </c>
      <c r="G347" s="280" t="str">
        <f t="shared" si="100"/>
        <v>9:00</v>
      </c>
      <c r="H347" s="280">
        <f t="shared" si="100"/>
        <v>45695</v>
      </c>
      <c r="I347" s="280" t="str">
        <f t="shared" si="100"/>
        <v>15:00</v>
      </c>
      <c r="J347" s="280">
        <f t="shared" si="100"/>
        <v>45750</v>
      </c>
      <c r="K347" s="281">
        <f t="shared" si="100"/>
        <v>0.375</v>
      </c>
      <c r="L347" s="280">
        <f t="shared" si="100"/>
        <v>45771</v>
      </c>
      <c r="M347" s="281">
        <f t="shared" si="100"/>
        <v>0.625</v>
      </c>
      <c r="O347" s="301"/>
    </row>
    <row r="348" spans="1:18" s="297" customFormat="1">
      <c r="A348" s="299" t="s">
        <v>40</v>
      </c>
      <c r="B348" s="296" t="s">
        <v>287</v>
      </c>
      <c r="C348" s="298" t="s">
        <v>198</v>
      </c>
      <c r="D348" s="298" t="s">
        <v>189</v>
      </c>
      <c r="E348" s="315" t="s">
        <v>306</v>
      </c>
      <c r="F348" s="283">
        <f t="shared" ref="F348:M348" si="101">F17</f>
        <v>45671</v>
      </c>
      <c r="G348" s="281">
        <f t="shared" si="101"/>
        <v>0.35416666666666669</v>
      </c>
      <c r="H348" s="280">
        <f t="shared" si="101"/>
        <v>45692</v>
      </c>
      <c r="I348" s="281">
        <f t="shared" si="101"/>
        <v>0.625</v>
      </c>
      <c r="J348" s="280">
        <f t="shared" si="101"/>
        <v>45747</v>
      </c>
      <c r="K348" s="281">
        <f t="shared" si="101"/>
        <v>0.375</v>
      </c>
      <c r="L348" s="280">
        <f t="shared" si="101"/>
        <v>45777</v>
      </c>
      <c r="M348" s="281">
        <f t="shared" si="101"/>
        <v>0.375</v>
      </c>
      <c r="O348" s="301"/>
    </row>
    <row r="349" spans="1:18" s="297" customFormat="1">
      <c r="A349" s="299" t="s">
        <v>135</v>
      </c>
      <c r="B349" s="296"/>
      <c r="C349" s="298"/>
      <c r="D349" s="298"/>
      <c r="E349" s="315" t="s">
        <v>307</v>
      </c>
      <c r="F349" s="283">
        <f t="shared" ref="F349:M349" si="102">F97</f>
        <v>45670</v>
      </c>
      <c r="G349" s="283" t="str">
        <f t="shared" si="102"/>
        <v>9:00</v>
      </c>
      <c r="H349" s="283">
        <f t="shared" si="102"/>
        <v>45698</v>
      </c>
      <c r="I349" s="283" t="str">
        <f t="shared" si="102"/>
        <v>9:00</v>
      </c>
      <c r="J349" s="283">
        <f t="shared" si="102"/>
        <v>45749</v>
      </c>
      <c r="K349" s="281">
        <f t="shared" si="102"/>
        <v>0.375</v>
      </c>
      <c r="L349" s="283">
        <f t="shared" si="102"/>
        <v>45776</v>
      </c>
      <c r="M349" s="283" t="str">
        <f t="shared" si="102"/>
        <v>15:00</v>
      </c>
      <c r="O349" s="301"/>
    </row>
    <row r="350" spans="1:18" s="297" customFormat="1">
      <c r="A350" s="299" t="s">
        <v>169</v>
      </c>
      <c r="B350" s="296"/>
      <c r="C350" s="298"/>
      <c r="D350" s="298"/>
      <c r="E350" s="315" t="s">
        <v>308</v>
      </c>
      <c r="F350" s="283">
        <f t="shared" ref="F350:M350" si="103">F126</f>
        <v>45666</v>
      </c>
      <c r="G350" s="281">
        <f t="shared" si="103"/>
        <v>0.625</v>
      </c>
      <c r="H350" s="283">
        <f t="shared" si="103"/>
        <v>45691</v>
      </c>
      <c r="I350" s="281">
        <f t="shared" si="103"/>
        <v>0.625</v>
      </c>
      <c r="J350" s="283">
        <f t="shared" si="103"/>
        <v>45749</v>
      </c>
      <c r="K350" s="281">
        <f t="shared" si="103"/>
        <v>0.625</v>
      </c>
      <c r="L350" s="280">
        <f t="shared" si="103"/>
        <v>45777</v>
      </c>
      <c r="M350" s="281">
        <f t="shared" si="103"/>
        <v>0.625</v>
      </c>
      <c r="O350" s="301"/>
    </row>
    <row r="351" spans="1:18" s="297" customFormat="1" ht="21" thickBot="1">
      <c r="B351" s="296"/>
      <c r="C351" s="298"/>
      <c r="D351" s="298"/>
      <c r="E351" s="315"/>
      <c r="F351" s="346"/>
      <c r="G351" s="347"/>
      <c r="H351" s="346"/>
      <c r="I351" s="347"/>
      <c r="J351" s="346"/>
      <c r="K351" s="347"/>
      <c r="L351" s="346"/>
      <c r="M351" s="347"/>
      <c r="O351" s="301"/>
    </row>
    <row r="352" spans="1:18" ht="21.75" thickTop="1" thickBot="1">
      <c r="A352" s="302"/>
      <c r="E352" s="311" t="s">
        <v>214</v>
      </c>
      <c r="F352" s="296"/>
      <c r="G352" s="347"/>
      <c r="H352" s="296"/>
      <c r="I352" s="347"/>
      <c r="J352" s="296"/>
      <c r="K352" s="347"/>
      <c r="L352" s="296"/>
      <c r="M352" s="347"/>
      <c r="N352" s="296"/>
      <c r="Q352" s="415"/>
      <c r="R352" s="415"/>
    </row>
    <row r="353" spans="1:18" ht="21" thickTop="1">
      <c r="A353" s="270" t="s">
        <v>103</v>
      </c>
      <c r="B353" s="296" t="s">
        <v>287</v>
      </c>
      <c r="C353" s="296" t="s">
        <v>198</v>
      </c>
      <c r="D353" s="296" t="s">
        <v>198</v>
      </c>
      <c r="E353" s="299" t="s">
        <v>309</v>
      </c>
      <c r="F353" s="283">
        <f t="shared" ref="F353:M353" si="104">F68</f>
        <v>45664</v>
      </c>
      <c r="G353" s="281" t="str">
        <f t="shared" si="104"/>
        <v>8:30</v>
      </c>
      <c r="H353" s="280">
        <f t="shared" si="104"/>
        <v>45685</v>
      </c>
      <c r="I353" s="281" t="str">
        <f t="shared" si="104"/>
        <v>8:30</v>
      </c>
      <c r="J353" s="280">
        <f t="shared" si="104"/>
        <v>45749</v>
      </c>
      <c r="K353" s="281">
        <f t="shared" si="104"/>
        <v>0.35416666666666669</v>
      </c>
      <c r="L353" s="280">
        <f t="shared" si="104"/>
        <v>45770</v>
      </c>
      <c r="M353" s="281">
        <f t="shared" si="104"/>
        <v>0.39583333333333331</v>
      </c>
      <c r="N353" s="296"/>
      <c r="Q353" s="415"/>
      <c r="R353" s="415"/>
    </row>
    <row r="354" spans="1:18" s="297" customFormat="1">
      <c r="B354" s="298"/>
      <c r="C354" s="298"/>
      <c r="D354" s="298"/>
      <c r="O354" s="301"/>
    </row>
    <row r="355" spans="1:18">
      <c r="A355" s="302"/>
      <c r="B355" s="277"/>
      <c r="C355" s="277"/>
      <c r="D355" s="277"/>
      <c r="E355" s="434"/>
      <c r="F355" s="346"/>
      <c r="G355" s="346"/>
      <c r="H355" s="346"/>
      <c r="I355" s="346"/>
      <c r="J355" s="346"/>
      <c r="K355" s="346"/>
      <c r="L355" s="346"/>
      <c r="M355" s="346"/>
    </row>
    <row r="356" spans="1:18">
      <c r="A356" s="316"/>
      <c r="E356" s="454" t="s">
        <v>233</v>
      </c>
      <c r="F356" s="296"/>
      <c r="G356" s="347"/>
      <c r="K356" s="296" t="s">
        <v>310</v>
      </c>
    </row>
    <row r="357" spans="1:18">
      <c r="A357" s="316"/>
      <c r="E357" s="454"/>
      <c r="F357" s="296"/>
      <c r="G357" s="347"/>
      <c r="K357" s="296" t="s">
        <v>311</v>
      </c>
    </row>
    <row r="358" spans="1:18" s="297" customFormat="1">
      <c r="B358" s="298"/>
      <c r="C358" s="298"/>
      <c r="D358" s="298"/>
      <c r="O358" s="301"/>
    </row>
    <row r="359" spans="1:18" s="297" customFormat="1">
      <c r="B359" s="298"/>
      <c r="C359" s="298"/>
      <c r="D359" s="298"/>
      <c r="O359" s="301"/>
    </row>
    <row r="360" spans="1:18" ht="25.5">
      <c r="A360" s="316"/>
      <c r="E360" s="701" t="s">
        <v>0</v>
      </c>
      <c r="F360" s="701"/>
      <c r="G360" s="701"/>
      <c r="H360" s="701"/>
      <c r="I360" s="701"/>
      <c r="J360" s="701"/>
      <c r="K360" s="701"/>
      <c r="L360" s="701"/>
      <c r="M360" s="701"/>
    </row>
    <row r="361" spans="1:18" ht="25.5">
      <c r="A361" s="316"/>
      <c r="E361" s="701" t="s">
        <v>179</v>
      </c>
      <c r="F361" s="701"/>
      <c r="G361" s="701"/>
      <c r="H361" s="701"/>
      <c r="I361" s="701"/>
      <c r="J361" s="701"/>
      <c r="K361" s="701"/>
      <c r="L361" s="701"/>
      <c r="M361" s="701"/>
    </row>
    <row r="362" spans="1:18" ht="30">
      <c r="A362" s="316"/>
      <c r="E362" s="702" t="s">
        <v>285</v>
      </c>
      <c r="F362" s="702"/>
      <c r="G362" s="702"/>
      <c r="H362" s="702"/>
      <c r="I362" s="702"/>
      <c r="J362" s="702"/>
      <c r="K362" s="702"/>
      <c r="L362" s="702"/>
      <c r="M362" s="702"/>
    </row>
    <row r="363" spans="1:18" ht="25.5">
      <c r="A363" s="316"/>
      <c r="E363" s="701" t="s">
        <v>181</v>
      </c>
      <c r="F363" s="701"/>
      <c r="G363" s="701"/>
      <c r="H363" s="701"/>
      <c r="I363" s="701"/>
      <c r="J363" s="701"/>
      <c r="K363" s="701"/>
      <c r="L363" s="701"/>
      <c r="M363" s="701"/>
    </row>
    <row r="364" spans="1:18" ht="25.5">
      <c r="A364" s="316"/>
      <c r="E364" s="442"/>
      <c r="F364" s="442"/>
      <c r="G364" s="442"/>
      <c r="H364" s="442"/>
      <c r="I364" s="442"/>
      <c r="J364" s="442"/>
      <c r="K364" s="442"/>
      <c r="L364" s="442"/>
      <c r="M364" s="442"/>
    </row>
    <row r="365" spans="1:18">
      <c r="A365" s="302"/>
      <c r="E365" s="317"/>
      <c r="F365" s="346"/>
      <c r="G365" s="347"/>
      <c r="O365" s="303"/>
    </row>
    <row r="366" spans="1:18" ht="27.2" customHeight="1">
      <c r="A366" s="476"/>
      <c r="E366" s="700" t="s">
        <v>312</v>
      </c>
      <c r="F366" s="700"/>
      <c r="G366" s="700"/>
      <c r="H366" s="700"/>
      <c r="I366" s="700"/>
      <c r="J366" s="700"/>
      <c r="K366" s="700"/>
      <c r="L366" s="700"/>
      <c r="M366" s="700"/>
      <c r="O366" s="303"/>
    </row>
    <row r="367" spans="1:18" ht="27.2" customHeight="1" thickBot="1">
      <c r="A367" s="476"/>
      <c r="E367" s="468"/>
      <c r="F367" s="468"/>
      <c r="G367" s="468"/>
      <c r="H367" s="468"/>
      <c r="I367" s="468"/>
      <c r="J367" s="468"/>
      <c r="K367" s="468"/>
      <c r="L367" s="468"/>
      <c r="M367" s="468"/>
      <c r="O367" s="303"/>
    </row>
    <row r="368" spans="1:18" ht="21.75" customHeight="1" thickBot="1">
      <c r="A368" s="316"/>
      <c r="E368" s="688" t="s">
        <v>182</v>
      </c>
      <c r="F368" s="672" t="s">
        <v>7</v>
      </c>
      <c r="G368" s="691"/>
      <c r="H368" s="691"/>
      <c r="I368" s="691"/>
      <c r="J368" s="691"/>
      <c r="K368" s="691"/>
      <c r="L368" s="691"/>
      <c r="M368" s="673"/>
      <c r="O368" s="303"/>
    </row>
    <row r="369" spans="1:15" ht="21.75" customHeight="1" thickBot="1">
      <c r="A369" s="316"/>
      <c r="E369" s="689"/>
      <c r="F369" s="672" t="s">
        <v>12</v>
      </c>
      <c r="G369" s="673"/>
      <c r="H369" s="672" t="s">
        <v>13</v>
      </c>
      <c r="I369" s="673"/>
      <c r="J369" s="672" t="s">
        <v>183</v>
      </c>
      <c r="K369" s="673"/>
      <c r="L369" s="672" t="s">
        <v>184</v>
      </c>
      <c r="M369" s="673"/>
      <c r="O369" s="303"/>
    </row>
    <row r="370" spans="1:15" ht="21" thickBot="1">
      <c r="A370" s="316"/>
      <c r="E370" s="692"/>
      <c r="F370" s="344" t="s">
        <v>185</v>
      </c>
      <c r="G370" s="345" t="s">
        <v>186</v>
      </c>
      <c r="H370" s="344" t="s">
        <v>185</v>
      </c>
      <c r="I370" s="345" t="s">
        <v>186</v>
      </c>
      <c r="J370" s="344" t="s">
        <v>185</v>
      </c>
      <c r="K370" s="345" t="s">
        <v>186</v>
      </c>
      <c r="L370" s="344" t="s">
        <v>185</v>
      </c>
      <c r="M370" s="345" t="s">
        <v>186</v>
      </c>
      <c r="O370" s="303"/>
    </row>
    <row r="371" spans="1:15" ht="21.75" thickTop="1" thickBot="1">
      <c r="A371" s="316"/>
      <c r="E371" s="311" t="s">
        <v>187</v>
      </c>
      <c r="F371" s="296"/>
      <c r="G371" s="347"/>
      <c r="O371" s="303"/>
    </row>
    <row r="372" spans="1:15" ht="41.25" thickTop="1">
      <c r="A372" s="270" t="s">
        <v>103</v>
      </c>
      <c r="B372" s="296" t="s">
        <v>287</v>
      </c>
      <c r="C372" s="296" t="s">
        <v>189</v>
      </c>
      <c r="D372" s="296" t="s">
        <v>189</v>
      </c>
      <c r="E372" s="299" t="s">
        <v>313</v>
      </c>
      <c r="F372" s="283">
        <f t="shared" ref="F372:M372" si="105">F68</f>
        <v>45664</v>
      </c>
      <c r="G372" s="281" t="str">
        <f t="shared" si="105"/>
        <v>8:30</v>
      </c>
      <c r="H372" s="280">
        <f t="shared" si="105"/>
        <v>45685</v>
      </c>
      <c r="I372" s="281" t="str">
        <f t="shared" si="105"/>
        <v>8:30</v>
      </c>
      <c r="J372" s="280">
        <f t="shared" si="105"/>
        <v>45749</v>
      </c>
      <c r="K372" s="281">
        <f t="shared" si="105"/>
        <v>0.35416666666666669</v>
      </c>
      <c r="L372" s="280">
        <f t="shared" si="105"/>
        <v>45770</v>
      </c>
      <c r="M372" s="281">
        <f t="shared" si="105"/>
        <v>0.39583333333333331</v>
      </c>
      <c r="O372" s="303"/>
    </row>
    <row r="373" spans="1:15">
      <c r="A373" s="316"/>
      <c r="E373" s="407" t="s">
        <v>290</v>
      </c>
      <c r="F373" s="355"/>
      <c r="G373" s="367"/>
      <c r="H373" s="355"/>
      <c r="I373" s="367"/>
      <c r="J373" s="355"/>
      <c r="K373" s="367"/>
      <c r="L373" s="355"/>
      <c r="M373" s="367"/>
      <c r="O373" s="303"/>
    </row>
    <row r="374" spans="1:15">
      <c r="A374" s="270" t="s">
        <v>74</v>
      </c>
      <c r="B374" s="296" t="s">
        <v>287</v>
      </c>
      <c r="C374" s="296" t="s">
        <v>189</v>
      </c>
      <c r="D374" s="296" t="s">
        <v>189</v>
      </c>
      <c r="E374" s="310" t="s">
        <v>314</v>
      </c>
      <c r="F374" s="283">
        <f t="shared" ref="F374:M374" si="106">F44</f>
        <v>45673</v>
      </c>
      <c r="G374" s="281">
        <f t="shared" si="106"/>
        <v>0.625</v>
      </c>
      <c r="H374" s="280">
        <f t="shared" si="106"/>
        <v>45694</v>
      </c>
      <c r="I374" s="281">
        <f t="shared" si="106"/>
        <v>0.41666666666666669</v>
      </c>
      <c r="J374" s="280">
        <f t="shared" si="106"/>
        <v>45750</v>
      </c>
      <c r="K374" s="281">
        <f t="shared" si="106"/>
        <v>0.64583333333333337</v>
      </c>
      <c r="L374" s="280">
        <f t="shared" si="106"/>
        <v>45776</v>
      </c>
      <c r="M374" s="281">
        <f t="shared" si="106"/>
        <v>0.375</v>
      </c>
      <c r="O374" s="303"/>
    </row>
    <row r="375" spans="1:15">
      <c r="A375" s="270" t="s">
        <v>64</v>
      </c>
      <c r="B375" s="296" t="s">
        <v>287</v>
      </c>
      <c r="C375" s="296" t="s">
        <v>189</v>
      </c>
      <c r="D375" s="296" t="s">
        <v>189</v>
      </c>
      <c r="E375" s="310" t="s">
        <v>315</v>
      </c>
      <c r="F375" s="283">
        <f t="shared" ref="F375:M375" si="107">F35</f>
        <v>45672</v>
      </c>
      <c r="G375" s="356">
        <f t="shared" si="107"/>
        <v>0.41666666666666669</v>
      </c>
      <c r="H375" s="283">
        <f t="shared" si="107"/>
        <v>45694</v>
      </c>
      <c r="I375" s="356">
        <f t="shared" si="107"/>
        <v>0.41666666666666669</v>
      </c>
      <c r="J375" s="283">
        <f t="shared" si="107"/>
        <v>45749</v>
      </c>
      <c r="K375" s="356">
        <f t="shared" si="107"/>
        <v>0.625</v>
      </c>
      <c r="L375" s="283">
        <f t="shared" si="107"/>
        <v>45777</v>
      </c>
      <c r="M375" s="356">
        <f t="shared" si="107"/>
        <v>0.58333333333333337</v>
      </c>
      <c r="O375" s="303"/>
    </row>
    <row r="376" spans="1:15">
      <c r="A376" s="316"/>
      <c r="E376" s="407" t="s">
        <v>290</v>
      </c>
      <c r="F376" s="355"/>
      <c r="G376" s="367"/>
      <c r="H376" s="355"/>
      <c r="I376" s="367"/>
      <c r="J376" s="355"/>
      <c r="K376" s="367"/>
      <c r="L376" s="355"/>
      <c r="M376" s="367"/>
      <c r="O376" s="303"/>
    </row>
    <row r="377" spans="1:15" ht="60.75">
      <c r="A377" s="270" t="s">
        <v>316</v>
      </c>
      <c r="B377" s="296" t="s">
        <v>287</v>
      </c>
      <c r="C377" s="296" t="s">
        <v>189</v>
      </c>
      <c r="D377" s="296" t="s">
        <v>189</v>
      </c>
      <c r="E377" s="315" t="s">
        <v>292</v>
      </c>
      <c r="F377" s="283">
        <f t="shared" ref="F377:M377" si="108">F93</f>
        <v>45674</v>
      </c>
      <c r="G377" s="283" t="str">
        <f t="shared" si="108"/>
        <v>9:00</v>
      </c>
      <c r="H377" s="283">
        <f t="shared" si="108"/>
        <v>45695</v>
      </c>
      <c r="I377" s="283" t="str">
        <f t="shared" si="108"/>
        <v>9:00</v>
      </c>
      <c r="J377" s="283">
        <f t="shared" si="108"/>
        <v>45748</v>
      </c>
      <c r="K377" s="356">
        <f t="shared" si="108"/>
        <v>0.625</v>
      </c>
      <c r="L377" s="283">
        <f t="shared" si="108"/>
        <v>45771</v>
      </c>
      <c r="M377" s="356">
        <f t="shared" si="108"/>
        <v>0.41666666666666669</v>
      </c>
      <c r="O377" s="303"/>
    </row>
    <row r="378" spans="1:15">
      <c r="A378" s="270" t="s">
        <v>160</v>
      </c>
      <c r="B378" s="296" t="s">
        <v>287</v>
      </c>
      <c r="C378" s="296" t="s">
        <v>189</v>
      </c>
      <c r="D378" s="296" t="s">
        <v>189</v>
      </c>
      <c r="E378" s="315" t="s">
        <v>293</v>
      </c>
      <c r="F378" s="283">
        <f t="shared" ref="F378:M378" si="109">F120</f>
        <v>45671</v>
      </c>
      <c r="G378" s="281">
        <f t="shared" si="109"/>
        <v>0.64583333333333337</v>
      </c>
      <c r="H378" s="283">
        <f t="shared" si="109"/>
        <v>45694</v>
      </c>
      <c r="I378" s="281">
        <f t="shared" si="109"/>
        <v>0.64583333333333337</v>
      </c>
      <c r="J378" s="283">
        <f t="shared" si="109"/>
        <v>45751</v>
      </c>
      <c r="K378" s="281">
        <f t="shared" si="109"/>
        <v>0.64583333333333337</v>
      </c>
      <c r="L378" s="283">
        <f t="shared" si="109"/>
        <v>45776</v>
      </c>
      <c r="M378" s="281">
        <f t="shared" si="109"/>
        <v>0.64583333333333337</v>
      </c>
      <c r="O378" s="303"/>
    </row>
    <row r="379" spans="1:15">
      <c r="A379" s="302"/>
      <c r="E379" s="317"/>
      <c r="F379" s="346"/>
      <c r="G379" s="347"/>
      <c r="H379" s="346"/>
      <c r="I379" s="347"/>
      <c r="J379" s="346"/>
      <c r="K379" s="347"/>
      <c r="L379" s="346"/>
      <c r="M379" s="347"/>
      <c r="O379" s="303"/>
    </row>
    <row r="380" spans="1:15" ht="21" thickBot="1">
      <c r="A380" s="302"/>
      <c r="E380" s="317"/>
      <c r="F380" s="346"/>
      <c r="G380" s="347"/>
      <c r="H380" s="346"/>
      <c r="I380" s="347"/>
      <c r="J380" s="346"/>
      <c r="K380" s="347"/>
      <c r="L380" s="346"/>
      <c r="M380" s="347"/>
      <c r="O380" s="303"/>
    </row>
    <row r="381" spans="1:15" ht="21.75" thickTop="1" thickBot="1">
      <c r="A381" s="270"/>
      <c r="E381" s="311" t="s">
        <v>197</v>
      </c>
      <c r="F381" s="296"/>
      <c r="G381" s="347"/>
      <c r="H381" s="296"/>
      <c r="I381" s="347"/>
      <c r="J381" s="296"/>
      <c r="K381" s="347"/>
      <c r="L381" s="296"/>
      <c r="M381" s="347"/>
    </row>
    <row r="382" spans="1:15" ht="21" thickTop="1">
      <c r="A382" s="270" t="s">
        <v>158</v>
      </c>
      <c r="B382" s="296" t="s">
        <v>287</v>
      </c>
      <c r="C382" s="296" t="s">
        <v>189</v>
      </c>
      <c r="D382" s="296" t="s">
        <v>198</v>
      </c>
      <c r="E382" s="310" t="s">
        <v>297</v>
      </c>
      <c r="F382" s="283">
        <f t="shared" ref="F382:M382" si="110">F118</f>
        <v>45674</v>
      </c>
      <c r="G382" s="281">
        <f t="shared" si="110"/>
        <v>0.41666666666666669</v>
      </c>
      <c r="H382" s="280">
        <f t="shared" si="110"/>
        <v>45695</v>
      </c>
      <c r="I382" s="281">
        <f t="shared" si="110"/>
        <v>0.41666666666666669</v>
      </c>
      <c r="J382" s="280">
        <f t="shared" si="110"/>
        <v>45750</v>
      </c>
      <c r="K382" s="281">
        <f t="shared" si="110"/>
        <v>0.64583333333333337</v>
      </c>
      <c r="L382" s="280">
        <f t="shared" si="110"/>
        <v>45775</v>
      </c>
      <c r="M382" s="281">
        <f t="shared" si="110"/>
        <v>0.375</v>
      </c>
    </row>
    <row r="383" spans="1:15">
      <c r="A383" s="292"/>
      <c r="E383" s="407" t="s">
        <v>290</v>
      </c>
      <c r="F383" s="355"/>
      <c r="G383" s="367"/>
      <c r="H383" s="355"/>
      <c r="I383" s="367"/>
      <c r="J383" s="355"/>
      <c r="K383" s="367"/>
      <c r="L383" s="355"/>
      <c r="M383" s="367"/>
    </row>
    <row r="384" spans="1:15">
      <c r="A384" s="292" t="s">
        <v>116</v>
      </c>
      <c r="B384" s="296" t="s">
        <v>287</v>
      </c>
      <c r="C384" s="296" t="s">
        <v>189</v>
      </c>
      <c r="D384" s="296" t="s">
        <v>198</v>
      </c>
      <c r="E384" s="310" t="s">
        <v>295</v>
      </c>
      <c r="F384" s="283">
        <f t="shared" ref="F384:M384" si="111">F81</f>
        <v>45667</v>
      </c>
      <c r="G384" s="281">
        <f t="shared" si="111"/>
        <v>0.375</v>
      </c>
      <c r="H384" s="280">
        <f t="shared" si="111"/>
        <v>45688</v>
      </c>
      <c r="I384" s="281">
        <f t="shared" si="111"/>
        <v>0.375</v>
      </c>
      <c r="J384" s="280">
        <f t="shared" si="111"/>
        <v>45747</v>
      </c>
      <c r="K384" s="281">
        <f t="shared" si="111"/>
        <v>0.375</v>
      </c>
      <c r="L384" s="280">
        <f t="shared" si="111"/>
        <v>45776</v>
      </c>
      <c r="M384" s="281">
        <f t="shared" si="111"/>
        <v>0.375</v>
      </c>
    </row>
    <row r="385" spans="1:15">
      <c r="A385" s="292" t="s">
        <v>32</v>
      </c>
      <c r="B385" s="296" t="s">
        <v>287</v>
      </c>
      <c r="C385" s="296" t="s">
        <v>189</v>
      </c>
      <c r="D385" s="296" t="s">
        <v>198</v>
      </c>
      <c r="E385" s="310" t="s">
        <v>317</v>
      </c>
      <c r="F385" s="305">
        <f t="shared" ref="F385:M385" si="112">F11</f>
        <v>45670</v>
      </c>
      <c r="G385" s="281" t="str">
        <f t="shared" si="112"/>
        <v>8:30</v>
      </c>
      <c r="H385" s="305">
        <f t="shared" si="112"/>
        <v>45698</v>
      </c>
      <c r="I385" s="281">
        <f t="shared" si="112"/>
        <v>0.625</v>
      </c>
      <c r="J385" s="305">
        <f t="shared" si="112"/>
        <v>45751</v>
      </c>
      <c r="K385" s="281" t="str">
        <f t="shared" si="112"/>
        <v>8:30</v>
      </c>
      <c r="L385" s="305">
        <f t="shared" si="112"/>
        <v>45777</v>
      </c>
      <c r="M385" s="281">
        <f t="shared" si="112"/>
        <v>0.375</v>
      </c>
    </row>
    <row r="386" spans="1:15" ht="40.5">
      <c r="A386" s="270" t="s">
        <v>102</v>
      </c>
      <c r="B386" s="296" t="s">
        <v>287</v>
      </c>
      <c r="C386" s="296" t="s">
        <v>189</v>
      </c>
      <c r="D386" s="296" t="s">
        <v>198</v>
      </c>
      <c r="E386" s="310" t="s">
        <v>296</v>
      </c>
      <c r="F386" s="305">
        <f t="shared" ref="F386:M386" si="113">F67</f>
        <v>45666</v>
      </c>
      <c r="G386" s="281">
        <f t="shared" si="113"/>
        <v>0.625</v>
      </c>
      <c r="H386" s="305">
        <f t="shared" si="113"/>
        <v>45684</v>
      </c>
      <c r="I386" s="281" t="str">
        <f t="shared" si="113"/>
        <v>10:00</v>
      </c>
      <c r="J386" s="305">
        <f t="shared" si="113"/>
        <v>45749</v>
      </c>
      <c r="K386" s="281">
        <f t="shared" si="113"/>
        <v>0.625</v>
      </c>
      <c r="L386" s="305">
        <f t="shared" si="113"/>
        <v>45769</v>
      </c>
      <c r="M386" s="281">
        <f t="shared" si="113"/>
        <v>0.41666666666666669</v>
      </c>
    </row>
    <row r="387" spans="1:15">
      <c r="A387" s="270" t="s">
        <v>69</v>
      </c>
      <c r="B387" s="296" t="s">
        <v>287</v>
      </c>
      <c r="C387" s="296" t="s">
        <v>189</v>
      </c>
      <c r="D387" s="296" t="s">
        <v>198</v>
      </c>
      <c r="E387" s="310" t="s">
        <v>298</v>
      </c>
      <c r="F387" s="305">
        <f t="shared" ref="F387:M387" si="114">F39</f>
        <v>45665</v>
      </c>
      <c r="G387" s="351" t="str">
        <f t="shared" si="114"/>
        <v>9:00</v>
      </c>
      <c r="H387" s="305">
        <f t="shared" si="114"/>
        <v>45686</v>
      </c>
      <c r="I387" s="351" t="str">
        <f t="shared" si="114"/>
        <v>9:00</v>
      </c>
      <c r="J387" s="305">
        <f t="shared" si="114"/>
        <v>45750</v>
      </c>
      <c r="K387" s="351">
        <f t="shared" si="114"/>
        <v>0.375</v>
      </c>
      <c r="L387" s="305">
        <f t="shared" si="114"/>
        <v>45776</v>
      </c>
      <c r="M387" s="351">
        <f t="shared" si="114"/>
        <v>0.625</v>
      </c>
    </row>
    <row r="388" spans="1:15">
      <c r="A388" s="292" t="s">
        <v>318</v>
      </c>
      <c r="E388" s="407" t="s">
        <v>290</v>
      </c>
      <c r="F388" s="355"/>
      <c r="G388" s="367"/>
      <c r="H388" s="355"/>
      <c r="I388" s="367"/>
      <c r="J388" s="355"/>
      <c r="K388" s="367"/>
      <c r="L388" s="355"/>
      <c r="M388" s="367"/>
    </row>
    <row r="389" spans="1:15">
      <c r="A389" s="270" t="s">
        <v>112</v>
      </c>
      <c r="B389" s="296" t="s">
        <v>287</v>
      </c>
      <c r="C389" s="296" t="s">
        <v>189</v>
      </c>
      <c r="D389" s="296" t="s">
        <v>189</v>
      </c>
      <c r="E389" s="315" t="s">
        <v>299</v>
      </c>
      <c r="F389" s="283">
        <f t="shared" ref="F389:M389" si="115">F77</f>
        <v>45678</v>
      </c>
      <c r="G389" s="281">
        <f t="shared" si="115"/>
        <v>0.41666666666666669</v>
      </c>
      <c r="H389" s="283">
        <f t="shared" si="115"/>
        <v>45698</v>
      </c>
      <c r="I389" s="281">
        <f t="shared" si="115"/>
        <v>0.41666666666666669</v>
      </c>
      <c r="J389" s="283">
        <f t="shared" si="115"/>
        <v>45748</v>
      </c>
      <c r="K389" s="281">
        <f t="shared" si="115"/>
        <v>0.41666666666666669</v>
      </c>
      <c r="L389" s="283">
        <f t="shared" si="115"/>
        <v>45775</v>
      </c>
      <c r="M389" s="281">
        <f t="shared" si="115"/>
        <v>0.625</v>
      </c>
    </row>
    <row r="390" spans="1:15" ht="40.5">
      <c r="A390" s="270" t="s">
        <v>61</v>
      </c>
      <c r="B390" s="296" t="s">
        <v>287</v>
      </c>
      <c r="C390" s="296" t="s">
        <v>189</v>
      </c>
      <c r="D390" s="296" t="s">
        <v>189</v>
      </c>
      <c r="E390" s="315" t="s">
        <v>300</v>
      </c>
      <c r="F390" s="283">
        <f t="shared" ref="F390:M390" si="116">F34</f>
        <v>45672</v>
      </c>
      <c r="G390" s="283" t="str">
        <f t="shared" si="116"/>
        <v>9:00</v>
      </c>
      <c r="H390" s="283">
        <f t="shared" si="116"/>
        <v>45694</v>
      </c>
      <c r="I390" s="283" t="str">
        <f t="shared" si="116"/>
        <v>9:00</v>
      </c>
      <c r="J390" s="283">
        <f t="shared" si="116"/>
        <v>45748</v>
      </c>
      <c r="K390" s="281">
        <f t="shared" si="116"/>
        <v>0.625</v>
      </c>
      <c r="L390" s="283">
        <f t="shared" si="116"/>
        <v>45771</v>
      </c>
      <c r="M390" s="283" t="str">
        <f t="shared" si="116"/>
        <v>9:00</v>
      </c>
    </row>
    <row r="391" spans="1:15">
      <c r="A391" s="302"/>
      <c r="E391" s="317"/>
      <c r="F391" s="346"/>
      <c r="G391" s="347"/>
    </row>
    <row r="392" spans="1:15" ht="21" thickBot="1">
      <c r="A392" s="302"/>
      <c r="E392" s="317"/>
      <c r="F392" s="346"/>
      <c r="G392" s="347"/>
    </row>
    <row r="393" spans="1:15" ht="21.75" thickTop="1" thickBot="1">
      <c r="A393" s="302"/>
      <c r="E393" s="311" t="s">
        <v>208</v>
      </c>
      <c r="F393" s="346"/>
      <c r="G393" s="347"/>
    </row>
    <row r="394" spans="1:15" s="297" customFormat="1" ht="21" thickTop="1">
      <c r="A394" s="299" t="s">
        <v>142</v>
      </c>
      <c r="B394" s="296" t="s">
        <v>287</v>
      </c>
      <c r="C394" s="298" t="s">
        <v>198</v>
      </c>
      <c r="D394" s="298" t="s">
        <v>189</v>
      </c>
      <c r="E394" s="315" t="s">
        <v>289</v>
      </c>
      <c r="F394" s="283">
        <f t="shared" ref="F394:M394" si="117">F104</f>
        <v>45666</v>
      </c>
      <c r="G394" s="283" t="str">
        <f t="shared" si="117"/>
        <v>8:30</v>
      </c>
      <c r="H394" s="283">
        <f t="shared" si="117"/>
        <v>45687</v>
      </c>
      <c r="I394" s="283" t="str">
        <f t="shared" si="117"/>
        <v>8:30</v>
      </c>
      <c r="J394" s="283">
        <f t="shared" si="117"/>
        <v>45749</v>
      </c>
      <c r="K394" s="356">
        <f t="shared" si="117"/>
        <v>0.35416666666666669</v>
      </c>
      <c r="L394" s="283">
        <f t="shared" si="117"/>
        <v>45776</v>
      </c>
      <c r="M394" s="356">
        <f t="shared" si="117"/>
        <v>0.35416666666666669</v>
      </c>
      <c r="O394" s="301"/>
    </row>
    <row r="395" spans="1:15" s="297" customFormat="1">
      <c r="A395" s="299"/>
      <c r="B395" s="298"/>
      <c r="C395" s="298"/>
      <c r="D395" s="298"/>
      <c r="E395" s="407" t="s">
        <v>290</v>
      </c>
      <c r="O395" s="301"/>
    </row>
    <row r="396" spans="1:15" s="297" customFormat="1" ht="40.5">
      <c r="A396" s="299" t="s">
        <v>108</v>
      </c>
      <c r="B396" s="296" t="s">
        <v>287</v>
      </c>
      <c r="C396" s="298" t="s">
        <v>198</v>
      </c>
      <c r="D396" s="298" t="s">
        <v>189</v>
      </c>
      <c r="E396" s="315" t="s">
        <v>303</v>
      </c>
      <c r="F396" s="283">
        <f>F73</f>
        <v>45665</v>
      </c>
      <c r="G396" s="281">
        <f>+G73</f>
        <v>0.625</v>
      </c>
      <c r="H396" s="283">
        <f t="shared" ref="H396:M396" si="118">H73</f>
        <v>45686</v>
      </c>
      <c r="I396" s="283">
        <f t="shared" si="118"/>
        <v>0.35416666666666669</v>
      </c>
      <c r="J396" s="283">
        <f t="shared" si="118"/>
        <v>45747</v>
      </c>
      <c r="K396" s="356">
        <f t="shared" si="118"/>
        <v>0.625</v>
      </c>
      <c r="L396" s="283">
        <f t="shared" si="118"/>
        <v>45775</v>
      </c>
      <c r="M396" s="356">
        <f t="shared" si="118"/>
        <v>0.625</v>
      </c>
      <c r="O396" s="301"/>
    </row>
    <row r="397" spans="1:15" ht="40.5">
      <c r="A397" s="299" t="s">
        <v>121</v>
      </c>
      <c r="B397" s="296" t="s">
        <v>287</v>
      </c>
      <c r="C397" s="298" t="s">
        <v>198</v>
      </c>
      <c r="D397" s="298" t="s">
        <v>189</v>
      </c>
      <c r="E397" s="315" t="s">
        <v>304</v>
      </c>
      <c r="F397" s="283">
        <f t="shared" ref="F397:M397" si="119">F86</f>
        <v>45677</v>
      </c>
      <c r="G397" s="283" t="str">
        <f t="shared" si="119"/>
        <v>16:00</v>
      </c>
      <c r="H397" s="283">
        <f t="shared" si="119"/>
        <v>45698</v>
      </c>
      <c r="I397" s="283" t="str">
        <f t="shared" si="119"/>
        <v>16:00</v>
      </c>
      <c r="J397" s="283">
        <f t="shared" si="119"/>
        <v>45748</v>
      </c>
      <c r="K397" s="281">
        <f t="shared" si="119"/>
        <v>0.66666666666666663</v>
      </c>
      <c r="L397" s="283">
        <f t="shared" si="119"/>
        <v>45775</v>
      </c>
      <c r="M397" s="281">
        <f t="shared" si="119"/>
        <v>0.66666666666666663</v>
      </c>
    </row>
    <row r="398" spans="1:15">
      <c r="A398" s="270"/>
      <c r="E398" s="407" t="s">
        <v>290</v>
      </c>
      <c r="F398" s="346"/>
      <c r="G398" s="347"/>
      <c r="H398" s="346"/>
      <c r="I398" s="347"/>
      <c r="J398" s="346"/>
      <c r="K398" s="347"/>
      <c r="L398" s="346"/>
      <c r="M398" s="347"/>
    </row>
    <row r="399" spans="1:15">
      <c r="A399" s="299" t="s">
        <v>165</v>
      </c>
      <c r="B399" s="296" t="s">
        <v>287</v>
      </c>
      <c r="C399" s="298" t="s">
        <v>198</v>
      </c>
      <c r="D399" s="298" t="s">
        <v>189</v>
      </c>
      <c r="E399" s="315" t="s">
        <v>302</v>
      </c>
      <c r="F399" s="283">
        <f t="shared" ref="F399:M399" si="120">F124</f>
        <v>45667</v>
      </c>
      <c r="G399" s="283" t="str">
        <f t="shared" si="120"/>
        <v>8.30</v>
      </c>
      <c r="H399" s="283">
        <f t="shared" si="120"/>
        <v>45688</v>
      </c>
      <c r="I399" s="283" t="str">
        <f t="shared" si="120"/>
        <v>8.30</v>
      </c>
      <c r="J399" s="283">
        <f t="shared" si="120"/>
        <v>45751</v>
      </c>
      <c r="K399" s="356">
        <f t="shared" si="120"/>
        <v>0.375</v>
      </c>
      <c r="L399" s="283">
        <f t="shared" si="120"/>
        <v>45775</v>
      </c>
      <c r="M399" s="356">
        <f t="shared" si="120"/>
        <v>0.35416666666666669</v>
      </c>
    </row>
    <row r="400" spans="1:15" ht="40.5">
      <c r="A400" s="270" t="s">
        <v>164</v>
      </c>
      <c r="B400" s="296" t="s">
        <v>287</v>
      </c>
      <c r="C400" s="298" t="s">
        <v>198</v>
      </c>
      <c r="D400" s="298" t="s">
        <v>189</v>
      </c>
      <c r="E400" s="315" t="s">
        <v>319</v>
      </c>
      <c r="F400" s="283">
        <f>F122</f>
        <v>45677</v>
      </c>
      <c r="G400" s="281">
        <f>G122</f>
        <v>0.625</v>
      </c>
      <c r="H400" s="283">
        <f>H122</f>
        <v>45698</v>
      </c>
      <c r="I400" s="281">
        <f>I122</f>
        <v>0.625</v>
      </c>
      <c r="J400" s="283">
        <f>J122</f>
        <v>45748</v>
      </c>
      <c r="K400" s="356">
        <f>K77</f>
        <v>0.41666666666666669</v>
      </c>
      <c r="L400" s="283">
        <f>L122</f>
        <v>45769</v>
      </c>
      <c r="M400" s="356">
        <f>M122</f>
        <v>0.41666666666666669</v>
      </c>
    </row>
    <row r="401" spans="1:18">
      <c r="A401" s="270"/>
      <c r="E401" s="407" t="s">
        <v>290</v>
      </c>
      <c r="F401" s="346"/>
      <c r="G401" s="347"/>
      <c r="H401" s="346"/>
      <c r="I401" s="347"/>
      <c r="J401" s="346"/>
      <c r="K401" s="347"/>
      <c r="L401" s="346"/>
      <c r="M401" s="347"/>
    </row>
    <row r="402" spans="1:18" ht="40.5">
      <c r="A402" s="270" t="s">
        <v>113</v>
      </c>
      <c r="B402" s="296" t="s">
        <v>287</v>
      </c>
      <c r="C402" s="298" t="s">
        <v>198</v>
      </c>
      <c r="D402" s="298" t="s">
        <v>189</v>
      </c>
      <c r="E402" s="315" t="s">
        <v>320</v>
      </c>
      <c r="F402" s="283">
        <f t="shared" ref="F402:M402" si="121">F78</f>
        <v>45670</v>
      </c>
      <c r="G402" s="281">
        <f t="shared" si="121"/>
        <v>0.375</v>
      </c>
      <c r="H402" s="283">
        <f t="shared" si="121"/>
        <v>45691</v>
      </c>
      <c r="I402" s="281">
        <f t="shared" si="121"/>
        <v>0.375</v>
      </c>
      <c r="J402" s="283">
        <f t="shared" si="121"/>
        <v>45750</v>
      </c>
      <c r="K402" s="281">
        <f t="shared" si="121"/>
        <v>0.375</v>
      </c>
      <c r="L402" s="283">
        <f t="shared" si="121"/>
        <v>45777</v>
      </c>
      <c r="M402" s="281">
        <f t="shared" si="121"/>
        <v>0.375</v>
      </c>
    </row>
    <row r="403" spans="1:18" s="297" customFormat="1">
      <c r="A403" s="299" t="s">
        <v>40</v>
      </c>
      <c r="B403" s="296" t="s">
        <v>287</v>
      </c>
      <c r="C403" s="298" t="s">
        <v>198</v>
      </c>
      <c r="D403" s="298" t="s">
        <v>189</v>
      </c>
      <c r="E403" s="315" t="s">
        <v>306</v>
      </c>
      <c r="F403" s="283">
        <f t="shared" ref="F403:M403" si="122">F17</f>
        <v>45671</v>
      </c>
      <c r="G403" s="281">
        <f t="shared" si="122"/>
        <v>0.35416666666666669</v>
      </c>
      <c r="H403" s="283">
        <f t="shared" si="122"/>
        <v>45692</v>
      </c>
      <c r="I403" s="281">
        <f t="shared" si="122"/>
        <v>0.625</v>
      </c>
      <c r="J403" s="283">
        <f t="shared" si="122"/>
        <v>45747</v>
      </c>
      <c r="K403" s="281">
        <f t="shared" si="122"/>
        <v>0.375</v>
      </c>
      <c r="L403" s="283">
        <f t="shared" si="122"/>
        <v>45777</v>
      </c>
      <c r="M403" s="281">
        <f t="shared" si="122"/>
        <v>0.375</v>
      </c>
      <c r="O403" s="301"/>
    </row>
    <row r="404" spans="1:18" s="297" customFormat="1">
      <c r="A404" s="299" t="s">
        <v>117</v>
      </c>
      <c r="B404" s="296"/>
      <c r="C404" s="298"/>
      <c r="D404" s="298"/>
      <c r="E404" s="315" t="s">
        <v>321</v>
      </c>
      <c r="F404" s="283">
        <f t="shared" ref="F404:M404" si="123">F82</f>
        <v>45666</v>
      </c>
      <c r="G404" s="281">
        <f t="shared" si="123"/>
        <v>0.35416666666666669</v>
      </c>
      <c r="H404" s="283">
        <f t="shared" si="123"/>
        <v>45687</v>
      </c>
      <c r="I404" s="281">
        <f t="shared" si="123"/>
        <v>0.35416666666666669</v>
      </c>
      <c r="J404" s="283">
        <f t="shared" si="123"/>
        <v>45749</v>
      </c>
      <c r="K404" s="281">
        <f t="shared" si="123"/>
        <v>0.35416666666666669</v>
      </c>
      <c r="L404" s="283">
        <f t="shared" si="123"/>
        <v>45770</v>
      </c>
      <c r="M404" s="281">
        <f t="shared" si="123"/>
        <v>0.375</v>
      </c>
      <c r="O404" s="301"/>
    </row>
    <row r="405" spans="1:18" s="297" customFormat="1">
      <c r="A405" s="299" t="s">
        <v>169</v>
      </c>
      <c r="B405" s="296"/>
      <c r="C405" s="298"/>
      <c r="D405" s="298"/>
      <c r="E405" s="315" t="s">
        <v>308</v>
      </c>
      <c r="F405" s="283">
        <f t="shared" ref="F405:M405" si="124">F126</f>
        <v>45666</v>
      </c>
      <c r="G405" s="281">
        <f t="shared" si="124"/>
        <v>0.625</v>
      </c>
      <c r="H405" s="283">
        <f t="shared" si="124"/>
        <v>45691</v>
      </c>
      <c r="I405" s="281">
        <f t="shared" si="124"/>
        <v>0.625</v>
      </c>
      <c r="J405" s="283">
        <f t="shared" si="124"/>
        <v>45749</v>
      </c>
      <c r="K405" s="281">
        <f t="shared" si="124"/>
        <v>0.625</v>
      </c>
      <c r="L405" s="283">
        <f t="shared" si="124"/>
        <v>45777</v>
      </c>
      <c r="M405" s="281">
        <f t="shared" si="124"/>
        <v>0.625</v>
      </c>
      <c r="O405" s="301"/>
    </row>
    <row r="406" spans="1:18" s="297" customFormat="1" ht="21" thickBot="1">
      <c r="A406" s="299"/>
      <c r="B406" s="296"/>
      <c r="C406" s="298"/>
      <c r="D406" s="298"/>
      <c r="E406" s="315"/>
      <c r="F406" s="346"/>
      <c r="G406" s="347"/>
      <c r="H406" s="346"/>
      <c r="I406" s="347"/>
      <c r="J406" s="346"/>
      <c r="K406" s="347"/>
      <c r="L406" s="346"/>
      <c r="M406" s="347"/>
      <c r="O406" s="301"/>
    </row>
    <row r="407" spans="1:18" ht="21.75" thickTop="1" thickBot="1">
      <c r="A407" s="270"/>
      <c r="E407" s="311" t="s">
        <v>214</v>
      </c>
      <c r="F407" s="296"/>
      <c r="G407" s="347"/>
      <c r="H407" s="296"/>
      <c r="I407" s="347"/>
      <c r="J407" s="296"/>
      <c r="K407" s="347"/>
      <c r="L407" s="296"/>
      <c r="M407" s="347"/>
      <c r="N407" s="296"/>
      <c r="Q407" s="415"/>
      <c r="R407" s="415"/>
    </row>
    <row r="408" spans="1:18" ht="21" thickTop="1">
      <c r="A408" s="270" t="s">
        <v>151</v>
      </c>
      <c r="B408" s="296" t="s">
        <v>287</v>
      </c>
      <c r="C408" s="296" t="s">
        <v>198</v>
      </c>
      <c r="D408" s="296" t="s">
        <v>198</v>
      </c>
      <c r="E408" s="299" t="s">
        <v>322</v>
      </c>
      <c r="F408" s="283">
        <f t="shared" ref="F408:M408" si="125">F113</f>
        <v>45678</v>
      </c>
      <c r="G408" s="281" t="str">
        <f t="shared" si="125"/>
        <v>8:30</v>
      </c>
      <c r="H408" s="283">
        <f t="shared" si="125"/>
        <v>45698</v>
      </c>
      <c r="I408" s="281" t="str">
        <f t="shared" si="125"/>
        <v>8:30</v>
      </c>
      <c r="J408" s="283">
        <f t="shared" si="125"/>
        <v>45749</v>
      </c>
      <c r="K408" s="281">
        <f t="shared" si="125"/>
        <v>0.35416666666666669</v>
      </c>
      <c r="L408" s="283">
        <f t="shared" si="125"/>
        <v>45770</v>
      </c>
      <c r="M408" s="281">
        <f t="shared" si="125"/>
        <v>0.35416666666666669</v>
      </c>
      <c r="N408" s="296"/>
      <c r="Q408" s="415"/>
      <c r="R408" s="415"/>
    </row>
    <row r="409" spans="1:18">
      <c r="A409" s="302"/>
      <c r="E409" s="347"/>
      <c r="F409" s="346"/>
      <c r="G409" s="347"/>
      <c r="H409" s="346"/>
      <c r="I409" s="347"/>
      <c r="J409" s="346"/>
      <c r="K409" s="347"/>
      <c r="L409" s="346"/>
      <c r="M409" s="347"/>
      <c r="N409" s="296"/>
      <c r="Q409" s="415"/>
      <c r="R409" s="415"/>
    </row>
    <row r="410" spans="1:18">
      <c r="A410" s="302"/>
      <c r="E410" s="347"/>
      <c r="F410" s="346"/>
      <c r="G410" s="347"/>
      <c r="H410" s="346"/>
      <c r="I410" s="347"/>
      <c r="J410" s="346"/>
      <c r="K410" s="347"/>
      <c r="L410" s="346"/>
      <c r="M410" s="347"/>
      <c r="N410" s="296"/>
      <c r="Q410" s="415"/>
      <c r="R410" s="415"/>
    </row>
    <row r="411" spans="1:18">
      <c r="A411" s="316"/>
      <c r="E411" s="454" t="s">
        <v>233</v>
      </c>
      <c r="F411" s="296"/>
      <c r="G411" s="347"/>
      <c r="K411" s="296" t="s">
        <v>310</v>
      </c>
    </row>
    <row r="412" spans="1:18">
      <c r="A412" s="316"/>
      <c r="E412" s="454"/>
      <c r="F412" s="296"/>
      <c r="G412" s="347"/>
      <c r="K412" s="296" t="s">
        <v>311</v>
      </c>
    </row>
    <row r="413" spans="1:18" s="297" customFormat="1">
      <c r="B413" s="296"/>
      <c r="C413" s="298"/>
      <c r="D413" s="298"/>
      <c r="E413" s="317"/>
      <c r="F413" s="346"/>
      <c r="G413" s="347"/>
      <c r="H413" s="346"/>
      <c r="I413" s="347"/>
      <c r="J413" s="346"/>
      <c r="K413" s="347"/>
      <c r="L413" s="346"/>
      <c r="M413" s="347"/>
      <c r="O413" s="301"/>
    </row>
    <row r="414" spans="1:18">
      <c r="A414" s="302"/>
      <c r="E414" s="317"/>
      <c r="F414" s="346"/>
      <c r="G414" s="347"/>
    </row>
    <row r="415" spans="1:18" ht="25.5">
      <c r="A415" s="316"/>
      <c r="E415" s="701" t="s">
        <v>0</v>
      </c>
      <c r="F415" s="701"/>
      <c r="G415" s="701"/>
      <c r="H415" s="701"/>
      <c r="I415" s="701"/>
      <c r="J415" s="701"/>
      <c r="K415" s="701"/>
      <c r="L415" s="701"/>
      <c r="M415" s="701"/>
    </row>
    <row r="416" spans="1:18" ht="25.5">
      <c r="A416" s="316"/>
      <c r="E416" s="701" t="s">
        <v>179</v>
      </c>
      <c r="F416" s="701"/>
      <c r="G416" s="701"/>
      <c r="H416" s="701"/>
      <c r="I416" s="701"/>
      <c r="J416" s="701"/>
      <c r="K416" s="701"/>
      <c r="L416" s="701"/>
      <c r="M416" s="701"/>
    </row>
    <row r="417" spans="1:15" ht="30">
      <c r="A417" s="316"/>
      <c r="E417" s="702" t="s">
        <v>285</v>
      </c>
      <c r="F417" s="702"/>
      <c r="G417" s="702"/>
      <c r="H417" s="702"/>
      <c r="I417" s="702"/>
      <c r="J417" s="702"/>
      <c r="K417" s="702"/>
      <c r="L417" s="702"/>
      <c r="M417" s="702"/>
    </row>
    <row r="418" spans="1:15" ht="25.5">
      <c r="A418" s="316"/>
      <c r="E418" s="701" t="s">
        <v>181</v>
      </c>
      <c r="F418" s="701"/>
      <c r="G418" s="701"/>
      <c r="H418" s="701"/>
      <c r="I418" s="701"/>
      <c r="J418" s="701"/>
      <c r="K418" s="701"/>
      <c r="L418" s="701"/>
      <c r="M418" s="701"/>
    </row>
    <row r="419" spans="1:15">
      <c r="A419" s="302"/>
      <c r="E419" s="317"/>
      <c r="F419" s="346"/>
      <c r="G419" s="347"/>
    </row>
    <row r="420" spans="1:15">
      <c r="A420" s="302"/>
      <c r="E420" s="317"/>
      <c r="F420" s="346"/>
      <c r="G420" s="347"/>
    </row>
    <row r="421" spans="1:15" ht="27">
      <c r="A421" s="476"/>
      <c r="E421" s="700" t="s">
        <v>323</v>
      </c>
      <c r="F421" s="700"/>
      <c r="G421" s="700"/>
      <c r="H421" s="700"/>
      <c r="I421" s="700"/>
      <c r="J421" s="700"/>
      <c r="K421" s="700"/>
      <c r="L421" s="700"/>
      <c r="M421" s="700"/>
    </row>
    <row r="422" spans="1:15" ht="27.75" thickBot="1">
      <c r="A422" s="476"/>
      <c r="E422" s="468"/>
      <c r="F422" s="468"/>
      <c r="G422" s="468"/>
      <c r="H422" s="468"/>
      <c r="I422" s="468"/>
      <c r="J422" s="468"/>
      <c r="K422" s="468"/>
      <c r="L422" s="468"/>
      <c r="M422" s="468"/>
    </row>
    <row r="423" spans="1:15" ht="21.75" customHeight="1" thickBot="1">
      <c r="A423" s="316"/>
      <c r="E423" s="688" t="s">
        <v>182</v>
      </c>
      <c r="F423" s="672" t="s">
        <v>7</v>
      </c>
      <c r="G423" s="691"/>
      <c r="H423" s="691"/>
      <c r="I423" s="691"/>
      <c r="J423" s="691"/>
      <c r="K423" s="691"/>
      <c r="L423" s="691"/>
      <c r="M423" s="673"/>
    </row>
    <row r="424" spans="1:15" ht="21.75" customHeight="1" thickBot="1">
      <c r="A424" s="316"/>
      <c r="E424" s="689"/>
      <c r="F424" s="672" t="s">
        <v>12</v>
      </c>
      <c r="G424" s="673"/>
      <c r="H424" s="672" t="s">
        <v>13</v>
      </c>
      <c r="I424" s="673"/>
      <c r="J424" s="672" t="s">
        <v>183</v>
      </c>
      <c r="K424" s="673"/>
      <c r="L424" s="672" t="s">
        <v>184</v>
      </c>
      <c r="M424" s="673"/>
    </row>
    <row r="425" spans="1:15" ht="21" thickBot="1">
      <c r="A425" s="316"/>
      <c r="E425" s="692"/>
      <c r="F425" s="344" t="s">
        <v>185</v>
      </c>
      <c r="G425" s="345" t="s">
        <v>186</v>
      </c>
      <c r="H425" s="344" t="s">
        <v>185</v>
      </c>
      <c r="I425" s="345" t="s">
        <v>186</v>
      </c>
      <c r="J425" s="344" t="s">
        <v>185</v>
      </c>
      <c r="K425" s="345" t="s">
        <v>186</v>
      </c>
      <c r="L425" s="344" t="s">
        <v>185</v>
      </c>
      <c r="M425" s="345" t="s">
        <v>186</v>
      </c>
    </row>
    <row r="426" spans="1:15" ht="21.75" thickTop="1" thickBot="1">
      <c r="A426" s="316"/>
      <c r="E426" s="311" t="s">
        <v>187</v>
      </c>
      <c r="F426" s="296"/>
      <c r="G426" s="347"/>
    </row>
    <row r="427" spans="1:15" ht="21" thickTop="1">
      <c r="A427" s="270" t="s">
        <v>132</v>
      </c>
      <c r="B427" s="296" t="s">
        <v>287</v>
      </c>
      <c r="C427" s="296" t="s">
        <v>189</v>
      </c>
      <c r="D427" s="296" t="s">
        <v>189</v>
      </c>
      <c r="E427" s="315" t="s">
        <v>324</v>
      </c>
      <c r="F427" s="283">
        <f t="shared" ref="F427:M427" si="126">F95</f>
        <v>45665</v>
      </c>
      <c r="G427" s="281" t="str">
        <f t="shared" si="126"/>
        <v>15:00</v>
      </c>
      <c r="H427" s="280">
        <f t="shared" si="126"/>
        <v>45686</v>
      </c>
      <c r="I427" s="281" t="str">
        <f t="shared" si="126"/>
        <v>15:00</v>
      </c>
      <c r="J427" s="280">
        <f t="shared" si="126"/>
        <v>45750</v>
      </c>
      <c r="K427" s="281" t="str">
        <f t="shared" si="126"/>
        <v>15:00</v>
      </c>
      <c r="L427" s="280">
        <f t="shared" si="126"/>
        <v>45777</v>
      </c>
      <c r="M427" s="281" t="str">
        <f t="shared" si="126"/>
        <v>15:00</v>
      </c>
      <c r="O427" s="303"/>
    </row>
    <row r="428" spans="1:15">
      <c r="A428" s="270" t="s">
        <v>84</v>
      </c>
      <c r="B428" s="296" t="s">
        <v>287</v>
      </c>
      <c r="C428" s="296" t="s">
        <v>189</v>
      </c>
      <c r="D428" s="296" t="s">
        <v>189</v>
      </c>
      <c r="E428" s="315" t="s">
        <v>325</v>
      </c>
      <c r="F428" s="283">
        <f t="shared" ref="F428:M428" si="127">F52</f>
        <v>45672</v>
      </c>
      <c r="G428" s="281" t="str">
        <f t="shared" si="127"/>
        <v>9:00</v>
      </c>
      <c r="H428" s="280">
        <f t="shared" si="127"/>
        <v>45692</v>
      </c>
      <c r="I428" s="281" t="str">
        <f t="shared" si="127"/>
        <v>9:00</v>
      </c>
      <c r="J428" s="280">
        <f t="shared" si="127"/>
        <v>45747</v>
      </c>
      <c r="K428" s="281">
        <f t="shared" si="127"/>
        <v>0.41666666666666669</v>
      </c>
      <c r="L428" s="280">
        <f t="shared" si="127"/>
        <v>45769</v>
      </c>
      <c r="M428" s="281">
        <f t="shared" si="127"/>
        <v>0.41666666666666669</v>
      </c>
      <c r="O428" s="303"/>
    </row>
    <row r="429" spans="1:15">
      <c r="A429" s="316"/>
      <c r="E429" s="407" t="s">
        <v>290</v>
      </c>
      <c r="F429" s="355"/>
      <c r="G429" s="367"/>
      <c r="H429" s="355"/>
      <c r="I429" s="367"/>
      <c r="J429" s="355"/>
      <c r="K429" s="367"/>
      <c r="L429" s="355"/>
      <c r="M429" s="367"/>
      <c r="O429" s="303"/>
    </row>
    <row r="430" spans="1:15" ht="60.75">
      <c r="A430" s="270" t="s">
        <v>316</v>
      </c>
      <c r="B430" s="296" t="s">
        <v>287</v>
      </c>
      <c r="C430" s="296" t="s">
        <v>189</v>
      </c>
      <c r="D430" s="296" t="s">
        <v>189</v>
      </c>
      <c r="E430" s="315" t="s">
        <v>292</v>
      </c>
      <c r="F430" s="283">
        <f t="shared" ref="F430:M430" si="128">F93</f>
        <v>45674</v>
      </c>
      <c r="G430" s="283" t="str">
        <f t="shared" si="128"/>
        <v>9:00</v>
      </c>
      <c r="H430" s="283">
        <f t="shared" si="128"/>
        <v>45695</v>
      </c>
      <c r="I430" s="283" t="str">
        <f t="shared" si="128"/>
        <v>9:00</v>
      </c>
      <c r="J430" s="283">
        <f t="shared" si="128"/>
        <v>45748</v>
      </c>
      <c r="K430" s="281">
        <f t="shared" si="128"/>
        <v>0.625</v>
      </c>
      <c r="L430" s="283">
        <f t="shared" si="128"/>
        <v>45771</v>
      </c>
      <c r="M430" s="281">
        <f t="shared" si="128"/>
        <v>0.41666666666666669</v>
      </c>
      <c r="O430" s="303"/>
    </row>
    <row r="431" spans="1:15">
      <c r="A431" s="270" t="s">
        <v>160</v>
      </c>
      <c r="B431" s="296" t="s">
        <v>287</v>
      </c>
      <c r="C431" s="296" t="s">
        <v>189</v>
      </c>
      <c r="D431" s="296" t="s">
        <v>189</v>
      </c>
      <c r="E431" s="315" t="s">
        <v>293</v>
      </c>
      <c r="F431" s="283">
        <f t="shared" ref="F431:M431" si="129">F120</f>
        <v>45671</v>
      </c>
      <c r="G431" s="281">
        <f t="shared" si="129"/>
        <v>0.64583333333333337</v>
      </c>
      <c r="H431" s="283">
        <f t="shared" si="129"/>
        <v>45694</v>
      </c>
      <c r="I431" s="281">
        <f t="shared" si="129"/>
        <v>0.64583333333333337</v>
      </c>
      <c r="J431" s="283">
        <f t="shared" si="129"/>
        <v>45751</v>
      </c>
      <c r="K431" s="281">
        <f t="shared" si="129"/>
        <v>0.64583333333333337</v>
      </c>
      <c r="L431" s="283">
        <f t="shared" si="129"/>
        <v>45776</v>
      </c>
      <c r="M431" s="281">
        <f t="shared" si="129"/>
        <v>0.64583333333333337</v>
      </c>
      <c r="O431" s="303"/>
    </row>
    <row r="432" spans="1:15">
      <c r="A432" s="302"/>
      <c r="E432" s="317"/>
      <c r="F432" s="346"/>
      <c r="G432" s="347"/>
      <c r="H432" s="346"/>
      <c r="I432" s="347"/>
      <c r="J432" s="346"/>
      <c r="K432" s="347"/>
      <c r="L432" s="346"/>
      <c r="M432" s="347"/>
      <c r="O432" s="303"/>
    </row>
    <row r="433" spans="1:15" ht="21" thickBot="1">
      <c r="A433" s="302"/>
      <c r="E433" s="317"/>
      <c r="F433" s="346"/>
      <c r="G433" s="347"/>
      <c r="H433" s="346"/>
      <c r="I433" s="347"/>
      <c r="J433" s="346"/>
      <c r="K433" s="347"/>
      <c r="L433" s="346"/>
      <c r="M433" s="347"/>
      <c r="O433" s="303"/>
    </row>
    <row r="434" spans="1:15" ht="21.75" thickTop="1" thickBot="1">
      <c r="A434" s="270"/>
      <c r="E434" s="311" t="s">
        <v>197</v>
      </c>
      <c r="F434" s="296"/>
      <c r="G434" s="347"/>
      <c r="H434" s="296"/>
      <c r="I434" s="347"/>
      <c r="J434" s="296"/>
      <c r="K434" s="347"/>
      <c r="L434" s="296"/>
      <c r="M434" s="347"/>
      <c r="O434" s="303"/>
    </row>
    <row r="435" spans="1:15" ht="21" thickTop="1">
      <c r="A435" s="270" t="s">
        <v>146</v>
      </c>
      <c r="B435" s="296" t="s">
        <v>287</v>
      </c>
      <c r="C435" s="296" t="s">
        <v>189</v>
      </c>
      <c r="D435" s="296" t="s">
        <v>198</v>
      </c>
      <c r="E435" s="310" t="s">
        <v>326</v>
      </c>
      <c r="F435" s="283">
        <f t="shared" ref="F435:M435" si="130">F107</f>
        <v>45673</v>
      </c>
      <c r="G435" s="356" t="str">
        <f t="shared" si="130"/>
        <v>15:00</v>
      </c>
      <c r="H435" s="283">
        <f t="shared" si="130"/>
        <v>45694</v>
      </c>
      <c r="I435" s="356" t="str">
        <f t="shared" si="130"/>
        <v>15:00</v>
      </c>
      <c r="J435" s="283">
        <f t="shared" si="130"/>
        <v>45750</v>
      </c>
      <c r="K435" s="356">
        <f t="shared" si="130"/>
        <v>0.64583333333333337</v>
      </c>
      <c r="L435" s="283">
        <f t="shared" si="130"/>
        <v>45771</v>
      </c>
      <c r="M435" s="356">
        <f t="shared" si="130"/>
        <v>0.625</v>
      </c>
      <c r="O435" s="303"/>
    </row>
    <row r="436" spans="1:15">
      <c r="A436" s="292"/>
      <c r="E436" s="407" t="s">
        <v>290</v>
      </c>
      <c r="F436" s="355"/>
      <c r="G436" s="367"/>
      <c r="H436" s="355"/>
      <c r="I436" s="367"/>
      <c r="J436" s="355"/>
      <c r="K436" s="367"/>
      <c r="L436" s="355"/>
      <c r="M436" s="367"/>
      <c r="O436" s="303"/>
    </row>
    <row r="437" spans="1:15">
      <c r="A437" s="292" t="s">
        <v>32</v>
      </c>
      <c r="B437" s="296" t="s">
        <v>287</v>
      </c>
      <c r="C437" s="296" t="s">
        <v>189</v>
      </c>
      <c r="D437" s="296" t="s">
        <v>198</v>
      </c>
      <c r="E437" s="310" t="s">
        <v>317</v>
      </c>
      <c r="F437" s="305">
        <f t="shared" ref="F437:M437" si="131">F11</f>
        <v>45670</v>
      </c>
      <c r="G437" s="281" t="str">
        <f t="shared" si="131"/>
        <v>8:30</v>
      </c>
      <c r="H437" s="305">
        <f t="shared" si="131"/>
        <v>45698</v>
      </c>
      <c r="I437" s="281">
        <f t="shared" si="131"/>
        <v>0.625</v>
      </c>
      <c r="J437" s="305">
        <f t="shared" si="131"/>
        <v>45751</v>
      </c>
      <c r="K437" s="281" t="str">
        <f t="shared" si="131"/>
        <v>8:30</v>
      </c>
      <c r="L437" s="305">
        <f t="shared" si="131"/>
        <v>45777</v>
      </c>
      <c r="M437" s="281">
        <f t="shared" si="131"/>
        <v>0.375</v>
      </c>
      <c r="O437" s="303"/>
    </row>
    <row r="438" spans="1:15" ht="40.5">
      <c r="A438" s="270" t="s">
        <v>102</v>
      </c>
      <c r="B438" s="296" t="s">
        <v>287</v>
      </c>
      <c r="C438" s="296" t="s">
        <v>189</v>
      </c>
      <c r="D438" s="296" t="s">
        <v>198</v>
      </c>
      <c r="E438" s="310" t="s">
        <v>296</v>
      </c>
      <c r="F438" s="305">
        <f t="shared" ref="F438:M438" si="132">F67</f>
        <v>45666</v>
      </c>
      <c r="G438" s="281">
        <f t="shared" si="132"/>
        <v>0.625</v>
      </c>
      <c r="H438" s="305">
        <f t="shared" si="132"/>
        <v>45684</v>
      </c>
      <c r="I438" s="281" t="str">
        <f t="shared" si="132"/>
        <v>10:00</v>
      </c>
      <c r="J438" s="305">
        <f t="shared" si="132"/>
        <v>45749</v>
      </c>
      <c r="K438" s="281">
        <f t="shared" si="132"/>
        <v>0.625</v>
      </c>
      <c r="L438" s="305">
        <f t="shared" si="132"/>
        <v>45769</v>
      </c>
      <c r="M438" s="281">
        <f t="shared" si="132"/>
        <v>0.41666666666666669</v>
      </c>
      <c r="O438" s="303"/>
    </row>
    <row r="439" spans="1:15">
      <c r="A439" s="270" t="s">
        <v>151</v>
      </c>
      <c r="B439" s="296" t="s">
        <v>287</v>
      </c>
      <c r="C439" s="296" t="s">
        <v>189</v>
      </c>
      <c r="D439" s="296" t="s">
        <v>198</v>
      </c>
      <c r="E439" s="310" t="s">
        <v>322</v>
      </c>
      <c r="F439" s="283">
        <f t="shared" ref="F439:M439" si="133">F113</f>
        <v>45678</v>
      </c>
      <c r="G439" s="281" t="str">
        <f t="shared" si="133"/>
        <v>8:30</v>
      </c>
      <c r="H439" s="280">
        <f t="shared" si="133"/>
        <v>45698</v>
      </c>
      <c r="I439" s="281" t="str">
        <f t="shared" si="133"/>
        <v>8:30</v>
      </c>
      <c r="J439" s="280">
        <f t="shared" si="133"/>
        <v>45749</v>
      </c>
      <c r="K439" s="281">
        <f t="shared" si="133"/>
        <v>0.35416666666666669</v>
      </c>
      <c r="L439" s="280">
        <f t="shared" si="133"/>
        <v>45770</v>
      </c>
      <c r="M439" s="281">
        <f t="shared" si="133"/>
        <v>0.35416666666666669</v>
      </c>
      <c r="O439" s="303"/>
    </row>
    <row r="440" spans="1:15">
      <c r="A440" s="270" t="s">
        <v>69</v>
      </c>
      <c r="B440" s="296" t="s">
        <v>287</v>
      </c>
      <c r="C440" s="296" t="s">
        <v>189</v>
      </c>
      <c r="D440" s="296" t="s">
        <v>198</v>
      </c>
      <c r="E440" s="310" t="s">
        <v>298</v>
      </c>
      <c r="F440" s="305">
        <f t="shared" ref="F440:M440" si="134">F39</f>
        <v>45665</v>
      </c>
      <c r="G440" s="351" t="str">
        <f t="shared" si="134"/>
        <v>9:00</v>
      </c>
      <c r="H440" s="305">
        <f t="shared" si="134"/>
        <v>45686</v>
      </c>
      <c r="I440" s="351" t="str">
        <f t="shared" si="134"/>
        <v>9:00</v>
      </c>
      <c r="J440" s="305">
        <f t="shared" si="134"/>
        <v>45750</v>
      </c>
      <c r="K440" s="351">
        <f t="shared" si="134"/>
        <v>0.375</v>
      </c>
      <c r="L440" s="305">
        <f t="shared" si="134"/>
        <v>45776</v>
      </c>
      <c r="M440" s="351">
        <f t="shared" si="134"/>
        <v>0.625</v>
      </c>
      <c r="O440" s="303"/>
    </row>
    <row r="441" spans="1:15">
      <c r="A441" s="292"/>
      <c r="E441" s="407" t="s">
        <v>290</v>
      </c>
      <c r="F441" s="355"/>
      <c r="G441" s="367"/>
      <c r="H441" s="355"/>
      <c r="I441" s="367"/>
      <c r="J441" s="355"/>
      <c r="K441" s="367"/>
      <c r="L441" s="355"/>
      <c r="M441" s="367"/>
      <c r="O441" s="303"/>
    </row>
    <row r="442" spans="1:15">
      <c r="A442" s="270" t="s">
        <v>112</v>
      </c>
      <c r="B442" s="296" t="s">
        <v>287</v>
      </c>
      <c r="C442" s="296" t="s">
        <v>189</v>
      </c>
      <c r="D442" s="296" t="s">
        <v>189</v>
      </c>
      <c r="E442" s="315" t="s">
        <v>299</v>
      </c>
      <c r="F442" s="283">
        <f t="shared" ref="F442:M442" si="135">F77</f>
        <v>45678</v>
      </c>
      <c r="G442" s="281">
        <f t="shared" si="135"/>
        <v>0.41666666666666669</v>
      </c>
      <c r="H442" s="283">
        <f t="shared" si="135"/>
        <v>45698</v>
      </c>
      <c r="I442" s="281">
        <f t="shared" si="135"/>
        <v>0.41666666666666669</v>
      </c>
      <c r="J442" s="283">
        <f t="shared" si="135"/>
        <v>45748</v>
      </c>
      <c r="K442" s="281">
        <f t="shared" si="135"/>
        <v>0.41666666666666669</v>
      </c>
      <c r="L442" s="283">
        <f t="shared" si="135"/>
        <v>45775</v>
      </c>
      <c r="M442" s="281">
        <f t="shared" si="135"/>
        <v>0.625</v>
      </c>
      <c r="O442" s="303"/>
    </row>
    <row r="443" spans="1:15" ht="40.5">
      <c r="A443" s="270" t="s">
        <v>61</v>
      </c>
      <c r="B443" s="296" t="s">
        <v>287</v>
      </c>
      <c r="C443" s="296" t="s">
        <v>189</v>
      </c>
      <c r="D443" s="296" t="s">
        <v>189</v>
      </c>
      <c r="E443" s="315" t="s">
        <v>300</v>
      </c>
      <c r="F443" s="283">
        <f t="shared" ref="F443:M443" si="136">F34</f>
        <v>45672</v>
      </c>
      <c r="G443" s="283" t="str">
        <f t="shared" si="136"/>
        <v>9:00</v>
      </c>
      <c r="H443" s="283">
        <f t="shared" si="136"/>
        <v>45694</v>
      </c>
      <c r="I443" s="283" t="str">
        <f t="shared" si="136"/>
        <v>9:00</v>
      </c>
      <c r="J443" s="283">
        <f t="shared" si="136"/>
        <v>45748</v>
      </c>
      <c r="K443" s="281">
        <f t="shared" si="136"/>
        <v>0.625</v>
      </c>
      <c r="L443" s="283">
        <f t="shared" si="136"/>
        <v>45771</v>
      </c>
      <c r="M443" s="283" t="str">
        <f t="shared" si="136"/>
        <v>9:00</v>
      </c>
    </row>
    <row r="444" spans="1:15" s="297" customFormat="1" ht="21" thickBot="1">
      <c r="B444" s="298"/>
      <c r="C444" s="298"/>
      <c r="D444" s="298"/>
      <c r="O444" s="301"/>
    </row>
    <row r="445" spans="1:15" s="297" customFormat="1" ht="21.75" thickTop="1" thickBot="1">
      <c r="B445" s="298"/>
      <c r="C445" s="298"/>
      <c r="D445" s="298"/>
      <c r="E445" s="311" t="s">
        <v>208</v>
      </c>
      <c r="O445" s="301"/>
    </row>
    <row r="446" spans="1:15" s="297" customFormat="1" ht="21" thickTop="1">
      <c r="A446" s="299" t="s">
        <v>74</v>
      </c>
      <c r="B446" s="296" t="s">
        <v>287</v>
      </c>
      <c r="C446" s="298" t="s">
        <v>198</v>
      </c>
      <c r="D446" s="298" t="s">
        <v>189</v>
      </c>
      <c r="E446" s="315" t="s">
        <v>314</v>
      </c>
      <c r="F446" s="283">
        <f t="shared" ref="F446:M446" si="137">F44</f>
        <v>45673</v>
      </c>
      <c r="G446" s="281">
        <f t="shared" si="137"/>
        <v>0.625</v>
      </c>
      <c r="H446" s="283">
        <f t="shared" si="137"/>
        <v>45694</v>
      </c>
      <c r="I446" s="281">
        <f t="shared" si="137"/>
        <v>0.41666666666666669</v>
      </c>
      <c r="J446" s="283">
        <f t="shared" si="137"/>
        <v>45750</v>
      </c>
      <c r="K446" s="281">
        <f t="shared" si="137"/>
        <v>0.64583333333333337</v>
      </c>
      <c r="L446" s="283">
        <f t="shared" si="137"/>
        <v>45776</v>
      </c>
      <c r="M446" s="281">
        <f t="shared" si="137"/>
        <v>0.375</v>
      </c>
      <c r="O446" s="301"/>
    </row>
    <row r="447" spans="1:15" s="297" customFormat="1">
      <c r="A447" s="299"/>
      <c r="B447" s="298"/>
      <c r="C447" s="298"/>
      <c r="D447" s="298"/>
      <c r="E447" s="407" t="s">
        <v>290</v>
      </c>
      <c r="O447" s="301"/>
    </row>
    <row r="448" spans="1:15" ht="40.5">
      <c r="A448" s="299" t="s">
        <v>108</v>
      </c>
      <c r="B448" s="296" t="s">
        <v>287</v>
      </c>
      <c r="C448" s="298" t="s">
        <v>198</v>
      </c>
      <c r="D448" s="298" t="s">
        <v>189</v>
      </c>
      <c r="E448" s="315" t="s">
        <v>303</v>
      </c>
      <c r="F448" s="283">
        <f t="shared" ref="F448:M448" si="138">F73</f>
        <v>45665</v>
      </c>
      <c r="G448" s="281">
        <f t="shared" si="138"/>
        <v>0.625</v>
      </c>
      <c r="H448" s="283">
        <f t="shared" si="138"/>
        <v>45686</v>
      </c>
      <c r="I448" s="283">
        <f t="shared" si="138"/>
        <v>0.35416666666666669</v>
      </c>
      <c r="J448" s="283">
        <f t="shared" si="138"/>
        <v>45747</v>
      </c>
      <c r="K448" s="281">
        <f t="shared" si="138"/>
        <v>0.625</v>
      </c>
      <c r="L448" s="283">
        <f t="shared" si="138"/>
        <v>45775</v>
      </c>
      <c r="M448" s="281">
        <f t="shared" si="138"/>
        <v>0.625</v>
      </c>
    </row>
    <row r="449" spans="1:18" ht="40.5">
      <c r="A449" s="299" t="s">
        <v>121</v>
      </c>
      <c r="B449" s="296" t="s">
        <v>287</v>
      </c>
      <c r="C449" s="298" t="s">
        <v>198</v>
      </c>
      <c r="D449" s="298" t="s">
        <v>189</v>
      </c>
      <c r="E449" s="315" t="s">
        <v>304</v>
      </c>
      <c r="F449" s="283">
        <f t="shared" ref="F449:M449" si="139">F86</f>
        <v>45677</v>
      </c>
      <c r="G449" s="281" t="str">
        <f t="shared" si="139"/>
        <v>16:00</v>
      </c>
      <c r="H449" s="283">
        <f t="shared" si="139"/>
        <v>45698</v>
      </c>
      <c r="I449" s="281" t="str">
        <f t="shared" si="139"/>
        <v>16:00</v>
      </c>
      <c r="J449" s="283">
        <f t="shared" si="139"/>
        <v>45748</v>
      </c>
      <c r="K449" s="281">
        <f t="shared" si="139"/>
        <v>0.66666666666666663</v>
      </c>
      <c r="L449" s="283">
        <f t="shared" si="139"/>
        <v>45775</v>
      </c>
      <c r="M449" s="281">
        <f t="shared" si="139"/>
        <v>0.66666666666666663</v>
      </c>
    </row>
    <row r="450" spans="1:18">
      <c r="A450" s="270"/>
      <c r="E450" s="407" t="s">
        <v>290</v>
      </c>
      <c r="F450" s="346"/>
      <c r="G450" s="347"/>
      <c r="H450" s="346"/>
      <c r="I450" s="347"/>
      <c r="J450" s="346"/>
      <c r="K450" s="347"/>
      <c r="L450" s="346"/>
      <c r="M450" s="347"/>
    </row>
    <row r="451" spans="1:18">
      <c r="A451" s="299" t="s">
        <v>165</v>
      </c>
      <c r="B451" s="296" t="s">
        <v>287</v>
      </c>
      <c r="C451" s="298" t="s">
        <v>198</v>
      </c>
      <c r="D451" s="298" t="s">
        <v>189</v>
      </c>
      <c r="E451" s="315" t="s">
        <v>302</v>
      </c>
      <c r="F451" s="283">
        <f t="shared" ref="F451:M451" si="140">F124</f>
        <v>45667</v>
      </c>
      <c r="G451" s="283" t="str">
        <f t="shared" si="140"/>
        <v>8.30</v>
      </c>
      <c r="H451" s="283">
        <f t="shared" si="140"/>
        <v>45688</v>
      </c>
      <c r="I451" s="283" t="str">
        <f t="shared" si="140"/>
        <v>8.30</v>
      </c>
      <c r="J451" s="283">
        <f t="shared" si="140"/>
        <v>45751</v>
      </c>
      <c r="K451" s="281">
        <f t="shared" si="140"/>
        <v>0.375</v>
      </c>
      <c r="L451" s="283">
        <f t="shared" si="140"/>
        <v>45775</v>
      </c>
      <c r="M451" s="281">
        <f t="shared" si="140"/>
        <v>0.35416666666666669</v>
      </c>
    </row>
    <row r="452" spans="1:18" ht="40.5">
      <c r="A452" s="270" t="s">
        <v>164</v>
      </c>
      <c r="B452" s="296" t="s">
        <v>287</v>
      </c>
      <c r="C452" s="298" t="s">
        <v>198</v>
      </c>
      <c r="D452" s="298" t="s">
        <v>189</v>
      </c>
      <c r="E452" s="315" t="s">
        <v>319</v>
      </c>
      <c r="F452" s="283">
        <f t="shared" ref="F452:M452" si="141">F122</f>
        <v>45677</v>
      </c>
      <c r="G452" s="281">
        <f t="shared" si="141"/>
        <v>0.625</v>
      </c>
      <c r="H452" s="283">
        <f t="shared" si="141"/>
        <v>45698</v>
      </c>
      <c r="I452" s="281">
        <f t="shared" si="141"/>
        <v>0.625</v>
      </c>
      <c r="J452" s="283">
        <f t="shared" si="141"/>
        <v>45748</v>
      </c>
      <c r="K452" s="281">
        <f t="shared" si="141"/>
        <v>0.41666666666666669</v>
      </c>
      <c r="L452" s="283">
        <f t="shared" si="141"/>
        <v>45769</v>
      </c>
      <c r="M452" s="281">
        <f t="shared" si="141"/>
        <v>0.41666666666666669</v>
      </c>
    </row>
    <row r="453" spans="1:18">
      <c r="A453" s="270"/>
      <c r="E453" s="407" t="s">
        <v>290</v>
      </c>
      <c r="F453" s="346"/>
      <c r="G453" s="347"/>
      <c r="H453" s="346"/>
      <c r="I453" s="347"/>
      <c r="J453" s="346"/>
      <c r="K453" s="347"/>
      <c r="L453" s="346"/>
      <c r="M453" s="347"/>
    </row>
    <row r="454" spans="1:18" s="297" customFormat="1" ht="40.5">
      <c r="A454" s="270" t="s">
        <v>113</v>
      </c>
      <c r="B454" s="296" t="s">
        <v>287</v>
      </c>
      <c r="C454" s="298" t="s">
        <v>198</v>
      </c>
      <c r="D454" s="298" t="s">
        <v>189</v>
      </c>
      <c r="E454" s="315" t="s">
        <v>320</v>
      </c>
      <c r="F454" s="283">
        <f t="shared" ref="F454:M454" si="142">F78</f>
        <v>45670</v>
      </c>
      <c r="G454" s="281">
        <f t="shared" si="142"/>
        <v>0.375</v>
      </c>
      <c r="H454" s="283">
        <f t="shared" si="142"/>
        <v>45691</v>
      </c>
      <c r="I454" s="281">
        <f t="shared" si="142"/>
        <v>0.375</v>
      </c>
      <c r="J454" s="283">
        <f t="shared" si="142"/>
        <v>45750</v>
      </c>
      <c r="K454" s="281">
        <f t="shared" si="142"/>
        <v>0.375</v>
      </c>
      <c r="L454" s="283">
        <f t="shared" si="142"/>
        <v>45777</v>
      </c>
      <c r="M454" s="281">
        <f t="shared" si="142"/>
        <v>0.375</v>
      </c>
      <c r="O454" s="301"/>
    </row>
    <row r="455" spans="1:18" s="297" customFormat="1">
      <c r="A455" s="297" t="s">
        <v>117</v>
      </c>
      <c r="B455" s="296"/>
      <c r="C455" s="298"/>
      <c r="D455" s="298"/>
      <c r="E455" s="315" t="s">
        <v>321</v>
      </c>
      <c r="F455" s="283">
        <f t="shared" ref="F455:M455" si="143">F82</f>
        <v>45666</v>
      </c>
      <c r="G455" s="281">
        <f t="shared" si="143"/>
        <v>0.35416666666666669</v>
      </c>
      <c r="H455" s="283">
        <f t="shared" si="143"/>
        <v>45687</v>
      </c>
      <c r="I455" s="281">
        <f t="shared" si="143"/>
        <v>0.35416666666666669</v>
      </c>
      <c r="J455" s="283">
        <f t="shared" si="143"/>
        <v>45749</v>
      </c>
      <c r="K455" s="281">
        <f t="shared" si="143"/>
        <v>0.35416666666666669</v>
      </c>
      <c r="L455" s="283">
        <f t="shared" si="143"/>
        <v>45770</v>
      </c>
      <c r="M455" s="281">
        <f t="shared" si="143"/>
        <v>0.375</v>
      </c>
      <c r="O455" s="301"/>
    </row>
    <row r="456" spans="1:18" s="297" customFormat="1">
      <c r="A456" s="299" t="s">
        <v>40</v>
      </c>
      <c r="B456" s="296" t="s">
        <v>287</v>
      </c>
      <c r="C456" s="298" t="s">
        <v>198</v>
      </c>
      <c r="D456" s="298" t="s">
        <v>189</v>
      </c>
      <c r="E456" s="315" t="s">
        <v>306</v>
      </c>
      <c r="F456" s="283">
        <f t="shared" ref="F456:M456" si="144">F17</f>
        <v>45671</v>
      </c>
      <c r="G456" s="281">
        <f t="shared" si="144"/>
        <v>0.35416666666666669</v>
      </c>
      <c r="H456" s="283">
        <f t="shared" si="144"/>
        <v>45692</v>
      </c>
      <c r="I456" s="281">
        <f t="shared" si="144"/>
        <v>0.625</v>
      </c>
      <c r="J456" s="283">
        <f t="shared" si="144"/>
        <v>45747</v>
      </c>
      <c r="K456" s="281">
        <f t="shared" si="144"/>
        <v>0.375</v>
      </c>
      <c r="L456" s="283">
        <f t="shared" si="144"/>
        <v>45777</v>
      </c>
      <c r="M456" s="281">
        <f t="shared" si="144"/>
        <v>0.375</v>
      </c>
      <c r="O456" s="301"/>
    </row>
    <row r="457" spans="1:18" s="297" customFormat="1" ht="21" thickBot="1">
      <c r="B457" s="298"/>
      <c r="C457" s="298"/>
      <c r="D457" s="298"/>
      <c r="O457" s="301"/>
    </row>
    <row r="458" spans="1:18" ht="21.75" thickTop="1" thickBot="1">
      <c r="A458" s="302"/>
      <c r="E458" s="311" t="s">
        <v>214</v>
      </c>
      <c r="F458" s="296"/>
      <c r="G458" s="347"/>
      <c r="H458" s="296"/>
      <c r="I458" s="347"/>
      <c r="J458" s="296"/>
      <c r="K458" s="347"/>
      <c r="L458" s="296"/>
      <c r="M458" s="347"/>
      <c r="N458" s="296"/>
      <c r="Q458" s="415"/>
      <c r="R458" s="415"/>
    </row>
    <row r="459" spans="1:18" ht="21" thickTop="1">
      <c r="A459" s="270" t="s">
        <v>81</v>
      </c>
      <c r="B459" s="296" t="s">
        <v>287</v>
      </c>
      <c r="C459" s="296" t="s">
        <v>198</v>
      </c>
      <c r="D459" s="296" t="s">
        <v>198</v>
      </c>
      <c r="E459" s="299" t="s">
        <v>327</v>
      </c>
      <c r="F459" s="283">
        <f t="shared" ref="F459:M459" si="145">F50</f>
        <v>45305</v>
      </c>
      <c r="G459" s="281">
        <f t="shared" si="145"/>
        <v>0.375</v>
      </c>
      <c r="H459" s="283">
        <f t="shared" si="145"/>
        <v>45326</v>
      </c>
      <c r="I459" s="281">
        <f t="shared" si="145"/>
        <v>0.375</v>
      </c>
      <c r="J459" s="283">
        <f t="shared" si="145"/>
        <v>45748</v>
      </c>
      <c r="K459" s="281">
        <f t="shared" si="145"/>
        <v>0.41666666666666669</v>
      </c>
      <c r="L459" s="283">
        <f t="shared" si="145"/>
        <v>45771</v>
      </c>
      <c r="M459" s="281">
        <f t="shared" si="145"/>
        <v>0.625</v>
      </c>
      <c r="N459" s="296"/>
      <c r="Q459" s="415"/>
      <c r="R459" s="415"/>
    </row>
    <row r="460" spans="1:18">
      <c r="A460" s="302"/>
      <c r="E460" s="297"/>
      <c r="F460" s="296"/>
      <c r="G460" s="347"/>
      <c r="H460" s="296"/>
      <c r="I460" s="347"/>
      <c r="J460" s="296"/>
      <c r="K460" s="347"/>
      <c r="L460" s="296"/>
      <c r="M460" s="347"/>
      <c r="N460" s="296"/>
      <c r="Q460" s="415"/>
      <c r="R460" s="415"/>
    </row>
    <row r="461" spans="1:18">
      <c r="A461" s="316"/>
      <c r="E461" s="454" t="s">
        <v>233</v>
      </c>
      <c r="F461" s="296"/>
      <c r="G461" s="347"/>
      <c r="K461" s="296" t="s">
        <v>310</v>
      </c>
    </row>
    <row r="462" spans="1:18">
      <c r="A462" s="316"/>
      <c r="E462" s="454"/>
      <c r="F462" s="296"/>
      <c r="G462" s="347"/>
      <c r="K462" s="296" t="s">
        <v>311</v>
      </c>
    </row>
    <row r="463" spans="1:18" s="297" customFormat="1" ht="20.100000000000001" customHeight="1">
      <c r="B463" s="298"/>
      <c r="C463" s="298"/>
      <c r="D463" s="298"/>
      <c r="F463" s="703" t="s">
        <v>328</v>
      </c>
      <c r="G463" s="703"/>
      <c r="H463" s="703"/>
      <c r="O463" s="301"/>
    </row>
    <row r="464" spans="1:18">
      <c r="A464" s="302"/>
      <c r="E464" s="317"/>
      <c r="F464" s="346"/>
      <c r="G464" s="347"/>
    </row>
    <row r="465" spans="1:15" ht="25.5">
      <c r="A465" s="316"/>
      <c r="E465" s="701" t="s">
        <v>0</v>
      </c>
      <c r="F465" s="701"/>
      <c r="G465" s="701"/>
      <c r="H465" s="701"/>
      <c r="I465" s="701"/>
      <c r="J465" s="701"/>
      <c r="K465" s="701"/>
      <c r="L465" s="701"/>
      <c r="M465" s="701"/>
    </row>
    <row r="466" spans="1:15" ht="25.5">
      <c r="A466" s="316"/>
      <c r="E466" s="701" t="s">
        <v>179</v>
      </c>
      <c r="F466" s="701"/>
      <c r="G466" s="701"/>
      <c r="H466" s="701"/>
      <c r="I466" s="701"/>
      <c r="J466" s="701"/>
      <c r="K466" s="701"/>
      <c r="L466" s="701"/>
      <c r="M466" s="701"/>
    </row>
    <row r="467" spans="1:15" ht="30">
      <c r="A467" s="316"/>
      <c r="E467" s="702" t="s">
        <v>285</v>
      </c>
      <c r="F467" s="702"/>
      <c r="G467" s="702"/>
      <c r="H467" s="702"/>
      <c r="I467" s="702"/>
      <c r="J467" s="702"/>
      <c r="K467" s="702"/>
      <c r="L467" s="702"/>
      <c r="M467" s="702"/>
    </row>
    <row r="468" spans="1:15" ht="25.5">
      <c r="A468" s="316"/>
      <c r="E468" s="701" t="s">
        <v>181</v>
      </c>
      <c r="F468" s="701"/>
      <c r="G468" s="701"/>
      <c r="H468" s="701"/>
      <c r="I468" s="701"/>
      <c r="J468" s="701"/>
      <c r="K468" s="701"/>
      <c r="L468" s="701"/>
      <c r="M468" s="701"/>
    </row>
    <row r="469" spans="1:15">
      <c r="A469" s="302"/>
      <c r="E469" s="317"/>
      <c r="F469" s="346"/>
      <c r="G469" s="347"/>
    </row>
    <row r="470" spans="1:15">
      <c r="A470" s="302"/>
      <c r="E470" s="317"/>
      <c r="F470" s="346"/>
      <c r="G470" s="347"/>
    </row>
    <row r="471" spans="1:15" ht="27">
      <c r="A471" s="476"/>
      <c r="E471" s="700" t="s">
        <v>329</v>
      </c>
      <c r="F471" s="700"/>
      <c r="G471" s="700"/>
      <c r="H471" s="700"/>
      <c r="I471" s="700"/>
      <c r="J471" s="700"/>
      <c r="K471" s="700"/>
      <c r="L471" s="700"/>
      <c r="M471" s="700"/>
    </row>
    <row r="472" spans="1:15" ht="27.75" thickBot="1">
      <c r="A472" s="476"/>
      <c r="E472" s="468"/>
      <c r="F472" s="468"/>
      <c r="G472" s="468"/>
      <c r="H472" s="468"/>
      <c r="I472" s="468"/>
      <c r="J472" s="468"/>
      <c r="K472" s="468"/>
      <c r="L472" s="468"/>
      <c r="M472" s="468"/>
    </row>
    <row r="473" spans="1:15" ht="21.75" customHeight="1" thickBot="1">
      <c r="A473" s="316"/>
      <c r="E473" s="688" t="s">
        <v>182</v>
      </c>
      <c r="F473" s="672" t="s">
        <v>7</v>
      </c>
      <c r="G473" s="691"/>
      <c r="H473" s="691"/>
      <c r="I473" s="691"/>
      <c r="J473" s="691"/>
      <c r="K473" s="691"/>
      <c r="L473" s="691"/>
      <c r="M473" s="673"/>
    </row>
    <row r="474" spans="1:15" ht="21.75" customHeight="1" thickBot="1">
      <c r="A474" s="316"/>
      <c r="E474" s="689"/>
      <c r="F474" s="672" t="s">
        <v>12</v>
      </c>
      <c r="G474" s="673"/>
      <c r="H474" s="672" t="s">
        <v>13</v>
      </c>
      <c r="I474" s="673"/>
      <c r="J474" s="672" t="s">
        <v>183</v>
      </c>
      <c r="K474" s="673"/>
      <c r="L474" s="672" t="s">
        <v>184</v>
      </c>
      <c r="M474" s="673"/>
    </row>
    <row r="475" spans="1:15" ht="21" thickBot="1">
      <c r="A475" s="316"/>
      <c r="E475" s="692"/>
      <c r="F475" s="344" t="s">
        <v>185</v>
      </c>
      <c r="G475" s="345" t="s">
        <v>186</v>
      </c>
      <c r="H475" s="344" t="s">
        <v>185</v>
      </c>
      <c r="I475" s="345" t="s">
        <v>186</v>
      </c>
      <c r="J475" s="344" t="s">
        <v>185</v>
      </c>
      <c r="K475" s="345" t="s">
        <v>186</v>
      </c>
      <c r="L475" s="344" t="s">
        <v>185</v>
      </c>
      <c r="M475" s="345" t="s">
        <v>186</v>
      </c>
    </row>
    <row r="476" spans="1:15" ht="21.75" thickTop="1" thickBot="1">
      <c r="A476" s="316"/>
      <c r="E476" s="311" t="s">
        <v>187</v>
      </c>
      <c r="F476" s="296"/>
      <c r="G476" s="347"/>
    </row>
    <row r="477" spans="1:15" ht="41.25" thickTop="1">
      <c r="A477" s="270" t="s">
        <v>103</v>
      </c>
      <c r="B477" s="296" t="s">
        <v>287</v>
      </c>
      <c r="C477" s="296" t="s">
        <v>189</v>
      </c>
      <c r="D477" s="296" t="s">
        <v>189</v>
      </c>
      <c r="E477" s="304" t="s">
        <v>313</v>
      </c>
      <c r="F477" s="280">
        <f t="shared" ref="F477:M477" si="146">F68</f>
        <v>45664</v>
      </c>
      <c r="G477" s="280" t="str">
        <f t="shared" si="146"/>
        <v>8:30</v>
      </c>
      <c r="H477" s="280">
        <f t="shared" si="146"/>
        <v>45685</v>
      </c>
      <c r="I477" s="280" t="str">
        <f t="shared" si="146"/>
        <v>8:30</v>
      </c>
      <c r="J477" s="280">
        <f t="shared" si="146"/>
        <v>45749</v>
      </c>
      <c r="K477" s="281">
        <f t="shared" si="146"/>
        <v>0.35416666666666669</v>
      </c>
      <c r="L477" s="280">
        <f t="shared" si="146"/>
        <v>45770</v>
      </c>
      <c r="M477" s="281">
        <f t="shared" si="146"/>
        <v>0.39583333333333331</v>
      </c>
      <c r="O477" s="303"/>
    </row>
    <row r="478" spans="1:15" ht="40.5">
      <c r="A478" s="270" t="s">
        <v>123</v>
      </c>
      <c r="B478" s="296" t="s">
        <v>287</v>
      </c>
      <c r="C478" s="296" t="s">
        <v>189</v>
      </c>
      <c r="D478" s="296" t="s">
        <v>189</v>
      </c>
      <c r="E478" s="304" t="s">
        <v>330</v>
      </c>
      <c r="F478" s="280">
        <f t="shared" ref="F478:M478" si="147">F88</f>
        <v>45672</v>
      </c>
      <c r="G478" s="280" t="str">
        <f t="shared" si="147"/>
        <v>9:00</v>
      </c>
      <c r="H478" s="280">
        <f t="shared" si="147"/>
        <v>45692</v>
      </c>
      <c r="I478" s="280" t="str">
        <f t="shared" si="147"/>
        <v>9:00</v>
      </c>
      <c r="J478" s="280">
        <f t="shared" si="147"/>
        <v>45748</v>
      </c>
      <c r="K478" s="281">
        <f t="shared" si="147"/>
        <v>0.41666666666666669</v>
      </c>
      <c r="L478" s="280">
        <f t="shared" si="147"/>
        <v>45771</v>
      </c>
      <c r="M478" s="281">
        <f t="shared" si="147"/>
        <v>0.625</v>
      </c>
      <c r="O478" s="303"/>
    </row>
    <row r="479" spans="1:15">
      <c r="A479" s="270" t="s">
        <v>168</v>
      </c>
      <c r="B479" s="296" t="s">
        <v>287</v>
      </c>
      <c r="C479" s="296" t="s">
        <v>189</v>
      </c>
      <c r="D479" s="296" t="s">
        <v>189</v>
      </c>
      <c r="E479" s="304" t="s">
        <v>331</v>
      </c>
      <c r="F479" s="283">
        <f t="shared" ref="F479:M479" si="148">F125</f>
        <v>45678</v>
      </c>
      <c r="G479" s="283" t="str">
        <f t="shared" si="148"/>
        <v>15:30</v>
      </c>
      <c r="H479" s="283">
        <f t="shared" si="148"/>
        <v>45698</v>
      </c>
      <c r="I479" s="283" t="str">
        <f t="shared" si="148"/>
        <v>15:30</v>
      </c>
      <c r="J479" s="283">
        <f t="shared" si="148"/>
        <v>45750</v>
      </c>
      <c r="K479" s="281">
        <f t="shared" si="148"/>
        <v>0.41666666666666669</v>
      </c>
      <c r="L479" s="283">
        <f t="shared" si="148"/>
        <v>45777</v>
      </c>
      <c r="M479" s="281">
        <f t="shared" si="148"/>
        <v>0.41666666666666669</v>
      </c>
      <c r="O479" s="303"/>
    </row>
    <row r="480" spans="1:15" ht="21" thickBot="1">
      <c r="A480" s="302"/>
      <c r="E480" s="317"/>
      <c r="F480" s="346"/>
      <c r="G480" s="347"/>
      <c r="H480" s="346"/>
      <c r="I480" s="347"/>
      <c r="J480" s="346"/>
      <c r="K480" s="347"/>
      <c r="L480" s="346"/>
      <c r="M480" s="347"/>
      <c r="O480" s="303"/>
    </row>
    <row r="481" spans="1:15" ht="21.75" thickTop="1" thickBot="1">
      <c r="A481" s="270"/>
      <c r="E481" s="311" t="s">
        <v>197</v>
      </c>
      <c r="F481" s="296"/>
      <c r="G481" s="347"/>
      <c r="H481" s="296"/>
      <c r="I481" s="347"/>
      <c r="J481" s="296"/>
      <c r="K481" s="347"/>
      <c r="L481" s="296"/>
      <c r="M481" s="347"/>
      <c r="O481" s="303"/>
    </row>
    <row r="482" spans="1:15" ht="21" thickTop="1">
      <c r="A482" s="270" t="s">
        <v>81</v>
      </c>
      <c r="B482" s="296" t="s">
        <v>287</v>
      </c>
      <c r="C482" s="296" t="s">
        <v>189</v>
      </c>
      <c r="D482" s="296" t="s">
        <v>198</v>
      </c>
      <c r="E482" s="310" t="s">
        <v>327</v>
      </c>
      <c r="F482" s="283">
        <f t="shared" ref="F482:M482" si="149">F50</f>
        <v>45305</v>
      </c>
      <c r="G482" s="281">
        <f t="shared" si="149"/>
        <v>0.375</v>
      </c>
      <c r="H482" s="283">
        <f t="shared" si="149"/>
        <v>45326</v>
      </c>
      <c r="I482" s="281">
        <f t="shared" si="149"/>
        <v>0.375</v>
      </c>
      <c r="J482" s="283">
        <f t="shared" si="149"/>
        <v>45748</v>
      </c>
      <c r="K482" s="281">
        <f t="shared" si="149"/>
        <v>0.41666666666666669</v>
      </c>
      <c r="L482" s="283">
        <f t="shared" si="149"/>
        <v>45771</v>
      </c>
      <c r="M482" s="281">
        <f t="shared" si="149"/>
        <v>0.625</v>
      </c>
      <c r="O482" s="303"/>
    </row>
    <row r="483" spans="1:15">
      <c r="A483" s="270" t="s">
        <v>115</v>
      </c>
      <c r="E483" s="310" t="s">
        <v>332</v>
      </c>
      <c r="F483" s="283">
        <f t="shared" ref="F483:M483" si="150">+F80</f>
        <v>45673</v>
      </c>
      <c r="G483" s="281" t="str">
        <f t="shared" si="150"/>
        <v>9:00</v>
      </c>
      <c r="H483" s="283">
        <f t="shared" si="150"/>
        <v>45694</v>
      </c>
      <c r="I483" s="281" t="str">
        <f t="shared" si="150"/>
        <v>9:00</v>
      </c>
      <c r="J483" s="283">
        <f t="shared" si="150"/>
        <v>45750</v>
      </c>
      <c r="K483" s="281">
        <f t="shared" si="150"/>
        <v>0.375</v>
      </c>
      <c r="L483" s="283">
        <f t="shared" si="150"/>
        <v>45777</v>
      </c>
      <c r="M483" s="281">
        <f t="shared" si="150"/>
        <v>0.375</v>
      </c>
      <c r="O483" s="303"/>
    </row>
    <row r="484" spans="1:15">
      <c r="A484" s="292"/>
      <c r="E484" s="407" t="s">
        <v>290</v>
      </c>
      <c r="F484" s="355"/>
      <c r="G484" s="367"/>
      <c r="H484" s="355"/>
      <c r="I484" s="367"/>
      <c r="J484" s="355"/>
      <c r="K484" s="367"/>
      <c r="L484" s="355"/>
      <c r="M484" s="367"/>
      <c r="O484" s="303"/>
    </row>
    <row r="485" spans="1:15">
      <c r="A485" s="292" t="s">
        <v>141</v>
      </c>
      <c r="B485" s="296" t="s">
        <v>287</v>
      </c>
      <c r="C485" s="296" t="s">
        <v>189</v>
      </c>
      <c r="D485" s="296" t="s">
        <v>198</v>
      </c>
      <c r="E485" s="310" t="s">
        <v>333</v>
      </c>
      <c r="F485" s="305">
        <f t="shared" ref="F485:M485" si="151">F102</f>
        <v>45677</v>
      </c>
      <c r="G485" s="281">
        <f t="shared" si="151"/>
        <v>0.375</v>
      </c>
      <c r="H485" s="305">
        <f t="shared" si="151"/>
        <v>45698</v>
      </c>
      <c r="I485" s="281">
        <f t="shared" si="151"/>
        <v>0.66666666666666663</v>
      </c>
      <c r="J485" s="305">
        <f t="shared" si="151"/>
        <v>45749</v>
      </c>
      <c r="K485" s="281">
        <f t="shared" si="151"/>
        <v>0.375</v>
      </c>
      <c r="L485" s="305">
        <f t="shared" si="151"/>
        <v>45771</v>
      </c>
      <c r="M485" s="281">
        <f t="shared" si="151"/>
        <v>0.375</v>
      </c>
      <c r="O485" s="303"/>
    </row>
    <row r="486" spans="1:15">
      <c r="A486" s="270" t="s">
        <v>65</v>
      </c>
      <c r="B486" s="296" t="s">
        <v>287</v>
      </c>
      <c r="C486" s="296" t="s">
        <v>189</v>
      </c>
      <c r="D486" s="296" t="s">
        <v>198</v>
      </c>
      <c r="E486" s="310" t="s">
        <v>334</v>
      </c>
      <c r="F486" s="305">
        <f t="shared" ref="F486:M486" si="152">F36</f>
        <v>45670</v>
      </c>
      <c r="G486" s="281">
        <f t="shared" si="152"/>
        <v>0.375</v>
      </c>
      <c r="H486" s="305">
        <f t="shared" si="152"/>
        <v>45691</v>
      </c>
      <c r="I486" s="281">
        <f t="shared" si="152"/>
        <v>0.375</v>
      </c>
      <c r="J486" s="305">
        <f t="shared" si="152"/>
        <v>45747</v>
      </c>
      <c r="K486" s="281">
        <f t="shared" si="152"/>
        <v>0.375</v>
      </c>
      <c r="L486" s="305">
        <f t="shared" si="152"/>
        <v>45775</v>
      </c>
      <c r="M486" s="281">
        <f t="shared" si="152"/>
        <v>0.375</v>
      </c>
      <c r="O486" s="303"/>
    </row>
    <row r="487" spans="1:15">
      <c r="A487" s="270" t="s">
        <v>158</v>
      </c>
      <c r="B487" s="296" t="s">
        <v>287</v>
      </c>
      <c r="C487" s="296" t="s">
        <v>189</v>
      </c>
      <c r="D487" s="296" t="s">
        <v>198</v>
      </c>
      <c r="E487" s="310" t="s">
        <v>335</v>
      </c>
      <c r="F487" s="305">
        <f t="shared" ref="F487:M487" si="153">F118</f>
        <v>45674</v>
      </c>
      <c r="G487" s="281">
        <f t="shared" si="153"/>
        <v>0.41666666666666669</v>
      </c>
      <c r="H487" s="305">
        <f t="shared" si="153"/>
        <v>45695</v>
      </c>
      <c r="I487" s="281">
        <f t="shared" si="153"/>
        <v>0.41666666666666669</v>
      </c>
      <c r="J487" s="305">
        <f t="shared" si="153"/>
        <v>45750</v>
      </c>
      <c r="K487" s="281">
        <f t="shared" si="153"/>
        <v>0.64583333333333337</v>
      </c>
      <c r="L487" s="305">
        <f t="shared" si="153"/>
        <v>45775</v>
      </c>
      <c r="M487" s="281">
        <f t="shared" si="153"/>
        <v>0.375</v>
      </c>
      <c r="O487" s="303"/>
    </row>
    <row r="488" spans="1:15" s="297" customFormat="1" ht="21" thickBot="1">
      <c r="A488" s="299"/>
      <c r="B488" s="298"/>
      <c r="C488" s="298"/>
      <c r="D488" s="298"/>
      <c r="O488" s="301"/>
    </row>
    <row r="489" spans="1:15" s="297" customFormat="1" ht="21.75" thickTop="1" thickBot="1">
      <c r="A489" s="299"/>
      <c r="B489" s="298"/>
      <c r="C489" s="298"/>
      <c r="D489" s="298"/>
      <c r="E489" s="311" t="s">
        <v>208</v>
      </c>
      <c r="O489" s="301"/>
    </row>
    <row r="490" spans="1:15" s="297" customFormat="1" ht="21" thickTop="1">
      <c r="A490" s="299"/>
      <c r="B490" s="298"/>
      <c r="C490" s="298"/>
      <c r="D490" s="298"/>
      <c r="E490" s="300" t="s">
        <v>290</v>
      </c>
      <c r="O490" s="301"/>
    </row>
    <row r="491" spans="1:15">
      <c r="A491" s="292" t="s">
        <v>142</v>
      </c>
      <c r="B491" s="296" t="s">
        <v>287</v>
      </c>
      <c r="C491" s="296" t="s">
        <v>198</v>
      </c>
      <c r="D491" s="296" t="s">
        <v>189</v>
      </c>
      <c r="E491" s="310" t="s">
        <v>289</v>
      </c>
      <c r="F491" s="305">
        <f t="shared" ref="F491:M491" si="154">F104</f>
        <v>45666</v>
      </c>
      <c r="G491" s="281" t="str">
        <f t="shared" si="154"/>
        <v>8:30</v>
      </c>
      <c r="H491" s="305">
        <f t="shared" si="154"/>
        <v>45687</v>
      </c>
      <c r="I491" s="281" t="str">
        <f t="shared" si="154"/>
        <v>8:30</v>
      </c>
      <c r="J491" s="305">
        <f t="shared" si="154"/>
        <v>45749</v>
      </c>
      <c r="K491" s="281">
        <f t="shared" si="154"/>
        <v>0.35416666666666669</v>
      </c>
      <c r="L491" s="305">
        <f t="shared" si="154"/>
        <v>45776</v>
      </c>
      <c r="M491" s="281">
        <f t="shared" si="154"/>
        <v>0.35416666666666669</v>
      </c>
      <c r="O491" s="303"/>
    </row>
    <row r="492" spans="1:15">
      <c r="A492" s="292" t="s">
        <v>87</v>
      </c>
      <c r="B492" s="296" t="s">
        <v>287</v>
      </c>
      <c r="C492" s="296" t="s">
        <v>198</v>
      </c>
      <c r="D492" s="296" t="s">
        <v>189</v>
      </c>
      <c r="E492" s="310" t="s">
        <v>336</v>
      </c>
      <c r="F492" s="305">
        <f t="shared" ref="F492:M492" si="155">F53</f>
        <v>45672</v>
      </c>
      <c r="G492" s="281" t="str">
        <f t="shared" si="155"/>
        <v>9:00</v>
      </c>
      <c r="H492" s="305">
        <f t="shared" si="155"/>
        <v>45692</v>
      </c>
      <c r="I492" s="281" t="str">
        <f t="shared" si="155"/>
        <v>9:00</v>
      </c>
      <c r="J492" s="305">
        <f t="shared" si="155"/>
        <v>45751</v>
      </c>
      <c r="K492" s="281">
        <f t="shared" si="155"/>
        <v>0.625</v>
      </c>
      <c r="L492" s="305">
        <f t="shared" si="155"/>
        <v>45776</v>
      </c>
      <c r="M492" s="281">
        <f t="shared" si="155"/>
        <v>0.625</v>
      </c>
      <c r="O492" s="303"/>
    </row>
    <row r="493" spans="1:15" s="297" customFormat="1">
      <c r="A493" s="299"/>
      <c r="B493" s="298"/>
      <c r="C493" s="298"/>
      <c r="D493" s="298"/>
      <c r="E493" s="407" t="s">
        <v>290</v>
      </c>
      <c r="O493" s="301"/>
    </row>
    <row r="494" spans="1:15">
      <c r="A494" s="299" t="s">
        <v>52</v>
      </c>
      <c r="B494" s="296" t="s">
        <v>287</v>
      </c>
      <c r="C494" s="298" t="s">
        <v>198</v>
      </c>
      <c r="D494" s="298" t="s">
        <v>189</v>
      </c>
      <c r="E494" s="310" t="s">
        <v>337</v>
      </c>
      <c r="F494" s="305">
        <f t="shared" ref="F494:M494" si="156">F27</f>
        <v>45665</v>
      </c>
      <c r="G494" s="281" t="str">
        <f t="shared" si="156"/>
        <v>9:00</v>
      </c>
      <c r="H494" s="305">
        <f t="shared" si="156"/>
        <v>45686</v>
      </c>
      <c r="I494" s="281">
        <f t="shared" si="156"/>
        <v>0.625</v>
      </c>
      <c r="J494" s="305">
        <f t="shared" si="156"/>
        <v>45748</v>
      </c>
      <c r="K494" s="281">
        <f t="shared" si="156"/>
        <v>0.375</v>
      </c>
      <c r="L494" s="305">
        <f t="shared" si="156"/>
        <v>45771</v>
      </c>
      <c r="M494" s="281">
        <f t="shared" si="156"/>
        <v>0.375</v>
      </c>
    </row>
    <row r="495" spans="1:15" ht="40.5">
      <c r="A495" s="299" t="s">
        <v>121</v>
      </c>
      <c r="B495" s="296" t="s">
        <v>287</v>
      </c>
      <c r="C495" s="298" t="s">
        <v>198</v>
      </c>
      <c r="D495" s="298" t="s">
        <v>189</v>
      </c>
      <c r="E495" s="310" t="s">
        <v>338</v>
      </c>
      <c r="F495" s="305">
        <f t="shared" ref="F495:M495" si="157">F86</f>
        <v>45677</v>
      </c>
      <c r="G495" s="281" t="str">
        <f t="shared" si="157"/>
        <v>16:00</v>
      </c>
      <c r="H495" s="305">
        <f t="shared" si="157"/>
        <v>45698</v>
      </c>
      <c r="I495" s="281" t="str">
        <f t="shared" si="157"/>
        <v>16:00</v>
      </c>
      <c r="J495" s="305">
        <f t="shared" si="157"/>
        <v>45748</v>
      </c>
      <c r="K495" s="281">
        <f t="shared" si="157"/>
        <v>0.66666666666666663</v>
      </c>
      <c r="L495" s="305">
        <f t="shared" si="157"/>
        <v>45775</v>
      </c>
      <c r="M495" s="281">
        <f t="shared" si="157"/>
        <v>0.66666666666666663</v>
      </c>
    </row>
    <row r="496" spans="1:15">
      <c r="A496" s="270"/>
      <c r="E496" s="407" t="s">
        <v>290</v>
      </c>
      <c r="F496" s="346"/>
      <c r="G496" s="347"/>
      <c r="H496" s="346"/>
      <c r="I496" s="347"/>
      <c r="J496" s="346"/>
      <c r="K496" s="347"/>
      <c r="L496" s="346"/>
      <c r="M496" s="347"/>
    </row>
    <row r="497" spans="1:18">
      <c r="A497" s="299" t="s">
        <v>165</v>
      </c>
      <c r="B497" s="296" t="s">
        <v>287</v>
      </c>
      <c r="C497" s="298" t="s">
        <v>198</v>
      </c>
      <c r="D497" s="298" t="s">
        <v>189</v>
      </c>
      <c r="E497" s="315" t="s">
        <v>302</v>
      </c>
      <c r="F497" s="305">
        <f t="shared" ref="F497:M497" si="158">F124</f>
        <v>45667</v>
      </c>
      <c r="G497" s="281" t="str">
        <f t="shared" si="158"/>
        <v>8.30</v>
      </c>
      <c r="H497" s="305">
        <f t="shared" si="158"/>
        <v>45688</v>
      </c>
      <c r="I497" s="281" t="str">
        <f t="shared" si="158"/>
        <v>8.30</v>
      </c>
      <c r="J497" s="305">
        <f t="shared" si="158"/>
        <v>45751</v>
      </c>
      <c r="K497" s="281">
        <f t="shared" si="158"/>
        <v>0.375</v>
      </c>
      <c r="L497" s="305">
        <f t="shared" si="158"/>
        <v>45775</v>
      </c>
      <c r="M497" s="281">
        <f t="shared" si="158"/>
        <v>0.35416666666666669</v>
      </c>
    </row>
    <row r="498" spans="1:18" ht="40.5">
      <c r="A498" s="270" t="s">
        <v>164</v>
      </c>
      <c r="B498" s="296" t="s">
        <v>287</v>
      </c>
      <c r="C498" s="298" t="s">
        <v>198</v>
      </c>
      <c r="D498" s="298" t="s">
        <v>189</v>
      </c>
      <c r="E498" s="315" t="s">
        <v>319</v>
      </c>
      <c r="F498" s="305">
        <f t="shared" ref="F498:M498" si="159">F122</f>
        <v>45677</v>
      </c>
      <c r="G498" s="281">
        <f t="shared" si="159"/>
        <v>0.625</v>
      </c>
      <c r="H498" s="305">
        <f t="shared" si="159"/>
        <v>45698</v>
      </c>
      <c r="I498" s="281">
        <f t="shared" si="159"/>
        <v>0.625</v>
      </c>
      <c r="J498" s="305">
        <f t="shared" si="159"/>
        <v>45748</v>
      </c>
      <c r="K498" s="281">
        <f t="shared" si="159"/>
        <v>0.41666666666666669</v>
      </c>
      <c r="L498" s="305">
        <f t="shared" si="159"/>
        <v>45769</v>
      </c>
      <c r="M498" s="281">
        <f t="shared" si="159"/>
        <v>0.41666666666666669</v>
      </c>
    </row>
    <row r="499" spans="1:18">
      <c r="A499" s="270"/>
      <c r="E499" s="407" t="s">
        <v>290</v>
      </c>
      <c r="F499" s="346"/>
      <c r="G499" s="347"/>
      <c r="H499" s="346"/>
      <c r="I499" s="347"/>
      <c r="J499" s="346"/>
      <c r="K499" s="347"/>
      <c r="L499" s="346"/>
      <c r="M499" s="347"/>
    </row>
    <row r="500" spans="1:18" s="297" customFormat="1" ht="40.5">
      <c r="A500" s="270" t="s">
        <v>113</v>
      </c>
      <c r="B500" s="296" t="s">
        <v>287</v>
      </c>
      <c r="C500" s="298" t="s">
        <v>198</v>
      </c>
      <c r="D500" s="298" t="s">
        <v>189</v>
      </c>
      <c r="E500" s="315" t="s">
        <v>320</v>
      </c>
      <c r="F500" s="305">
        <f t="shared" ref="F500:M500" si="160">F78</f>
        <v>45670</v>
      </c>
      <c r="G500" s="281">
        <f t="shared" si="160"/>
        <v>0.375</v>
      </c>
      <c r="H500" s="305">
        <f t="shared" si="160"/>
        <v>45691</v>
      </c>
      <c r="I500" s="281">
        <f t="shared" si="160"/>
        <v>0.375</v>
      </c>
      <c r="J500" s="305">
        <f t="shared" si="160"/>
        <v>45750</v>
      </c>
      <c r="K500" s="281">
        <f t="shared" si="160"/>
        <v>0.375</v>
      </c>
      <c r="L500" s="305">
        <f t="shared" si="160"/>
        <v>45777</v>
      </c>
      <c r="M500" s="281">
        <f t="shared" si="160"/>
        <v>0.375</v>
      </c>
      <c r="O500" s="301"/>
    </row>
    <row r="501" spans="1:18" s="297" customFormat="1" ht="40.5">
      <c r="A501" s="299" t="s">
        <v>43</v>
      </c>
      <c r="B501" s="296" t="s">
        <v>287</v>
      </c>
      <c r="C501" s="298" t="s">
        <v>198</v>
      </c>
      <c r="D501" s="298" t="s">
        <v>189</v>
      </c>
      <c r="E501" s="310" t="s">
        <v>339</v>
      </c>
      <c r="F501" s="305">
        <f t="shared" ref="F501:M501" si="161">F20</f>
        <v>45672</v>
      </c>
      <c r="G501" s="281" t="str">
        <f t="shared" si="161"/>
        <v>9:00</v>
      </c>
      <c r="H501" s="305">
        <f t="shared" si="161"/>
        <v>45692</v>
      </c>
      <c r="I501" s="281" t="str">
        <f t="shared" si="161"/>
        <v>9:00</v>
      </c>
      <c r="J501" s="305">
        <f t="shared" si="161"/>
        <v>45750</v>
      </c>
      <c r="K501" s="281">
        <f t="shared" si="161"/>
        <v>0.625</v>
      </c>
      <c r="L501" s="305">
        <f t="shared" si="161"/>
        <v>45776</v>
      </c>
      <c r="M501" s="281">
        <f t="shared" si="161"/>
        <v>0.375</v>
      </c>
      <c r="O501" s="301"/>
    </row>
    <row r="502" spans="1:18" s="297" customFormat="1">
      <c r="A502" s="299" t="s">
        <v>40</v>
      </c>
      <c r="B502" s="296" t="s">
        <v>287</v>
      </c>
      <c r="C502" s="298" t="s">
        <v>198</v>
      </c>
      <c r="D502" s="298" t="s">
        <v>189</v>
      </c>
      <c r="E502" s="295" t="s">
        <v>306</v>
      </c>
      <c r="F502" s="305">
        <f t="shared" ref="F502:M502" si="162">F17</f>
        <v>45671</v>
      </c>
      <c r="G502" s="281">
        <f t="shared" si="162"/>
        <v>0.35416666666666669</v>
      </c>
      <c r="H502" s="305">
        <f t="shared" si="162"/>
        <v>45692</v>
      </c>
      <c r="I502" s="281">
        <f t="shared" si="162"/>
        <v>0.625</v>
      </c>
      <c r="J502" s="305">
        <f t="shared" si="162"/>
        <v>45747</v>
      </c>
      <c r="K502" s="281">
        <f t="shared" si="162"/>
        <v>0.375</v>
      </c>
      <c r="L502" s="305">
        <f t="shared" si="162"/>
        <v>45777</v>
      </c>
      <c r="M502" s="281">
        <f t="shared" si="162"/>
        <v>0.375</v>
      </c>
      <c r="O502" s="301"/>
    </row>
    <row r="503" spans="1:18" s="297" customFormat="1" ht="21" thickBot="1">
      <c r="B503" s="298"/>
      <c r="C503" s="298"/>
      <c r="D503" s="298"/>
      <c r="O503" s="301"/>
    </row>
    <row r="504" spans="1:18" ht="21.75" thickTop="1" thickBot="1">
      <c r="A504" s="302"/>
      <c r="E504" s="311" t="s">
        <v>214</v>
      </c>
      <c r="F504" s="296"/>
      <c r="G504" s="347"/>
      <c r="H504" s="296"/>
      <c r="I504" s="347"/>
      <c r="J504" s="296"/>
      <c r="K504" s="347"/>
      <c r="L504" s="296"/>
      <c r="M504" s="347"/>
      <c r="N504" s="296"/>
      <c r="Q504" s="415"/>
      <c r="R504" s="415"/>
    </row>
    <row r="505" spans="1:18" ht="21" thickTop="1">
      <c r="A505" s="270" t="s">
        <v>151</v>
      </c>
      <c r="B505" s="296" t="s">
        <v>287</v>
      </c>
      <c r="C505" s="296" t="s">
        <v>198</v>
      </c>
      <c r="D505" s="296" t="s">
        <v>198</v>
      </c>
      <c r="E505" s="299" t="s">
        <v>322</v>
      </c>
      <c r="F505" s="305">
        <f t="shared" ref="F505:M505" si="163">F113</f>
        <v>45678</v>
      </c>
      <c r="G505" s="281" t="str">
        <f t="shared" si="163"/>
        <v>8:30</v>
      </c>
      <c r="H505" s="305">
        <f t="shared" si="163"/>
        <v>45698</v>
      </c>
      <c r="I505" s="281" t="str">
        <f t="shared" si="163"/>
        <v>8:30</v>
      </c>
      <c r="J505" s="305">
        <f t="shared" si="163"/>
        <v>45749</v>
      </c>
      <c r="K505" s="281">
        <f t="shared" si="163"/>
        <v>0.35416666666666669</v>
      </c>
      <c r="L505" s="305">
        <f t="shared" si="163"/>
        <v>45770</v>
      </c>
      <c r="M505" s="281">
        <f t="shared" si="163"/>
        <v>0.35416666666666669</v>
      </c>
      <c r="N505" s="296"/>
      <c r="Q505" s="415"/>
      <c r="R505" s="415"/>
    </row>
    <row r="506" spans="1:18" s="297" customFormat="1">
      <c r="B506" s="296"/>
      <c r="C506" s="298"/>
      <c r="D506" s="298"/>
      <c r="E506" s="317"/>
      <c r="F506" s="346"/>
      <c r="G506" s="347"/>
      <c r="H506" s="346"/>
      <c r="I506" s="347"/>
      <c r="J506" s="346"/>
      <c r="K506" s="347"/>
      <c r="L506" s="346"/>
      <c r="M506" s="347"/>
      <c r="O506" s="301"/>
    </row>
    <row r="507" spans="1:18" s="297" customFormat="1">
      <c r="B507" s="296"/>
      <c r="C507" s="298"/>
      <c r="D507" s="298"/>
      <c r="E507" s="317"/>
      <c r="F507" s="346"/>
      <c r="G507" s="347"/>
      <c r="H507" s="346"/>
      <c r="I507" s="347"/>
      <c r="J507" s="346"/>
      <c r="K507" s="347"/>
      <c r="L507" s="346"/>
      <c r="M507" s="347"/>
      <c r="O507" s="301"/>
    </row>
    <row r="508" spans="1:18">
      <c r="A508" s="302"/>
      <c r="B508" s="277"/>
      <c r="C508" s="277"/>
      <c r="D508" s="277"/>
      <c r="E508" s="434"/>
      <c r="F508" s="346"/>
      <c r="G508" s="346"/>
      <c r="H508" s="346"/>
      <c r="I508" s="346"/>
      <c r="J508" s="346"/>
      <c r="K508" s="346"/>
      <c r="L508" s="346"/>
      <c r="M508" s="346"/>
    </row>
    <row r="509" spans="1:18">
      <c r="A509" s="316"/>
      <c r="E509" s="454" t="s">
        <v>233</v>
      </c>
      <c r="F509" s="296"/>
      <c r="G509" s="347"/>
      <c r="K509" s="296" t="s">
        <v>310</v>
      </c>
    </row>
    <row r="510" spans="1:18">
      <c r="A510" s="316"/>
      <c r="E510" s="454"/>
      <c r="F510" s="296"/>
      <c r="G510" s="347"/>
      <c r="K510" s="296" t="s">
        <v>311</v>
      </c>
    </row>
    <row r="511" spans="1:18">
      <c r="A511" s="302"/>
      <c r="E511" s="317"/>
      <c r="F511" s="346"/>
      <c r="G511" s="347"/>
      <c r="H511" s="346"/>
      <c r="I511" s="347"/>
      <c r="J511" s="346"/>
      <c r="K511" s="347"/>
      <c r="L511" s="346"/>
      <c r="M511" s="347"/>
      <c r="O511" s="303"/>
    </row>
    <row r="512" spans="1:18" ht="25.5">
      <c r="A512" s="316"/>
      <c r="E512" s="701" t="s">
        <v>0</v>
      </c>
      <c r="F512" s="701"/>
      <c r="G512" s="701"/>
      <c r="H512" s="701"/>
      <c r="I512" s="701"/>
      <c r="J512" s="701"/>
      <c r="K512" s="701"/>
      <c r="L512" s="701"/>
      <c r="M512" s="701"/>
      <c r="O512" s="303"/>
    </row>
    <row r="513" spans="1:15" ht="25.5">
      <c r="A513" s="316"/>
      <c r="E513" s="701" t="s">
        <v>179</v>
      </c>
      <c r="F513" s="701"/>
      <c r="G513" s="701"/>
      <c r="H513" s="701"/>
      <c r="I513" s="701"/>
      <c r="J513" s="701"/>
      <c r="K513" s="701"/>
      <c r="L513" s="701"/>
      <c r="M513" s="701"/>
      <c r="O513" s="303"/>
    </row>
    <row r="514" spans="1:15" ht="30">
      <c r="A514" s="316"/>
      <c r="E514" s="702" t="s">
        <v>340</v>
      </c>
      <c r="F514" s="702"/>
      <c r="G514" s="702"/>
      <c r="H514" s="702"/>
      <c r="I514" s="702"/>
      <c r="J514" s="702"/>
      <c r="K514" s="702"/>
      <c r="L514" s="702"/>
      <c r="M514" s="702"/>
      <c r="O514" s="303"/>
    </row>
    <row r="515" spans="1:15" ht="25.5">
      <c r="A515" s="316"/>
      <c r="E515" s="701" t="s">
        <v>181</v>
      </c>
      <c r="F515" s="701"/>
      <c r="G515" s="701"/>
      <c r="H515" s="701"/>
      <c r="I515" s="701"/>
      <c r="J515" s="701"/>
      <c r="K515" s="701"/>
      <c r="L515" s="701"/>
      <c r="M515" s="701"/>
      <c r="O515" s="303"/>
    </row>
    <row r="516" spans="1:15" ht="25.5">
      <c r="A516" s="316"/>
      <c r="E516" s="442"/>
      <c r="F516" s="442"/>
      <c r="G516" s="442"/>
      <c r="O516" s="303"/>
    </row>
    <row r="517" spans="1:15" ht="25.5">
      <c r="A517" s="316"/>
      <c r="E517" s="442"/>
      <c r="F517" s="442"/>
      <c r="G517" s="442"/>
      <c r="O517" s="303"/>
    </row>
    <row r="518" spans="1:15" ht="27">
      <c r="A518" s="316"/>
      <c r="E518" s="700" t="s">
        <v>341</v>
      </c>
      <c r="F518" s="700"/>
      <c r="G518" s="700"/>
      <c r="H518" s="700"/>
      <c r="I518" s="700"/>
      <c r="J518" s="700"/>
      <c r="K518" s="700"/>
      <c r="L518" s="700"/>
      <c r="M518" s="700"/>
      <c r="O518" s="303"/>
    </row>
    <row r="519" spans="1:15" ht="27.75" thickBot="1">
      <c r="A519" s="316"/>
      <c r="E519" s="468"/>
      <c r="F519" s="468"/>
      <c r="G519" s="468"/>
      <c r="O519" s="303"/>
    </row>
    <row r="520" spans="1:15" ht="21.75" customHeight="1" thickBot="1">
      <c r="A520" s="316"/>
      <c r="E520" s="688" t="s">
        <v>182</v>
      </c>
      <c r="F520" s="672" t="s">
        <v>7</v>
      </c>
      <c r="G520" s="691"/>
      <c r="H520" s="691"/>
      <c r="I520" s="691"/>
      <c r="J520" s="691"/>
      <c r="K520" s="691"/>
      <c r="L520" s="691"/>
      <c r="M520" s="673"/>
      <c r="O520" s="303"/>
    </row>
    <row r="521" spans="1:15" ht="21.75" customHeight="1" thickBot="1">
      <c r="A521" s="316"/>
      <c r="E521" s="689"/>
      <c r="F521" s="672" t="s">
        <v>12</v>
      </c>
      <c r="G521" s="673"/>
      <c r="H521" s="672" t="s">
        <v>13</v>
      </c>
      <c r="I521" s="673"/>
      <c r="J521" s="672" t="s">
        <v>183</v>
      </c>
      <c r="K521" s="673"/>
      <c r="L521" s="672" t="s">
        <v>184</v>
      </c>
      <c r="M521" s="673"/>
      <c r="O521" s="303"/>
    </row>
    <row r="522" spans="1:15" ht="21" thickBot="1">
      <c r="A522" s="316"/>
      <c r="E522" s="692"/>
      <c r="F522" s="344" t="s">
        <v>185</v>
      </c>
      <c r="G522" s="345" t="s">
        <v>186</v>
      </c>
      <c r="H522" s="344" t="s">
        <v>185</v>
      </c>
      <c r="I522" s="345" t="s">
        <v>186</v>
      </c>
      <c r="J522" s="344" t="s">
        <v>185</v>
      </c>
      <c r="K522" s="345" t="s">
        <v>186</v>
      </c>
      <c r="L522" s="344" t="s">
        <v>185</v>
      </c>
      <c r="M522" s="345" t="s">
        <v>186</v>
      </c>
      <c r="O522" s="303"/>
    </row>
    <row r="523" spans="1:15" ht="21.75" thickTop="1" thickBot="1">
      <c r="A523" s="316"/>
      <c r="E523" s="311" t="s">
        <v>187</v>
      </c>
      <c r="F523" s="296"/>
      <c r="G523" s="347"/>
      <c r="O523" s="303"/>
    </row>
    <row r="524" spans="1:15" ht="41.25" thickTop="1">
      <c r="A524" s="310" t="s">
        <v>138</v>
      </c>
      <c r="B524" s="309" t="s">
        <v>162</v>
      </c>
      <c r="C524" s="309" t="s">
        <v>189</v>
      </c>
      <c r="D524" s="309" t="s">
        <v>189</v>
      </c>
      <c r="E524" s="310" t="s">
        <v>342</v>
      </c>
      <c r="F524" s="280">
        <f t="shared" ref="F524:M524" si="164">F99</f>
        <v>45301</v>
      </c>
      <c r="G524" s="281" t="str">
        <f t="shared" si="164"/>
        <v>15:00</v>
      </c>
      <c r="H524" s="280">
        <f t="shared" si="164"/>
        <v>45322</v>
      </c>
      <c r="I524" s="281" t="str">
        <f t="shared" si="164"/>
        <v>15:00</v>
      </c>
      <c r="J524" s="280">
        <f t="shared" si="164"/>
        <v>45748</v>
      </c>
      <c r="K524" s="281">
        <f t="shared" si="164"/>
        <v>0.41666666666666669</v>
      </c>
      <c r="L524" s="280">
        <f t="shared" si="164"/>
        <v>45771</v>
      </c>
      <c r="M524" s="281">
        <f t="shared" si="164"/>
        <v>0.625</v>
      </c>
    </row>
    <row r="525" spans="1:15" ht="40.5">
      <c r="A525" s="310" t="s">
        <v>120</v>
      </c>
      <c r="B525" s="309" t="s">
        <v>162</v>
      </c>
      <c r="C525" s="309" t="s">
        <v>189</v>
      </c>
      <c r="D525" s="309" t="s">
        <v>189</v>
      </c>
      <c r="E525" s="310" t="s">
        <v>343</v>
      </c>
      <c r="F525" s="280">
        <f t="shared" ref="F525:M525" si="165">F85</f>
        <v>45670</v>
      </c>
      <c r="G525" s="281" t="str">
        <f t="shared" si="165"/>
        <v>9:00</v>
      </c>
      <c r="H525" s="280">
        <f t="shared" si="165"/>
        <v>45691</v>
      </c>
      <c r="I525" s="281" t="str">
        <f t="shared" si="165"/>
        <v>9:00</v>
      </c>
      <c r="J525" s="280">
        <f t="shared" si="165"/>
        <v>45750</v>
      </c>
      <c r="K525" s="281">
        <f t="shared" si="165"/>
        <v>0.6875</v>
      </c>
      <c r="L525" s="280">
        <f t="shared" si="165"/>
        <v>45777</v>
      </c>
      <c r="M525" s="281">
        <f t="shared" si="165"/>
        <v>0.6875</v>
      </c>
    </row>
    <row r="526" spans="1:15">
      <c r="A526" s="310" t="s">
        <v>100</v>
      </c>
      <c r="B526" s="309" t="s">
        <v>162</v>
      </c>
      <c r="C526" s="309" t="s">
        <v>189</v>
      </c>
      <c r="D526" s="309" t="s">
        <v>189</v>
      </c>
      <c r="E526" s="310" t="s">
        <v>344</v>
      </c>
      <c r="F526" s="280">
        <f t="shared" ref="F526:M526" si="166">F66</f>
        <v>45674</v>
      </c>
      <c r="G526" s="281">
        <f t="shared" si="166"/>
        <v>0.375</v>
      </c>
      <c r="H526" s="280">
        <f t="shared" si="166"/>
        <v>45695</v>
      </c>
      <c r="I526" s="281">
        <f t="shared" si="166"/>
        <v>0.625</v>
      </c>
      <c r="J526" s="280">
        <f t="shared" si="166"/>
        <v>45748</v>
      </c>
      <c r="K526" s="281">
        <f t="shared" si="166"/>
        <v>0.625</v>
      </c>
      <c r="L526" s="280">
        <f t="shared" si="166"/>
        <v>45770</v>
      </c>
      <c r="M526" s="281">
        <f t="shared" si="166"/>
        <v>0.625</v>
      </c>
    </row>
    <row r="527" spans="1:15" ht="40.5">
      <c r="A527" s="310" t="s">
        <v>345</v>
      </c>
      <c r="B527" s="309" t="s">
        <v>162</v>
      </c>
      <c r="C527" s="309" t="s">
        <v>189</v>
      </c>
      <c r="D527" s="309" t="s">
        <v>189</v>
      </c>
      <c r="E527" s="310" t="s">
        <v>346</v>
      </c>
      <c r="F527" s="280">
        <f t="shared" ref="F527:M527" si="167">F64</f>
        <v>45672</v>
      </c>
      <c r="G527" s="281">
        <f t="shared" si="167"/>
        <v>0.625</v>
      </c>
      <c r="H527" s="280">
        <f t="shared" si="167"/>
        <v>45692</v>
      </c>
      <c r="I527" s="281">
        <f t="shared" si="167"/>
        <v>0.625</v>
      </c>
      <c r="J527" s="280">
        <f t="shared" si="167"/>
        <v>45747</v>
      </c>
      <c r="K527" s="281">
        <f t="shared" si="167"/>
        <v>0.375</v>
      </c>
      <c r="L527" s="280">
        <f t="shared" si="167"/>
        <v>45775</v>
      </c>
      <c r="M527" s="281">
        <f t="shared" si="167"/>
        <v>0.35416666666666669</v>
      </c>
    </row>
    <row r="528" spans="1:15" ht="21" thickBot="1">
      <c r="A528" s="454"/>
      <c r="E528" s="454"/>
      <c r="F528" s="346"/>
      <c r="G528" s="347"/>
      <c r="H528" s="346"/>
      <c r="I528" s="347"/>
      <c r="J528" s="346"/>
      <c r="K528" s="347"/>
      <c r="L528" s="346"/>
      <c r="M528" s="347"/>
    </row>
    <row r="529" spans="1:15" ht="21" thickTop="1">
      <c r="A529" s="316"/>
      <c r="E529" s="477" t="s">
        <v>197</v>
      </c>
      <c r="F529" s="296"/>
      <c r="G529" s="347"/>
      <c r="O529" s="303"/>
    </row>
    <row r="530" spans="1:15">
      <c r="A530" s="310" t="s">
        <v>104</v>
      </c>
      <c r="B530" s="309"/>
      <c r="C530" s="309"/>
      <c r="D530" s="309"/>
      <c r="E530" s="310" t="s">
        <v>347</v>
      </c>
      <c r="F530" s="280">
        <f t="shared" ref="F530:M530" si="168">F70</f>
        <v>45678</v>
      </c>
      <c r="G530" s="281">
        <f t="shared" si="168"/>
        <v>0.625</v>
      </c>
      <c r="H530" s="280">
        <f t="shared" si="168"/>
        <v>45698</v>
      </c>
      <c r="I530" s="281">
        <f t="shared" si="168"/>
        <v>0.625</v>
      </c>
      <c r="J530" s="280">
        <f t="shared" si="168"/>
        <v>45750</v>
      </c>
      <c r="K530" s="281">
        <f t="shared" si="168"/>
        <v>0.41666666666666669</v>
      </c>
      <c r="L530" s="280">
        <f t="shared" si="168"/>
        <v>45775</v>
      </c>
      <c r="M530" s="281">
        <f t="shared" si="168"/>
        <v>0.625</v>
      </c>
    </row>
    <row r="531" spans="1:15">
      <c r="A531" s="478" t="s">
        <v>94</v>
      </c>
      <c r="B531" s="309"/>
      <c r="C531" s="309"/>
      <c r="D531" s="309"/>
      <c r="E531" s="478" t="s">
        <v>348</v>
      </c>
      <c r="F531" s="280">
        <f t="shared" ref="F531:M531" si="169">F60</f>
        <v>45678</v>
      </c>
      <c r="G531" s="281">
        <f t="shared" si="169"/>
        <v>0.41666666666666669</v>
      </c>
      <c r="H531" s="280">
        <f t="shared" si="169"/>
        <v>45698</v>
      </c>
      <c r="I531" s="281">
        <f t="shared" si="169"/>
        <v>0.41666666666666669</v>
      </c>
      <c r="J531" s="280">
        <f t="shared" si="169"/>
        <v>45748</v>
      </c>
      <c r="K531" s="281">
        <f t="shared" si="169"/>
        <v>0.41666666666666669</v>
      </c>
      <c r="L531" s="280">
        <f t="shared" si="169"/>
        <v>45770</v>
      </c>
      <c r="M531" s="281">
        <f t="shared" si="169"/>
        <v>0.625</v>
      </c>
    </row>
    <row r="532" spans="1:15" ht="40.5">
      <c r="A532" s="310" t="s">
        <v>89</v>
      </c>
      <c r="B532" s="309"/>
      <c r="C532" s="309"/>
      <c r="D532" s="309"/>
      <c r="E532" s="310" t="s">
        <v>349</v>
      </c>
      <c r="F532" s="280">
        <f t="shared" ref="F532:M532" si="170">F55</f>
        <v>45671</v>
      </c>
      <c r="G532" s="281">
        <f t="shared" si="170"/>
        <v>0.70833333333333337</v>
      </c>
      <c r="H532" s="280">
        <f t="shared" si="170"/>
        <v>45692</v>
      </c>
      <c r="I532" s="281">
        <f t="shared" si="170"/>
        <v>0.70833333333333337</v>
      </c>
      <c r="J532" s="280">
        <f t="shared" si="170"/>
        <v>45747</v>
      </c>
      <c r="K532" s="281">
        <f t="shared" si="170"/>
        <v>0.70833333333333337</v>
      </c>
      <c r="L532" s="280">
        <f t="shared" si="170"/>
        <v>45776</v>
      </c>
      <c r="M532" s="281">
        <f t="shared" si="170"/>
        <v>0.70833333333333337</v>
      </c>
    </row>
    <row r="533" spans="1:15" ht="40.5">
      <c r="A533" s="310" t="s">
        <v>68</v>
      </c>
      <c r="B533" s="309"/>
      <c r="C533" s="309"/>
      <c r="D533" s="309"/>
      <c r="E533" s="310" t="s">
        <v>350</v>
      </c>
      <c r="F533" s="280">
        <f t="shared" ref="F533:M533" si="171">F38</f>
        <v>45665</v>
      </c>
      <c r="G533" s="281">
        <f t="shared" si="171"/>
        <v>0.41666666666666669</v>
      </c>
      <c r="H533" s="280">
        <f t="shared" si="171"/>
        <v>45691</v>
      </c>
      <c r="I533" s="281">
        <f t="shared" si="171"/>
        <v>0.41666666666666669</v>
      </c>
      <c r="J533" s="280">
        <f t="shared" si="171"/>
        <v>45751</v>
      </c>
      <c r="K533" s="281">
        <f t="shared" si="171"/>
        <v>0.41666666666666669</v>
      </c>
      <c r="L533" s="280">
        <f t="shared" si="171"/>
        <v>45777</v>
      </c>
      <c r="M533" s="281">
        <f t="shared" si="171"/>
        <v>0.375</v>
      </c>
    </row>
    <row r="534" spans="1:15" ht="21" thickBot="1">
      <c r="A534" s="454"/>
      <c r="E534" s="454"/>
      <c r="F534" s="346"/>
      <c r="G534" s="347"/>
      <c r="H534" s="346"/>
      <c r="I534" s="347"/>
      <c r="J534" s="346"/>
      <c r="K534" s="347"/>
      <c r="L534" s="346"/>
      <c r="M534" s="347"/>
    </row>
    <row r="535" spans="1:15" ht="21.75" thickTop="1" thickBot="1">
      <c r="A535" s="316"/>
      <c r="E535" s="311" t="s">
        <v>208</v>
      </c>
      <c r="F535" s="296"/>
      <c r="G535" s="347"/>
      <c r="O535" s="303"/>
    </row>
    <row r="536" spans="1:15" ht="21" thickTop="1">
      <c r="A536" s="316"/>
      <c r="E536" s="407" t="s">
        <v>290</v>
      </c>
      <c r="F536" s="368"/>
      <c r="G536" s="369"/>
      <c r="H536" s="368"/>
      <c r="I536" s="369"/>
      <c r="J536" s="368"/>
      <c r="K536" s="369"/>
      <c r="L536" s="368"/>
      <c r="M536" s="369"/>
      <c r="O536" s="303"/>
    </row>
    <row r="537" spans="1:15">
      <c r="A537" s="292" t="s">
        <v>316</v>
      </c>
      <c r="B537" s="309"/>
      <c r="C537" s="309"/>
      <c r="D537" s="309"/>
      <c r="E537" s="310" t="s">
        <v>351</v>
      </c>
      <c r="F537" s="280">
        <f t="shared" ref="F537:M537" si="172">F93</f>
        <v>45674</v>
      </c>
      <c r="G537" s="281" t="str">
        <f t="shared" si="172"/>
        <v>9:00</v>
      </c>
      <c r="H537" s="280">
        <f t="shared" si="172"/>
        <v>45695</v>
      </c>
      <c r="I537" s="281" t="str">
        <f t="shared" si="172"/>
        <v>9:00</v>
      </c>
      <c r="J537" s="280">
        <f t="shared" si="172"/>
        <v>45748</v>
      </c>
      <c r="K537" s="281">
        <f t="shared" si="172"/>
        <v>0.625</v>
      </c>
      <c r="L537" s="280">
        <f t="shared" si="172"/>
        <v>45771</v>
      </c>
      <c r="M537" s="281">
        <f t="shared" si="172"/>
        <v>0.41666666666666669</v>
      </c>
      <c r="O537" s="303"/>
    </row>
    <row r="538" spans="1:15">
      <c r="A538" s="479" t="s">
        <v>352</v>
      </c>
      <c r="E538" s="478" t="s">
        <v>353</v>
      </c>
      <c r="F538" s="361"/>
      <c r="G538" s="366"/>
      <c r="H538" s="361"/>
      <c r="I538" s="366"/>
      <c r="J538" s="361"/>
      <c r="K538" s="366"/>
      <c r="L538" s="361"/>
      <c r="M538" s="366"/>
      <c r="O538" s="303"/>
    </row>
    <row r="539" spans="1:15" ht="40.5">
      <c r="A539" s="270" t="s">
        <v>156</v>
      </c>
      <c r="E539" s="310" t="s">
        <v>354</v>
      </c>
      <c r="F539" s="283">
        <f t="shared" ref="F539:M539" si="173">+F116</f>
        <v>45665</v>
      </c>
      <c r="G539" s="281">
        <f t="shared" si="173"/>
        <v>0.41666666666666669</v>
      </c>
      <c r="H539" s="280">
        <f t="shared" si="173"/>
        <v>45686</v>
      </c>
      <c r="I539" s="281">
        <f t="shared" si="173"/>
        <v>0.625</v>
      </c>
      <c r="J539" s="280">
        <f t="shared" si="173"/>
        <v>45750</v>
      </c>
      <c r="K539" s="281">
        <f t="shared" si="173"/>
        <v>0.41666666666666669</v>
      </c>
      <c r="L539" s="280">
        <f t="shared" si="173"/>
        <v>45775</v>
      </c>
      <c r="M539" s="281">
        <f t="shared" si="173"/>
        <v>0.625</v>
      </c>
      <c r="O539" s="303"/>
    </row>
    <row r="540" spans="1:15">
      <c r="A540" s="372"/>
      <c r="E540" s="407" t="s">
        <v>290</v>
      </c>
      <c r="F540" s="368"/>
      <c r="G540" s="369"/>
      <c r="H540" s="368"/>
      <c r="I540" s="369"/>
      <c r="J540" s="368"/>
      <c r="K540" s="369"/>
      <c r="L540" s="368"/>
      <c r="M540" s="369"/>
      <c r="O540" s="303"/>
    </row>
    <row r="541" spans="1:15">
      <c r="A541" s="288" t="s">
        <v>49</v>
      </c>
      <c r="B541" s="309"/>
      <c r="C541" s="309"/>
      <c r="D541" s="388"/>
      <c r="E541" s="310" t="s">
        <v>355</v>
      </c>
      <c r="F541" s="283"/>
      <c r="G541" s="281"/>
      <c r="H541" s="280"/>
      <c r="I541" s="281"/>
      <c r="J541" s="280"/>
      <c r="K541" s="281"/>
      <c r="L541" s="280"/>
      <c r="M541" s="281"/>
      <c r="O541" s="303"/>
    </row>
    <row r="542" spans="1:15" ht="40.5">
      <c r="A542" s="288" t="s">
        <v>138</v>
      </c>
      <c r="B542" s="309"/>
      <c r="C542" s="309"/>
      <c r="D542" s="388"/>
      <c r="E542" s="310" t="s">
        <v>356</v>
      </c>
      <c r="F542" s="283">
        <f>+F99</f>
        <v>45301</v>
      </c>
      <c r="G542" s="280" t="str">
        <f>+G99</f>
        <v>15:00</v>
      </c>
      <c r="H542" s="280">
        <f>+H99</f>
        <v>45322</v>
      </c>
      <c r="I542" s="280" t="str">
        <f>+I99</f>
        <v>15:00</v>
      </c>
      <c r="J542" s="280">
        <f t="shared" ref="J542:M542" si="174">J524</f>
        <v>45748</v>
      </c>
      <c r="K542" s="281">
        <f t="shared" si="174"/>
        <v>0.41666666666666669</v>
      </c>
      <c r="L542" s="280">
        <f t="shared" si="174"/>
        <v>45771</v>
      </c>
      <c r="M542" s="281">
        <f t="shared" si="174"/>
        <v>0.625</v>
      </c>
      <c r="O542" s="303"/>
    </row>
    <row r="543" spans="1:15">
      <c r="A543" s="288" t="s">
        <v>161</v>
      </c>
      <c r="B543" s="309"/>
      <c r="C543" s="309"/>
      <c r="D543" s="388"/>
      <c r="E543" s="310" t="s">
        <v>357</v>
      </c>
      <c r="F543" s="283">
        <f t="shared" ref="F543:M543" si="175">F121</f>
        <v>45671</v>
      </c>
      <c r="G543" s="281">
        <f t="shared" si="175"/>
        <v>0.41666666666666669</v>
      </c>
      <c r="H543" s="280">
        <f t="shared" si="175"/>
        <v>45692</v>
      </c>
      <c r="I543" s="281">
        <f t="shared" si="175"/>
        <v>0.41666666666666669</v>
      </c>
      <c r="J543" s="280">
        <f t="shared" si="175"/>
        <v>45749</v>
      </c>
      <c r="K543" s="281">
        <f t="shared" si="175"/>
        <v>0.41666666666666669</v>
      </c>
      <c r="L543" s="280">
        <f t="shared" si="175"/>
        <v>45776</v>
      </c>
      <c r="M543" s="281">
        <f t="shared" si="175"/>
        <v>0.41666666666666669</v>
      </c>
      <c r="O543" s="303"/>
    </row>
    <row r="544" spans="1:15" ht="15" customHeight="1">
      <c r="A544" s="288"/>
      <c r="B544" s="309"/>
      <c r="C544" s="309"/>
      <c r="D544" s="388"/>
      <c r="E544" s="310"/>
      <c r="F544" s="283"/>
      <c r="G544" s="281"/>
      <c r="H544" s="280"/>
      <c r="I544" s="281"/>
      <c r="J544" s="280"/>
      <c r="K544" s="281"/>
      <c r="L544" s="280"/>
      <c r="M544" s="281"/>
      <c r="O544" s="303"/>
    </row>
    <row r="545" spans="1:15">
      <c r="A545" s="310" t="s">
        <v>73</v>
      </c>
      <c r="B545" s="309"/>
      <c r="C545" s="309"/>
      <c r="D545" s="388"/>
      <c r="E545" s="310" t="s">
        <v>358</v>
      </c>
      <c r="F545" s="283">
        <f t="shared" ref="F545:M545" si="176">F42</f>
        <v>45670</v>
      </c>
      <c r="G545" s="281">
        <f t="shared" si="176"/>
        <v>0.66666666666666663</v>
      </c>
      <c r="H545" s="280">
        <f t="shared" si="176"/>
        <v>45691</v>
      </c>
      <c r="I545" s="281">
        <f t="shared" si="176"/>
        <v>0.66666666666666663</v>
      </c>
      <c r="J545" s="280">
        <f t="shared" si="176"/>
        <v>45747</v>
      </c>
      <c r="K545" s="281">
        <f t="shared" si="176"/>
        <v>0.66666666666666663</v>
      </c>
      <c r="L545" s="280">
        <f t="shared" si="176"/>
        <v>45769</v>
      </c>
      <c r="M545" s="281">
        <f t="shared" si="176"/>
        <v>0.66666666666666663</v>
      </c>
    </row>
    <row r="546" spans="1:15" s="481" customFormat="1">
      <c r="A546" s="316"/>
      <c r="B546" s="277"/>
      <c r="C546" s="277"/>
      <c r="D546" s="277"/>
      <c r="E546" s="480"/>
      <c r="F546" s="460"/>
      <c r="G546" s="371"/>
      <c r="O546" s="301"/>
    </row>
    <row r="547" spans="1:15" ht="27">
      <c r="A547" s="316"/>
      <c r="E547" s="700" t="s">
        <v>359</v>
      </c>
      <c r="F547" s="700"/>
      <c r="G547" s="700"/>
      <c r="H547" s="700"/>
      <c r="I547" s="700"/>
      <c r="J547" s="700"/>
      <c r="K547" s="700"/>
      <c r="L547" s="700"/>
      <c r="M547" s="700"/>
    </row>
    <row r="548" spans="1:15" ht="27.75" thickBot="1">
      <c r="A548" s="316"/>
      <c r="E548" s="468"/>
      <c r="F548" s="468"/>
      <c r="G548" s="468"/>
    </row>
    <row r="549" spans="1:15" ht="21.75" customHeight="1" thickBot="1">
      <c r="A549" s="316"/>
      <c r="E549" s="688" t="s">
        <v>182</v>
      </c>
      <c r="F549" s="672" t="s">
        <v>7</v>
      </c>
      <c r="G549" s="691"/>
      <c r="H549" s="691"/>
      <c r="I549" s="691"/>
      <c r="J549" s="691"/>
      <c r="K549" s="691"/>
      <c r="L549" s="691"/>
      <c r="M549" s="673"/>
    </row>
    <row r="550" spans="1:15" ht="21.75" customHeight="1" thickBot="1">
      <c r="A550" s="316"/>
      <c r="E550" s="689"/>
      <c r="F550" s="672" t="s">
        <v>12</v>
      </c>
      <c r="G550" s="673"/>
      <c r="H550" s="672" t="s">
        <v>13</v>
      </c>
      <c r="I550" s="673"/>
      <c r="J550" s="672" t="s">
        <v>183</v>
      </c>
      <c r="K550" s="673"/>
      <c r="L550" s="672" t="s">
        <v>184</v>
      </c>
      <c r="M550" s="673"/>
    </row>
    <row r="551" spans="1:15" ht="21" thickBot="1">
      <c r="A551" s="316"/>
      <c r="E551" s="692"/>
      <c r="F551" s="344" t="s">
        <v>185</v>
      </c>
      <c r="G551" s="345" t="s">
        <v>186</v>
      </c>
      <c r="H551" s="344" t="s">
        <v>185</v>
      </c>
      <c r="I551" s="345" t="s">
        <v>186</v>
      </c>
      <c r="J551" s="344" t="s">
        <v>185</v>
      </c>
      <c r="K551" s="345" t="s">
        <v>186</v>
      </c>
      <c r="L551" s="344" t="s">
        <v>185</v>
      </c>
      <c r="M551" s="345" t="s">
        <v>186</v>
      </c>
    </row>
    <row r="552" spans="1:15" ht="21.75" thickTop="1" thickBot="1">
      <c r="A552" s="316"/>
      <c r="E552" s="311" t="s">
        <v>187</v>
      </c>
      <c r="F552" s="296"/>
      <c r="G552" s="347"/>
    </row>
    <row r="553" spans="1:15" ht="41.25" thickTop="1">
      <c r="A553" s="310" t="s">
        <v>138</v>
      </c>
      <c r="B553" s="309" t="s">
        <v>162</v>
      </c>
      <c r="C553" s="309" t="s">
        <v>189</v>
      </c>
      <c r="D553" s="309" t="s">
        <v>189</v>
      </c>
      <c r="E553" s="310" t="s">
        <v>342</v>
      </c>
      <c r="F553" s="280">
        <f t="shared" ref="F553:M553" si="177">F99</f>
        <v>45301</v>
      </c>
      <c r="G553" s="281" t="str">
        <f t="shared" si="177"/>
        <v>15:00</v>
      </c>
      <c r="H553" s="280">
        <f t="shared" si="177"/>
        <v>45322</v>
      </c>
      <c r="I553" s="281" t="str">
        <f t="shared" si="177"/>
        <v>15:00</v>
      </c>
      <c r="J553" s="280">
        <f t="shared" si="177"/>
        <v>45748</v>
      </c>
      <c r="K553" s="281">
        <f t="shared" si="177"/>
        <v>0.41666666666666669</v>
      </c>
      <c r="L553" s="280">
        <f t="shared" si="177"/>
        <v>45771</v>
      </c>
      <c r="M553" s="281">
        <f t="shared" si="177"/>
        <v>0.625</v>
      </c>
    </row>
    <row r="554" spans="1:15">
      <c r="A554" s="310" t="s">
        <v>160</v>
      </c>
      <c r="B554" s="309" t="s">
        <v>162</v>
      </c>
      <c r="C554" s="309" t="s">
        <v>189</v>
      </c>
      <c r="D554" s="309" t="s">
        <v>189</v>
      </c>
      <c r="E554" s="310" t="s">
        <v>360</v>
      </c>
      <c r="F554" s="280">
        <f t="shared" ref="F554:M554" si="178">F120</f>
        <v>45671</v>
      </c>
      <c r="G554" s="281">
        <f t="shared" si="178"/>
        <v>0.64583333333333337</v>
      </c>
      <c r="H554" s="280">
        <f t="shared" si="178"/>
        <v>45694</v>
      </c>
      <c r="I554" s="281">
        <f t="shared" si="178"/>
        <v>0.64583333333333337</v>
      </c>
      <c r="J554" s="280">
        <f t="shared" si="178"/>
        <v>45751</v>
      </c>
      <c r="K554" s="281">
        <f t="shared" si="178"/>
        <v>0.64583333333333337</v>
      </c>
      <c r="L554" s="280">
        <f t="shared" si="178"/>
        <v>45776</v>
      </c>
      <c r="M554" s="281">
        <f t="shared" si="178"/>
        <v>0.64583333333333337</v>
      </c>
    </row>
    <row r="555" spans="1:15">
      <c r="A555" s="310" t="s">
        <v>36</v>
      </c>
      <c r="B555" s="309" t="s">
        <v>162</v>
      </c>
      <c r="C555" s="309" t="s">
        <v>189</v>
      </c>
      <c r="D555" s="309" t="s">
        <v>189</v>
      </c>
      <c r="E555" s="310" t="s">
        <v>361</v>
      </c>
      <c r="F555" s="280">
        <f t="shared" ref="F555:M555" si="179">F13</f>
        <v>45670</v>
      </c>
      <c r="G555" s="281" t="str">
        <f t="shared" si="179"/>
        <v>9:00</v>
      </c>
      <c r="H555" s="280">
        <f t="shared" si="179"/>
        <v>45691</v>
      </c>
      <c r="I555" s="281" t="str">
        <f t="shared" si="179"/>
        <v>9:00</v>
      </c>
      <c r="J555" s="280">
        <f t="shared" si="179"/>
        <v>45750</v>
      </c>
      <c r="K555" s="281">
        <f t="shared" si="179"/>
        <v>0.6875</v>
      </c>
      <c r="L555" s="280">
        <f t="shared" si="179"/>
        <v>45777</v>
      </c>
      <c r="M555" s="281">
        <f t="shared" si="179"/>
        <v>0.6875</v>
      </c>
    </row>
    <row r="556" spans="1:15" ht="40.5">
      <c r="A556" s="310" t="s">
        <v>345</v>
      </c>
      <c r="B556" s="309" t="s">
        <v>162</v>
      </c>
      <c r="C556" s="309" t="s">
        <v>189</v>
      </c>
      <c r="D556" s="309" t="s">
        <v>189</v>
      </c>
      <c r="E556" s="310" t="s">
        <v>346</v>
      </c>
      <c r="F556" s="280">
        <f t="shared" ref="F556:M556" si="180">F64</f>
        <v>45672</v>
      </c>
      <c r="G556" s="281">
        <f t="shared" si="180"/>
        <v>0.625</v>
      </c>
      <c r="H556" s="280">
        <f t="shared" si="180"/>
        <v>45692</v>
      </c>
      <c r="I556" s="281">
        <f t="shared" si="180"/>
        <v>0.625</v>
      </c>
      <c r="J556" s="280">
        <f t="shared" si="180"/>
        <v>45747</v>
      </c>
      <c r="K556" s="281">
        <f t="shared" si="180"/>
        <v>0.375</v>
      </c>
      <c r="L556" s="280">
        <f t="shared" si="180"/>
        <v>45775</v>
      </c>
      <c r="M556" s="281">
        <f t="shared" si="180"/>
        <v>0.35416666666666669</v>
      </c>
    </row>
    <row r="557" spans="1:15" s="481" customFormat="1" ht="21" thickBot="1">
      <c r="A557" s="316"/>
      <c r="B557" s="277"/>
      <c r="C557" s="277"/>
      <c r="D557" s="277"/>
      <c r="E557" s="480"/>
      <c r="F557" s="460"/>
      <c r="G557" s="371"/>
      <c r="O557" s="301"/>
    </row>
    <row r="558" spans="1:15" ht="21.75" thickTop="1" thickBot="1">
      <c r="A558" s="316"/>
      <c r="E558" s="311" t="s">
        <v>197</v>
      </c>
      <c r="F558" s="296"/>
      <c r="G558" s="347"/>
      <c r="O558" s="303"/>
    </row>
    <row r="559" spans="1:15" ht="21" thickTop="1">
      <c r="A559" s="310" t="s">
        <v>94</v>
      </c>
      <c r="B559" s="309"/>
      <c r="C559" s="309"/>
      <c r="D559" s="309"/>
      <c r="E559" s="310" t="s">
        <v>348</v>
      </c>
      <c r="F559" s="280">
        <f t="shared" ref="F559:M559" si="181">+F60</f>
        <v>45678</v>
      </c>
      <c r="G559" s="281">
        <f t="shared" si="181"/>
        <v>0.41666666666666669</v>
      </c>
      <c r="H559" s="280">
        <f t="shared" si="181"/>
        <v>45698</v>
      </c>
      <c r="I559" s="281">
        <f t="shared" si="181"/>
        <v>0.41666666666666669</v>
      </c>
      <c r="J559" s="280">
        <f t="shared" si="181"/>
        <v>45748</v>
      </c>
      <c r="K559" s="281">
        <f t="shared" si="181"/>
        <v>0.41666666666666669</v>
      </c>
      <c r="L559" s="280">
        <f t="shared" si="181"/>
        <v>45770</v>
      </c>
      <c r="M559" s="281">
        <f t="shared" si="181"/>
        <v>0.625</v>
      </c>
    </row>
    <row r="560" spans="1:15">
      <c r="A560" s="310" t="s">
        <v>43</v>
      </c>
      <c r="B560" s="309"/>
      <c r="C560" s="309"/>
      <c r="D560" s="388"/>
      <c r="E560" s="310" t="s">
        <v>362</v>
      </c>
      <c r="F560" s="283">
        <f t="shared" ref="F560:M560" si="182">+F20</f>
        <v>45672</v>
      </c>
      <c r="G560" s="281" t="str">
        <f t="shared" si="182"/>
        <v>9:00</v>
      </c>
      <c r="H560" s="280">
        <f t="shared" si="182"/>
        <v>45692</v>
      </c>
      <c r="I560" s="281" t="str">
        <f t="shared" si="182"/>
        <v>9:00</v>
      </c>
      <c r="J560" s="280">
        <f t="shared" si="182"/>
        <v>45750</v>
      </c>
      <c r="K560" s="281">
        <f t="shared" si="182"/>
        <v>0.625</v>
      </c>
      <c r="L560" s="280">
        <f t="shared" si="182"/>
        <v>45776</v>
      </c>
      <c r="M560" s="281">
        <f t="shared" si="182"/>
        <v>0.375</v>
      </c>
    </row>
    <row r="561" spans="1:15">
      <c r="A561" s="372"/>
      <c r="E561" s="407" t="s">
        <v>290</v>
      </c>
      <c r="F561" s="368"/>
      <c r="G561" s="369"/>
      <c r="H561" s="368"/>
      <c r="I561" s="369"/>
      <c r="J561" s="368"/>
      <c r="K561" s="369"/>
      <c r="L561" s="368"/>
      <c r="M561" s="369"/>
      <c r="O561" s="303"/>
    </row>
    <row r="562" spans="1:15" ht="40.5">
      <c r="A562" s="288" t="s">
        <v>115</v>
      </c>
      <c r="B562" s="309"/>
      <c r="C562" s="309"/>
      <c r="D562" s="388"/>
      <c r="E562" s="310" t="s">
        <v>363</v>
      </c>
      <c r="F562" s="283">
        <f t="shared" ref="F562:M562" si="183">+F80</f>
        <v>45673</v>
      </c>
      <c r="G562" s="281" t="str">
        <f t="shared" si="183"/>
        <v>9:00</v>
      </c>
      <c r="H562" s="280">
        <f t="shared" si="183"/>
        <v>45694</v>
      </c>
      <c r="I562" s="281" t="str">
        <f t="shared" si="183"/>
        <v>9:00</v>
      </c>
      <c r="J562" s="280">
        <f t="shared" si="183"/>
        <v>45750</v>
      </c>
      <c r="K562" s="281">
        <f t="shared" si="183"/>
        <v>0.375</v>
      </c>
      <c r="L562" s="280">
        <f t="shared" si="183"/>
        <v>45777</v>
      </c>
      <c r="M562" s="281">
        <f t="shared" si="183"/>
        <v>0.375</v>
      </c>
      <c r="O562" s="303"/>
    </row>
    <row r="563" spans="1:15">
      <c r="A563" s="404" t="s">
        <v>159</v>
      </c>
      <c r="B563" s="482"/>
      <c r="C563" s="482"/>
      <c r="D563" s="482"/>
      <c r="E563" s="483" t="s">
        <v>364</v>
      </c>
      <c r="F563" s="280">
        <f t="shared" ref="F563:M563" si="184">+F119</f>
        <v>45670</v>
      </c>
      <c r="G563" s="281">
        <f t="shared" si="184"/>
        <v>0.375</v>
      </c>
      <c r="H563" s="280">
        <f t="shared" si="184"/>
        <v>45691</v>
      </c>
      <c r="I563" s="281">
        <f t="shared" si="184"/>
        <v>0.375</v>
      </c>
      <c r="J563" s="280">
        <f t="shared" si="184"/>
        <v>45747</v>
      </c>
      <c r="K563" s="281">
        <f t="shared" si="184"/>
        <v>0.375</v>
      </c>
      <c r="L563" s="280">
        <f t="shared" si="184"/>
        <v>45775</v>
      </c>
      <c r="M563" s="281">
        <f t="shared" si="184"/>
        <v>0.375</v>
      </c>
      <c r="O563" s="303"/>
    </row>
    <row r="564" spans="1:15">
      <c r="A564" s="292"/>
      <c r="B564" s="309"/>
      <c r="C564" s="309"/>
      <c r="D564" s="309"/>
      <c r="E564" s="407" t="s">
        <v>290</v>
      </c>
      <c r="F564" s="368"/>
      <c r="G564" s="368"/>
      <c r="H564" s="368"/>
      <c r="I564" s="368"/>
      <c r="J564" s="368"/>
      <c r="K564" s="368"/>
      <c r="L564" s="368"/>
      <c r="M564" s="368"/>
      <c r="O564" s="303"/>
    </row>
    <row r="565" spans="1:15">
      <c r="A565" s="288" t="s">
        <v>114</v>
      </c>
      <c r="B565" s="309"/>
      <c r="C565" s="309"/>
      <c r="D565" s="309"/>
      <c r="E565" s="310" t="s">
        <v>365</v>
      </c>
      <c r="F565" s="283">
        <f t="shared" ref="F565:M565" si="185">+F79</f>
        <v>45666</v>
      </c>
      <c r="G565" s="281">
        <f t="shared" si="185"/>
        <v>0.35416666666666669</v>
      </c>
      <c r="H565" s="280">
        <f t="shared" si="185"/>
        <v>45687</v>
      </c>
      <c r="I565" s="281">
        <f t="shared" si="185"/>
        <v>0.35416666666666669</v>
      </c>
      <c r="J565" s="280">
        <f t="shared" si="185"/>
        <v>45751</v>
      </c>
      <c r="K565" s="281">
        <f t="shared" si="185"/>
        <v>0.35416666666666669</v>
      </c>
      <c r="L565" s="280">
        <f t="shared" si="185"/>
        <v>45777</v>
      </c>
      <c r="M565" s="281">
        <f t="shared" si="185"/>
        <v>0.64583333333333337</v>
      </c>
      <c r="O565" s="303"/>
    </row>
    <row r="566" spans="1:15" ht="40.5">
      <c r="A566" s="288" t="s">
        <v>59</v>
      </c>
      <c r="B566" s="309"/>
      <c r="C566" s="309"/>
      <c r="D566" s="309"/>
      <c r="E566" s="310" t="s">
        <v>366</v>
      </c>
      <c r="F566" s="283">
        <f t="shared" ref="F566:M566" si="186">+F32</f>
        <v>45665</v>
      </c>
      <c r="G566" s="281">
        <f t="shared" si="186"/>
        <v>0.41666666666666669</v>
      </c>
      <c r="H566" s="280">
        <f t="shared" si="186"/>
        <v>45686</v>
      </c>
      <c r="I566" s="281">
        <f t="shared" si="186"/>
        <v>0.41666666666666669</v>
      </c>
      <c r="J566" s="280">
        <f t="shared" si="186"/>
        <v>45749</v>
      </c>
      <c r="K566" s="281">
        <f t="shared" si="186"/>
        <v>0.41666666666666669</v>
      </c>
      <c r="L566" s="280">
        <f t="shared" si="186"/>
        <v>45771</v>
      </c>
      <c r="M566" s="281">
        <f t="shared" si="186"/>
        <v>0.41666666666666669</v>
      </c>
      <c r="O566" s="303"/>
    </row>
    <row r="567" spans="1:15" ht="21" thickBot="1">
      <c r="A567" s="454"/>
      <c r="E567" s="310"/>
      <c r="F567" s="346"/>
      <c r="G567" s="347"/>
      <c r="H567" s="346"/>
      <c r="I567" s="347"/>
      <c r="J567" s="346"/>
      <c r="K567" s="347"/>
      <c r="L567" s="346"/>
      <c r="M567" s="347"/>
    </row>
    <row r="568" spans="1:15" ht="21.75" thickTop="1" thickBot="1">
      <c r="A568" s="316"/>
      <c r="E568" s="311" t="s">
        <v>208</v>
      </c>
      <c r="F568" s="296"/>
      <c r="G568" s="347"/>
      <c r="O568" s="303"/>
    </row>
    <row r="569" spans="1:15" ht="21" thickTop="1">
      <c r="A569" s="372"/>
      <c r="E569" s="484" t="s">
        <v>290</v>
      </c>
      <c r="F569" s="368"/>
      <c r="G569" s="369"/>
      <c r="H569" s="368"/>
      <c r="I569" s="369"/>
      <c r="J569" s="368"/>
      <c r="K569" s="369"/>
      <c r="L569" s="368"/>
      <c r="M569" s="369"/>
      <c r="O569" s="303"/>
    </row>
    <row r="570" spans="1:15">
      <c r="A570" s="288" t="s">
        <v>131</v>
      </c>
      <c r="B570" s="309"/>
      <c r="C570" s="309"/>
      <c r="D570" s="309"/>
      <c r="E570" s="310" t="s">
        <v>367</v>
      </c>
      <c r="F570" s="280">
        <f t="shared" ref="F570:M570" si="187">+F94</f>
        <v>45666</v>
      </c>
      <c r="G570" s="281" t="str">
        <f t="shared" si="187"/>
        <v>10:00</v>
      </c>
      <c r="H570" s="280">
        <f t="shared" si="187"/>
        <v>45687</v>
      </c>
      <c r="I570" s="281">
        <f t="shared" si="187"/>
        <v>0.41666666666666669</v>
      </c>
      <c r="J570" s="280">
        <f t="shared" si="187"/>
        <v>45749</v>
      </c>
      <c r="K570" s="281">
        <f t="shared" si="187"/>
        <v>0.625</v>
      </c>
      <c r="L570" s="280">
        <f t="shared" si="187"/>
        <v>45771</v>
      </c>
      <c r="M570" s="281">
        <f t="shared" si="187"/>
        <v>0.41666666666666669</v>
      </c>
      <c r="O570" s="303"/>
    </row>
    <row r="571" spans="1:15">
      <c r="A571" s="288" t="s">
        <v>51</v>
      </c>
      <c r="B571" s="309"/>
      <c r="C571" s="309"/>
      <c r="D571" s="309"/>
      <c r="E571" s="310" t="s">
        <v>368</v>
      </c>
      <c r="F571" s="280">
        <f t="shared" ref="F571:M571" si="188">+F26</f>
        <v>45678</v>
      </c>
      <c r="G571" s="281">
        <f t="shared" si="188"/>
        <v>0.41666666666666669</v>
      </c>
      <c r="H571" s="280">
        <f t="shared" si="188"/>
        <v>45698</v>
      </c>
      <c r="I571" s="281">
        <f t="shared" si="188"/>
        <v>0.41666666666666669</v>
      </c>
      <c r="J571" s="280">
        <f t="shared" si="188"/>
        <v>45748</v>
      </c>
      <c r="K571" s="281">
        <f t="shared" si="188"/>
        <v>0.41666666666666669</v>
      </c>
      <c r="L571" s="280">
        <f t="shared" si="188"/>
        <v>45775</v>
      </c>
      <c r="M571" s="281">
        <f t="shared" si="188"/>
        <v>0.375</v>
      </c>
      <c r="O571" s="303"/>
    </row>
    <row r="572" spans="1:15">
      <c r="A572" s="310" t="s">
        <v>50</v>
      </c>
      <c r="B572" s="309"/>
      <c r="C572" s="309"/>
      <c r="D572" s="388"/>
      <c r="E572" s="310" t="s">
        <v>369</v>
      </c>
      <c r="F572" s="283">
        <f t="shared" ref="F572:M572" si="189">+F25</f>
        <v>45664</v>
      </c>
      <c r="G572" s="281" t="str">
        <f t="shared" si="189"/>
        <v>9:00</v>
      </c>
      <c r="H572" s="280">
        <f t="shared" si="189"/>
        <v>45685</v>
      </c>
      <c r="I572" s="281" t="str">
        <f t="shared" si="189"/>
        <v>9:00</v>
      </c>
      <c r="J572" s="280">
        <f t="shared" si="189"/>
        <v>45749</v>
      </c>
      <c r="K572" s="281">
        <f t="shared" si="189"/>
        <v>0.375</v>
      </c>
      <c r="L572" s="280">
        <f t="shared" si="189"/>
        <v>45770</v>
      </c>
      <c r="M572" s="281">
        <f t="shared" si="189"/>
        <v>0.375</v>
      </c>
    </row>
    <row r="573" spans="1:15">
      <c r="A573" s="372"/>
      <c r="E573" s="407" t="s">
        <v>290</v>
      </c>
      <c r="F573" s="368"/>
      <c r="G573" s="369"/>
      <c r="H573" s="368"/>
      <c r="I573" s="369"/>
      <c r="J573" s="368"/>
      <c r="K573" s="369"/>
      <c r="L573" s="368"/>
      <c r="M573" s="369"/>
      <c r="O573" s="303"/>
    </row>
    <row r="574" spans="1:15">
      <c r="A574" s="288" t="s">
        <v>34</v>
      </c>
      <c r="B574" s="309"/>
      <c r="C574" s="309"/>
      <c r="D574" s="388"/>
      <c r="E574" s="310" t="s">
        <v>370</v>
      </c>
      <c r="F574" s="283">
        <f t="shared" ref="F574:M574" si="190">+F12</f>
        <v>45674</v>
      </c>
      <c r="G574" s="281" t="str">
        <f t="shared" si="190"/>
        <v>10:00</v>
      </c>
      <c r="H574" s="280">
        <f t="shared" si="190"/>
        <v>45695</v>
      </c>
      <c r="I574" s="281" t="str">
        <f t="shared" si="190"/>
        <v>10:00</v>
      </c>
      <c r="J574" s="280">
        <f t="shared" si="190"/>
        <v>45751</v>
      </c>
      <c r="K574" s="281">
        <f t="shared" si="190"/>
        <v>0.375</v>
      </c>
      <c r="L574" s="280">
        <f t="shared" si="190"/>
        <v>45777</v>
      </c>
      <c r="M574" s="281">
        <f t="shared" si="190"/>
        <v>0.375</v>
      </c>
      <c r="O574" s="303"/>
    </row>
    <row r="575" spans="1:15">
      <c r="A575" s="288" t="s">
        <v>110</v>
      </c>
      <c r="B575" s="309"/>
      <c r="C575" s="309"/>
      <c r="D575" s="388"/>
      <c r="E575" s="310" t="s">
        <v>371</v>
      </c>
      <c r="F575" s="283">
        <f t="shared" ref="F575:M575" si="191">+F75</f>
        <v>45671</v>
      </c>
      <c r="G575" s="281">
        <f t="shared" si="191"/>
        <v>0.41666666666666669</v>
      </c>
      <c r="H575" s="280">
        <f t="shared" si="191"/>
        <v>45692</v>
      </c>
      <c r="I575" s="281">
        <f t="shared" si="191"/>
        <v>0.41666666666666669</v>
      </c>
      <c r="J575" s="280">
        <f t="shared" si="191"/>
        <v>45751</v>
      </c>
      <c r="K575" s="281">
        <f t="shared" si="191"/>
        <v>0.375</v>
      </c>
      <c r="L575" s="280">
        <f t="shared" si="191"/>
        <v>45776</v>
      </c>
      <c r="M575" s="281">
        <f t="shared" si="191"/>
        <v>0.625</v>
      </c>
      <c r="O575" s="303"/>
    </row>
    <row r="576" spans="1:15">
      <c r="A576" s="454"/>
      <c r="E576" s="454"/>
      <c r="F576" s="346"/>
      <c r="G576" s="347"/>
      <c r="H576" s="346"/>
      <c r="I576" s="347"/>
      <c r="J576" s="346"/>
      <c r="K576" s="347"/>
      <c r="L576" s="346"/>
      <c r="M576" s="347"/>
    </row>
    <row r="577" spans="1:15" s="481" customFormat="1">
      <c r="A577" s="316"/>
      <c r="B577" s="277"/>
      <c r="C577" s="277"/>
      <c r="D577" s="277"/>
      <c r="E577" s="480"/>
      <c r="F577" s="460"/>
      <c r="G577" s="371"/>
      <c r="O577" s="301"/>
    </row>
    <row r="578" spans="1:15">
      <c r="A578" s="316"/>
      <c r="E578" s="454" t="s">
        <v>233</v>
      </c>
      <c r="F578" s="296"/>
      <c r="G578" s="347"/>
      <c r="K578" s="296" t="s">
        <v>310</v>
      </c>
    </row>
    <row r="579" spans="1:15">
      <c r="A579" s="316"/>
      <c r="E579" s="454"/>
      <c r="F579" s="296"/>
      <c r="G579" s="347"/>
      <c r="K579" s="296" t="s">
        <v>372</v>
      </c>
    </row>
    <row r="580" spans="1:15">
      <c r="A580" s="316"/>
      <c r="E580" s="454"/>
      <c r="F580" s="296"/>
      <c r="G580" s="347"/>
      <c r="K580" s="296"/>
    </row>
    <row r="581" spans="1:15" s="481" customFormat="1">
      <c r="A581" s="316"/>
      <c r="B581" s="277"/>
      <c r="C581" s="277"/>
      <c r="D581" s="277"/>
      <c r="E581" s="480"/>
      <c r="F581" s="460"/>
      <c r="G581" s="371"/>
      <c r="O581" s="301"/>
    </row>
    <row r="582" spans="1:15">
      <c r="A582" s="454"/>
      <c r="E582" s="454"/>
      <c r="F582" s="460"/>
    </row>
    <row r="583" spans="1:15" ht="25.5">
      <c r="A583" s="316"/>
      <c r="E583" s="701" t="s">
        <v>0</v>
      </c>
      <c r="F583" s="701"/>
      <c r="G583" s="701"/>
      <c r="H583" s="701"/>
      <c r="I583" s="701"/>
      <c r="J583" s="701"/>
      <c r="K583" s="701"/>
      <c r="L583" s="701"/>
      <c r="M583" s="701"/>
    </row>
    <row r="584" spans="1:15" ht="25.5">
      <c r="A584" s="316"/>
      <c r="E584" s="701" t="s">
        <v>179</v>
      </c>
      <c r="F584" s="701"/>
      <c r="G584" s="701"/>
      <c r="H584" s="701"/>
      <c r="I584" s="701"/>
      <c r="J584" s="701"/>
      <c r="K584" s="701"/>
      <c r="L584" s="701"/>
      <c r="M584" s="701"/>
    </row>
    <row r="585" spans="1:15" ht="30">
      <c r="A585" s="316"/>
      <c r="E585" s="702" t="s">
        <v>373</v>
      </c>
      <c r="F585" s="702"/>
      <c r="G585" s="702"/>
      <c r="H585" s="702"/>
      <c r="I585" s="702"/>
      <c r="J585" s="702"/>
      <c r="K585" s="702"/>
      <c r="L585" s="702"/>
      <c r="M585" s="702"/>
    </row>
    <row r="586" spans="1:15" ht="25.5">
      <c r="A586" s="316"/>
      <c r="E586" s="701" t="s">
        <v>181</v>
      </c>
      <c r="F586" s="701"/>
      <c r="G586" s="701"/>
      <c r="H586" s="701"/>
      <c r="I586" s="701"/>
      <c r="J586" s="701"/>
      <c r="K586" s="701"/>
      <c r="L586" s="701"/>
      <c r="M586" s="701"/>
      <c r="O586" s="303"/>
    </row>
    <row r="587" spans="1:15" ht="25.5">
      <c r="A587" s="316"/>
      <c r="E587" s="442"/>
      <c r="F587" s="442"/>
      <c r="G587" s="442"/>
      <c r="O587" s="303"/>
    </row>
    <row r="588" spans="1:15" ht="27">
      <c r="A588" s="316"/>
      <c r="E588" s="700" t="s">
        <v>374</v>
      </c>
      <c r="F588" s="700"/>
      <c r="G588" s="700"/>
      <c r="H588" s="700"/>
      <c r="I588" s="700"/>
      <c r="J588" s="700"/>
      <c r="K588" s="700"/>
      <c r="L588" s="700"/>
      <c r="M588" s="700"/>
      <c r="O588" s="303"/>
    </row>
    <row r="589" spans="1:15" ht="27">
      <c r="A589" s="316"/>
      <c r="E589" s="468"/>
      <c r="F589" s="468"/>
      <c r="G589" s="468"/>
      <c r="H589" s="468"/>
      <c r="I589" s="468"/>
      <c r="J589" s="468"/>
      <c r="K589" s="468"/>
      <c r="L589" s="468"/>
      <c r="M589" s="468"/>
      <c r="O589" s="303"/>
    </row>
    <row r="590" spans="1:15" ht="26.25" thickBot="1">
      <c r="A590" s="316"/>
      <c r="E590" s="474"/>
      <c r="F590" s="475"/>
      <c r="G590" s="475"/>
      <c r="O590" s="303"/>
    </row>
    <row r="591" spans="1:15" ht="21.75" customHeight="1" thickBot="1">
      <c r="A591" s="316"/>
      <c r="E591" s="688" t="s">
        <v>182</v>
      </c>
      <c r="F591" s="672" t="s">
        <v>7</v>
      </c>
      <c r="G591" s="691"/>
      <c r="H591" s="691"/>
      <c r="I591" s="691"/>
      <c r="J591" s="691"/>
      <c r="K591" s="691"/>
      <c r="L591" s="691"/>
      <c r="M591" s="673"/>
      <c r="O591" s="303"/>
    </row>
    <row r="592" spans="1:15" ht="21.75" customHeight="1" thickBot="1">
      <c r="A592" s="316"/>
      <c r="E592" s="689"/>
      <c r="F592" s="672" t="s">
        <v>12</v>
      </c>
      <c r="G592" s="673"/>
      <c r="H592" s="672" t="s">
        <v>13</v>
      </c>
      <c r="I592" s="673"/>
      <c r="J592" s="672" t="s">
        <v>183</v>
      </c>
      <c r="K592" s="673"/>
      <c r="L592" s="672" t="s">
        <v>184</v>
      </c>
      <c r="M592" s="673"/>
      <c r="O592" s="303"/>
    </row>
    <row r="593" spans="1:15" ht="21" thickBot="1">
      <c r="A593" s="316"/>
      <c r="E593" s="692"/>
      <c r="F593" s="344" t="s">
        <v>185</v>
      </c>
      <c r="G593" s="345" t="s">
        <v>186</v>
      </c>
      <c r="H593" s="344" t="s">
        <v>185</v>
      </c>
      <c r="I593" s="345" t="s">
        <v>186</v>
      </c>
      <c r="J593" s="344" t="s">
        <v>185</v>
      </c>
      <c r="K593" s="345" t="s">
        <v>186</v>
      </c>
      <c r="L593" s="344" t="s">
        <v>185</v>
      </c>
      <c r="M593" s="345" t="s">
        <v>186</v>
      </c>
      <c r="O593" s="303"/>
    </row>
    <row r="594" spans="1:15" ht="21.75" thickTop="1" thickBot="1">
      <c r="A594" s="316"/>
      <c r="E594" s="311" t="s">
        <v>187</v>
      </c>
      <c r="F594" s="296"/>
      <c r="G594" s="347"/>
      <c r="O594" s="303"/>
    </row>
    <row r="595" spans="1:15" ht="21" thickTop="1">
      <c r="A595" s="270" t="s">
        <v>72</v>
      </c>
      <c r="B595" s="296" t="s">
        <v>375</v>
      </c>
      <c r="C595" s="296" t="s">
        <v>189</v>
      </c>
      <c r="D595" s="296" t="s">
        <v>189</v>
      </c>
      <c r="E595" s="485" t="s">
        <v>376</v>
      </c>
      <c r="F595" s="283">
        <f t="shared" ref="F595:M595" si="192">+F41</f>
        <v>45678</v>
      </c>
      <c r="G595" s="281" t="str">
        <f t="shared" si="192"/>
        <v>9:00</v>
      </c>
      <c r="H595" s="280">
        <f t="shared" si="192"/>
        <v>45698</v>
      </c>
      <c r="I595" s="281" t="str">
        <f t="shared" si="192"/>
        <v>9:00</v>
      </c>
      <c r="J595" s="280">
        <f t="shared" si="192"/>
        <v>45750</v>
      </c>
      <c r="K595" s="281">
        <f t="shared" si="192"/>
        <v>0.375</v>
      </c>
      <c r="L595" s="280">
        <f t="shared" si="192"/>
        <v>45771</v>
      </c>
      <c r="M595" s="281">
        <f t="shared" si="192"/>
        <v>0.375</v>
      </c>
      <c r="O595" s="303"/>
    </row>
    <row r="596" spans="1:15" ht="40.5">
      <c r="A596" s="270" t="s">
        <v>78</v>
      </c>
      <c r="B596" s="296" t="s">
        <v>375</v>
      </c>
      <c r="C596" s="296" t="s">
        <v>189</v>
      </c>
      <c r="D596" s="296" t="s">
        <v>189</v>
      </c>
      <c r="E596" s="314" t="s">
        <v>377</v>
      </c>
      <c r="F596" s="283">
        <f t="shared" ref="F596:M596" si="193">+F46</f>
        <v>45671</v>
      </c>
      <c r="G596" s="281">
        <f t="shared" si="193"/>
        <v>0.375</v>
      </c>
      <c r="H596" s="280">
        <f t="shared" si="193"/>
        <v>45695</v>
      </c>
      <c r="I596" s="281">
        <f t="shared" si="193"/>
        <v>0.375</v>
      </c>
      <c r="J596" s="280">
        <f t="shared" si="193"/>
        <v>45751</v>
      </c>
      <c r="K596" s="281">
        <f t="shared" si="193"/>
        <v>0.375</v>
      </c>
      <c r="L596" s="280">
        <f t="shared" si="193"/>
        <v>45776</v>
      </c>
      <c r="M596" s="281">
        <f t="shared" si="193"/>
        <v>0.375</v>
      </c>
      <c r="O596" s="303"/>
    </row>
    <row r="597" spans="1:15">
      <c r="A597" s="270" t="s">
        <v>27</v>
      </c>
      <c r="B597" s="296" t="s">
        <v>375</v>
      </c>
      <c r="C597" s="296" t="s">
        <v>189</v>
      </c>
      <c r="D597" s="296" t="s">
        <v>189</v>
      </c>
      <c r="E597" s="326" t="s">
        <v>378</v>
      </c>
      <c r="F597" s="283">
        <f t="shared" ref="F597:M597" si="194">+F9</f>
        <v>45665</v>
      </c>
      <c r="G597" s="281">
        <f t="shared" si="194"/>
        <v>0.375</v>
      </c>
      <c r="H597" s="280">
        <f t="shared" si="194"/>
        <v>45695</v>
      </c>
      <c r="I597" s="281">
        <f t="shared" si="194"/>
        <v>0.625</v>
      </c>
      <c r="J597" s="280">
        <f t="shared" si="194"/>
        <v>45748</v>
      </c>
      <c r="K597" s="281">
        <f t="shared" si="194"/>
        <v>0.625</v>
      </c>
      <c r="L597" s="280">
        <f t="shared" si="194"/>
        <v>45770</v>
      </c>
      <c r="M597" s="281">
        <f t="shared" si="194"/>
        <v>0.625</v>
      </c>
      <c r="O597" s="303"/>
    </row>
    <row r="598" spans="1:15">
      <c r="A598" s="270" t="s">
        <v>99</v>
      </c>
      <c r="B598" s="296" t="s">
        <v>375</v>
      </c>
      <c r="C598" s="296" t="s">
        <v>189</v>
      </c>
      <c r="D598" s="296" t="s">
        <v>189</v>
      </c>
      <c r="E598" s="314" t="s">
        <v>346</v>
      </c>
      <c r="F598" s="283">
        <f t="shared" ref="F598:M598" si="195">F64</f>
        <v>45672</v>
      </c>
      <c r="G598" s="281">
        <f t="shared" si="195"/>
        <v>0.625</v>
      </c>
      <c r="H598" s="280">
        <f t="shared" si="195"/>
        <v>45692</v>
      </c>
      <c r="I598" s="281">
        <f t="shared" si="195"/>
        <v>0.625</v>
      </c>
      <c r="J598" s="280">
        <f t="shared" si="195"/>
        <v>45747</v>
      </c>
      <c r="K598" s="281">
        <f t="shared" si="195"/>
        <v>0.375</v>
      </c>
      <c r="L598" s="280">
        <f t="shared" si="195"/>
        <v>45775</v>
      </c>
      <c r="M598" s="281">
        <f t="shared" si="195"/>
        <v>0.35416666666666669</v>
      </c>
      <c r="O598" s="303"/>
    </row>
    <row r="599" spans="1:15" ht="21" thickBot="1">
      <c r="H599" s="370"/>
      <c r="I599" s="371"/>
      <c r="J599" s="370"/>
      <c r="K599" s="371"/>
      <c r="L599" s="370"/>
      <c r="M599" s="371"/>
      <c r="O599" s="303"/>
    </row>
    <row r="600" spans="1:15" ht="21.75" thickTop="1" thickBot="1">
      <c r="A600" s="270"/>
      <c r="E600" s="311" t="s">
        <v>197</v>
      </c>
      <c r="F600" s="312"/>
      <c r="G600" s="313"/>
      <c r="H600" s="312"/>
      <c r="I600" s="313"/>
      <c r="J600" s="312"/>
      <c r="K600" s="313"/>
      <c r="L600" s="312"/>
      <c r="M600" s="313"/>
      <c r="O600" s="303"/>
    </row>
    <row r="601" spans="1:15" ht="21" thickTop="1">
      <c r="A601" s="270" t="s">
        <v>66</v>
      </c>
      <c r="B601" s="296" t="s">
        <v>375</v>
      </c>
      <c r="C601" s="296" t="s">
        <v>189</v>
      </c>
      <c r="D601" s="296" t="s">
        <v>198</v>
      </c>
      <c r="E601" s="485" t="s">
        <v>379</v>
      </c>
      <c r="F601" s="283">
        <f t="shared" ref="F601:M601" si="196">+F37</f>
        <v>45677</v>
      </c>
      <c r="G601" s="281" t="str">
        <f t="shared" si="196"/>
        <v>15:30</v>
      </c>
      <c r="H601" s="280">
        <f t="shared" si="196"/>
        <v>45698</v>
      </c>
      <c r="I601" s="281" t="str">
        <f t="shared" si="196"/>
        <v>15:30</v>
      </c>
      <c r="J601" s="280">
        <f t="shared" si="196"/>
        <v>45748</v>
      </c>
      <c r="K601" s="281">
        <f t="shared" si="196"/>
        <v>0.375</v>
      </c>
      <c r="L601" s="280">
        <f t="shared" si="196"/>
        <v>45770</v>
      </c>
      <c r="M601" s="281">
        <f t="shared" si="196"/>
        <v>0.375</v>
      </c>
      <c r="O601" s="303"/>
    </row>
    <row r="602" spans="1:15" ht="26.25" customHeight="1">
      <c r="A602" s="270" t="s">
        <v>132</v>
      </c>
      <c r="E602" s="314" t="s">
        <v>380</v>
      </c>
      <c r="F602" s="280">
        <f t="shared" ref="F602:M602" si="197">+F96</f>
        <v>45673</v>
      </c>
      <c r="G602" s="283" t="str">
        <f t="shared" si="197"/>
        <v>15:00</v>
      </c>
      <c r="H602" s="283">
        <f t="shared" si="197"/>
        <v>45694</v>
      </c>
      <c r="I602" s="283" t="str">
        <f t="shared" si="197"/>
        <v>15:00</v>
      </c>
      <c r="J602" s="280">
        <f t="shared" si="197"/>
        <v>45750</v>
      </c>
      <c r="K602" s="281" t="str">
        <f t="shared" si="197"/>
        <v>15:30</v>
      </c>
      <c r="L602" s="283">
        <f t="shared" si="197"/>
        <v>45775</v>
      </c>
      <c r="M602" s="281">
        <f t="shared" si="197"/>
        <v>0.375</v>
      </c>
      <c r="O602" s="303"/>
    </row>
    <row r="603" spans="1:15">
      <c r="A603" s="270" t="s">
        <v>116</v>
      </c>
      <c r="B603" s="296" t="s">
        <v>375</v>
      </c>
      <c r="C603" s="296" t="s">
        <v>189</v>
      </c>
      <c r="D603" s="296" t="s">
        <v>198</v>
      </c>
      <c r="E603" s="314" t="s">
        <v>381</v>
      </c>
      <c r="F603" s="283">
        <f t="shared" ref="F603:M603" si="198">F81</f>
        <v>45667</v>
      </c>
      <c r="G603" s="281">
        <f t="shared" si="198"/>
        <v>0.375</v>
      </c>
      <c r="H603" s="280">
        <f t="shared" si="198"/>
        <v>45688</v>
      </c>
      <c r="I603" s="281">
        <f t="shared" si="198"/>
        <v>0.375</v>
      </c>
      <c r="J603" s="280">
        <f t="shared" si="198"/>
        <v>45747</v>
      </c>
      <c r="K603" s="281">
        <f t="shared" si="198"/>
        <v>0.375</v>
      </c>
      <c r="L603" s="280">
        <f t="shared" si="198"/>
        <v>45776</v>
      </c>
      <c r="M603" s="281">
        <f t="shared" si="198"/>
        <v>0.375</v>
      </c>
      <c r="O603" s="303"/>
    </row>
    <row r="604" spans="1:15" ht="24.75" customHeight="1">
      <c r="A604" s="270" t="s">
        <v>145</v>
      </c>
      <c r="B604" s="296" t="s">
        <v>375</v>
      </c>
      <c r="C604" s="296" t="s">
        <v>189</v>
      </c>
      <c r="D604" s="296" t="s">
        <v>198</v>
      </c>
      <c r="E604" s="315" t="s">
        <v>382</v>
      </c>
      <c r="F604" s="283">
        <f t="shared" ref="F604:M604" si="199">F106</f>
        <v>45674</v>
      </c>
      <c r="G604" s="281">
        <f t="shared" si="199"/>
        <v>0.45833333333333331</v>
      </c>
      <c r="H604" s="280">
        <f t="shared" si="199"/>
        <v>45695</v>
      </c>
      <c r="I604" s="281">
        <f t="shared" si="199"/>
        <v>0.45833333333333331</v>
      </c>
      <c r="J604" s="280">
        <f t="shared" si="199"/>
        <v>45751</v>
      </c>
      <c r="K604" s="281">
        <f t="shared" si="199"/>
        <v>0.45833333333333331</v>
      </c>
      <c r="L604" s="280">
        <f t="shared" si="199"/>
        <v>45777</v>
      </c>
      <c r="M604" s="281">
        <f t="shared" si="199"/>
        <v>0.58333333333333337</v>
      </c>
      <c r="O604" s="303"/>
    </row>
    <row r="605" spans="1:15" ht="21" thickBot="1">
      <c r="A605" s="316"/>
      <c r="E605" s="317"/>
      <c r="F605" s="318"/>
      <c r="G605" s="319"/>
      <c r="H605" s="318"/>
      <c r="I605" s="319"/>
      <c r="J605" s="318"/>
      <c r="K605" s="319"/>
      <c r="L605" s="318"/>
      <c r="M605" s="319"/>
      <c r="O605" s="303"/>
    </row>
    <row r="606" spans="1:15" ht="21.75" thickTop="1" thickBot="1">
      <c r="A606" s="270"/>
      <c r="E606" s="311" t="s">
        <v>208</v>
      </c>
      <c r="F606" s="312"/>
      <c r="G606" s="313"/>
      <c r="H606" s="312"/>
      <c r="I606" s="313"/>
      <c r="J606" s="312"/>
      <c r="K606" s="313"/>
      <c r="L606" s="312"/>
      <c r="M606" s="313"/>
      <c r="O606" s="303"/>
    </row>
    <row r="607" spans="1:15" ht="21" thickTop="1">
      <c r="A607" s="270" t="s">
        <v>126</v>
      </c>
      <c r="B607" s="296" t="s">
        <v>375</v>
      </c>
      <c r="C607" s="296" t="s">
        <v>198</v>
      </c>
      <c r="D607" s="296" t="s">
        <v>189</v>
      </c>
      <c r="E607" s="320" t="s">
        <v>383</v>
      </c>
      <c r="F607" s="305">
        <f t="shared" ref="F607:M607" si="200">F89</f>
        <v>45674</v>
      </c>
      <c r="G607" s="281" t="str">
        <f t="shared" si="200"/>
        <v>9:00</v>
      </c>
      <c r="H607" s="305">
        <f t="shared" si="200"/>
        <v>45698</v>
      </c>
      <c r="I607" s="281">
        <f t="shared" si="200"/>
        <v>0.45833333333333331</v>
      </c>
      <c r="J607" s="305">
        <f t="shared" si="200"/>
        <v>45751</v>
      </c>
      <c r="K607" s="281">
        <f t="shared" si="200"/>
        <v>0.625</v>
      </c>
      <c r="L607" s="305">
        <f t="shared" si="200"/>
        <v>45775</v>
      </c>
      <c r="M607" s="281">
        <f t="shared" si="200"/>
        <v>0.625</v>
      </c>
      <c r="O607" s="303"/>
    </row>
    <row r="608" spans="1:15">
      <c r="A608" s="321" t="s">
        <v>131</v>
      </c>
      <c r="B608" s="296" t="s">
        <v>375</v>
      </c>
      <c r="C608" s="296" t="s">
        <v>198</v>
      </c>
      <c r="D608" s="296" t="s">
        <v>189</v>
      </c>
      <c r="E608" s="322" t="s">
        <v>384</v>
      </c>
      <c r="F608" s="280">
        <f t="shared" ref="F608:M608" si="201">F94</f>
        <v>45666</v>
      </c>
      <c r="G608" s="281" t="str">
        <f t="shared" si="201"/>
        <v>10:00</v>
      </c>
      <c r="H608" s="280">
        <f t="shared" si="201"/>
        <v>45687</v>
      </c>
      <c r="I608" s="281">
        <f t="shared" si="201"/>
        <v>0.41666666666666669</v>
      </c>
      <c r="J608" s="280">
        <f t="shared" si="201"/>
        <v>45749</v>
      </c>
      <c r="K608" s="281">
        <f t="shared" si="201"/>
        <v>0.625</v>
      </c>
      <c r="L608" s="280">
        <f t="shared" si="201"/>
        <v>45771</v>
      </c>
      <c r="M608" s="281">
        <f t="shared" si="201"/>
        <v>0.41666666666666669</v>
      </c>
      <c r="O608" s="303"/>
    </row>
    <row r="609" spans="1:15">
      <c r="A609" s="292"/>
      <c r="B609" s="309"/>
      <c r="C609" s="309"/>
      <c r="D609" s="309"/>
      <c r="E609" s="324" t="s">
        <v>290</v>
      </c>
      <c r="F609" s="325"/>
      <c r="G609" s="281"/>
      <c r="H609" s="325"/>
      <c r="I609" s="281"/>
      <c r="J609" s="325"/>
      <c r="K609" s="281"/>
      <c r="L609" s="325"/>
      <c r="M609" s="281"/>
      <c r="O609" s="303"/>
    </row>
    <row r="610" spans="1:15">
      <c r="A610" s="292" t="s">
        <v>135</v>
      </c>
      <c r="B610" s="309"/>
      <c r="C610" s="309"/>
      <c r="D610" s="309"/>
      <c r="E610" s="326" t="s">
        <v>385</v>
      </c>
      <c r="F610" s="280">
        <f t="shared" ref="F610:M610" si="202">+F97</f>
        <v>45670</v>
      </c>
      <c r="G610" s="281" t="str">
        <f t="shared" si="202"/>
        <v>9:00</v>
      </c>
      <c r="H610" s="280">
        <f t="shared" si="202"/>
        <v>45698</v>
      </c>
      <c r="I610" s="281" t="str">
        <f t="shared" si="202"/>
        <v>9:00</v>
      </c>
      <c r="J610" s="280">
        <f t="shared" si="202"/>
        <v>45749</v>
      </c>
      <c r="K610" s="281">
        <f t="shared" si="202"/>
        <v>0.375</v>
      </c>
      <c r="L610" s="280">
        <f t="shared" si="202"/>
        <v>45776</v>
      </c>
      <c r="M610" s="281" t="str">
        <f t="shared" si="202"/>
        <v>15:00</v>
      </c>
      <c r="O610" s="303"/>
    </row>
    <row r="611" spans="1:15">
      <c r="A611" s="270" t="s">
        <v>74</v>
      </c>
      <c r="B611" s="309"/>
      <c r="C611" s="309"/>
      <c r="D611" s="309"/>
      <c r="E611" s="326" t="s">
        <v>386</v>
      </c>
      <c r="F611" s="280">
        <f t="shared" ref="F611:M611" si="203">+F44</f>
        <v>45673</v>
      </c>
      <c r="G611" s="281">
        <f t="shared" si="203"/>
        <v>0.625</v>
      </c>
      <c r="H611" s="280">
        <f t="shared" si="203"/>
        <v>45694</v>
      </c>
      <c r="I611" s="281">
        <f t="shared" si="203"/>
        <v>0.41666666666666669</v>
      </c>
      <c r="J611" s="280">
        <f t="shared" si="203"/>
        <v>45750</v>
      </c>
      <c r="K611" s="281">
        <f t="shared" si="203"/>
        <v>0.64583333333333337</v>
      </c>
      <c r="L611" s="280">
        <f t="shared" si="203"/>
        <v>45776</v>
      </c>
      <c r="M611" s="281">
        <f t="shared" si="203"/>
        <v>0.375</v>
      </c>
      <c r="O611" s="303"/>
    </row>
    <row r="612" spans="1:15" ht="9.75" customHeight="1">
      <c r="A612" s="327"/>
      <c r="E612" s="328"/>
      <c r="F612" s="318"/>
      <c r="G612" s="319"/>
      <c r="H612" s="318"/>
      <c r="I612" s="319"/>
      <c r="J612" s="318"/>
      <c r="K612" s="319"/>
      <c r="L612" s="318"/>
      <c r="M612" s="319"/>
      <c r="O612" s="303"/>
    </row>
    <row r="613" spans="1:15">
      <c r="A613" s="270" t="s">
        <v>41</v>
      </c>
      <c r="B613" s="296" t="s">
        <v>375</v>
      </c>
      <c r="C613" s="296" t="s">
        <v>198</v>
      </c>
      <c r="D613" s="296" t="s">
        <v>198</v>
      </c>
      <c r="E613" s="326" t="s">
        <v>387</v>
      </c>
      <c r="F613" s="305">
        <f t="shared" ref="F613:M613" si="204">F18</f>
        <v>45666</v>
      </c>
      <c r="G613" s="281">
        <f t="shared" si="204"/>
        <v>0.625</v>
      </c>
      <c r="H613" s="305">
        <f t="shared" si="204"/>
        <v>45687</v>
      </c>
      <c r="I613" s="281">
        <f t="shared" si="204"/>
        <v>0.625</v>
      </c>
      <c r="J613" s="305">
        <f t="shared" si="204"/>
        <v>45747</v>
      </c>
      <c r="K613" s="281">
        <f t="shared" si="204"/>
        <v>0.625</v>
      </c>
      <c r="L613" s="305">
        <f t="shared" si="204"/>
        <v>45770</v>
      </c>
      <c r="M613" s="281">
        <f t="shared" si="204"/>
        <v>0.625</v>
      </c>
      <c r="O613" s="303"/>
    </row>
    <row r="614" spans="1:15">
      <c r="A614" s="329" t="s">
        <v>80</v>
      </c>
      <c r="B614" s="296" t="s">
        <v>375</v>
      </c>
      <c r="C614" s="296" t="s">
        <v>198</v>
      </c>
      <c r="D614" s="296" t="s">
        <v>198</v>
      </c>
      <c r="E614" s="330" t="s">
        <v>388</v>
      </c>
      <c r="F614" s="305">
        <f t="shared" ref="F614:M614" si="205">F48</f>
        <v>45667</v>
      </c>
      <c r="G614" s="281">
        <f t="shared" si="205"/>
        <v>0.375</v>
      </c>
      <c r="H614" s="305">
        <f t="shared" si="205"/>
        <v>45688</v>
      </c>
      <c r="I614" s="281">
        <f t="shared" si="205"/>
        <v>0.375</v>
      </c>
      <c r="J614" s="305">
        <f t="shared" si="205"/>
        <v>45747</v>
      </c>
      <c r="K614" s="281">
        <f t="shared" si="205"/>
        <v>0.375</v>
      </c>
      <c r="L614" s="305">
        <f t="shared" si="205"/>
        <v>45776</v>
      </c>
      <c r="M614" s="281">
        <f t="shared" si="205"/>
        <v>0.375</v>
      </c>
      <c r="O614" s="303"/>
    </row>
    <row r="615" spans="1:15">
      <c r="A615" s="270" t="s">
        <v>148</v>
      </c>
      <c r="B615" s="296" t="s">
        <v>375</v>
      </c>
      <c r="C615" s="296" t="s">
        <v>198</v>
      </c>
      <c r="D615" s="296" t="s">
        <v>198</v>
      </c>
      <c r="E615" s="331" t="s">
        <v>389</v>
      </c>
      <c r="F615" s="305">
        <f t="shared" ref="F615:M615" si="206">F111</f>
        <v>45673</v>
      </c>
      <c r="G615" s="281" t="str">
        <f t="shared" si="206"/>
        <v>15:00</v>
      </c>
      <c r="H615" s="305">
        <f t="shared" si="206"/>
        <v>45694</v>
      </c>
      <c r="I615" s="281" t="str">
        <f t="shared" si="206"/>
        <v>15:00</v>
      </c>
      <c r="J615" s="305">
        <f t="shared" si="206"/>
        <v>45748</v>
      </c>
      <c r="K615" s="281">
        <f t="shared" si="206"/>
        <v>0.375</v>
      </c>
      <c r="L615" s="305">
        <f t="shared" si="206"/>
        <v>45769</v>
      </c>
      <c r="M615" s="281">
        <f t="shared" si="206"/>
        <v>0.5</v>
      </c>
      <c r="O615" s="303"/>
    </row>
    <row r="616" spans="1:15">
      <c r="A616" s="316"/>
      <c r="E616" s="480"/>
      <c r="F616" s="460"/>
      <c r="O616" s="303"/>
    </row>
    <row r="617" spans="1:15" ht="27">
      <c r="A617" s="316"/>
      <c r="E617" s="700" t="s">
        <v>390</v>
      </c>
      <c r="F617" s="700"/>
      <c r="G617" s="700"/>
      <c r="H617" s="700"/>
      <c r="I617" s="700"/>
      <c r="J617" s="700"/>
      <c r="K617" s="700"/>
      <c r="L617" s="700"/>
      <c r="M617" s="700"/>
      <c r="O617" s="303"/>
    </row>
    <row r="618" spans="1:15" ht="27">
      <c r="A618" s="316"/>
      <c r="E618" s="468"/>
      <c r="F618" s="468"/>
      <c r="G618" s="468"/>
      <c r="H618" s="468"/>
      <c r="I618" s="468"/>
      <c r="J618" s="468"/>
      <c r="K618" s="468"/>
      <c r="L618" s="468"/>
      <c r="M618" s="468"/>
      <c r="O618" s="303"/>
    </row>
    <row r="619" spans="1:15" ht="27.75" thickBot="1">
      <c r="A619" s="316"/>
      <c r="E619" s="468"/>
      <c r="F619" s="468"/>
      <c r="G619" s="468"/>
      <c r="H619" s="468"/>
      <c r="I619" s="468"/>
      <c r="J619" s="468"/>
      <c r="K619" s="468"/>
      <c r="L619" s="468"/>
      <c r="M619" s="468"/>
      <c r="O619" s="303"/>
    </row>
    <row r="620" spans="1:15" ht="21.75" customHeight="1" thickBot="1">
      <c r="A620" s="316"/>
      <c r="E620" s="688" t="s">
        <v>182</v>
      </c>
      <c r="F620" s="672" t="s">
        <v>7</v>
      </c>
      <c r="G620" s="691"/>
      <c r="H620" s="691"/>
      <c r="I620" s="691"/>
      <c r="J620" s="691"/>
      <c r="K620" s="691"/>
      <c r="L620" s="691"/>
      <c r="M620" s="673"/>
      <c r="O620" s="303"/>
    </row>
    <row r="621" spans="1:15" ht="21.75" customHeight="1" thickBot="1">
      <c r="A621" s="316"/>
      <c r="E621" s="689"/>
      <c r="F621" s="672" t="s">
        <v>12</v>
      </c>
      <c r="G621" s="673"/>
      <c r="H621" s="672" t="s">
        <v>13</v>
      </c>
      <c r="I621" s="673"/>
      <c r="J621" s="672" t="s">
        <v>183</v>
      </c>
      <c r="K621" s="673"/>
      <c r="L621" s="672" t="s">
        <v>184</v>
      </c>
      <c r="M621" s="673"/>
      <c r="O621" s="303"/>
    </row>
    <row r="622" spans="1:15" ht="21" thickBot="1">
      <c r="A622" s="316"/>
      <c r="E622" s="692"/>
      <c r="F622" s="344" t="s">
        <v>185</v>
      </c>
      <c r="G622" s="345" t="s">
        <v>186</v>
      </c>
      <c r="H622" s="344" t="s">
        <v>185</v>
      </c>
      <c r="I622" s="345" t="s">
        <v>186</v>
      </c>
      <c r="J622" s="344" t="s">
        <v>185</v>
      </c>
      <c r="K622" s="345" t="s">
        <v>186</v>
      </c>
      <c r="L622" s="344" t="s">
        <v>185</v>
      </c>
      <c r="M622" s="345" t="s">
        <v>186</v>
      </c>
      <c r="O622" s="303"/>
    </row>
    <row r="623" spans="1:15" ht="21.75" thickTop="1" thickBot="1">
      <c r="A623" s="316"/>
      <c r="E623" s="311" t="s">
        <v>187</v>
      </c>
      <c r="F623" s="296"/>
      <c r="G623" s="347"/>
      <c r="O623" s="303"/>
    </row>
    <row r="624" spans="1:15" ht="21" thickTop="1">
      <c r="A624" s="270" t="s">
        <v>72</v>
      </c>
      <c r="B624" s="296" t="s">
        <v>375</v>
      </c>
      <c r="C624" s="296" t="s">
        <v>189</v>
      </c>
      <c r="D624" s="296" t="s">
        <v>189</v>
      </c>
      <c r="E624" s="485" t="s">
        <v>376</v>
      </c>
      <c r="F624" s="305">
        <f t="shared" ref="F624:M624" si="207">+F41</f>
        <v>45678</v>
      </c>
      <c r="G624" s="281" t="str">
        <f t="shared" si="207"/>
        <v>9:00</v>
      </c>
      <c r="H624" s="305">
        <f t="shared" si="207"/>
        <v>45698</v>
      </c>
      <c r="I624" s="281" t="str">
        <f t="shared" si="207"/>
        <v>9:00</v>
      </c>
      <c r="J624" s="305">
        <f t="shared" si="207"/>
        <v>45750</v>
      </c>
      <c r="K624" s="281">
        <f t="shared" si="207"/>
        <v>0.375</v>
      </c>
      <c r="L624" s="305">
        <f t="shared" si="207"/>
        <v>45771</v>
      </c>
      <c r="M624" s="281">
        <f t="shared" si="207"/>
        <v>0.375</v>
      </c>
      <c r="O624" s="303"/>
    </row>
    <row r="625" spans="1:15" ht="40.5">
      <c r="A625" s="270" t="s">
        <v>78</v>
      </c>
      <c r="B625" s="296" t="s">
        <v>375</v>
      </c>
      <c r="C625" s="296" t="s">
        <v>189</v>
      </c>
      <c r="D625" s="296" t="s">
        <v>189</v>
      </c>
      <c r="E625" s="314" t="s">
        <v>377</v>
      </c>
      <c r="F625" s="305">
        <f>+F596</f>
        <v>45671</v>
      </c>
      <c r="G625" s="281">
        <f t="shared" ref="G625:M627" si="208">+G596</f>
        <v>0.375</v>
      </c>
      <c r="H625" s="305">
        <f t="shared" si="208"/>
        <v>45695</v>
      </c>
      <c r="I625" s="281">
        <f t="shared" si="208"/>
        <v>0.375</v>
      </c>
      <c r="J625" s="305">
        <f t="shared" si="208"/>
        <v>45751</v>
      </c>
      <c r="K625" s="281">
        <f t="shared" si="208"/>
        <v>0.375</v>
      </c>
      <c r="L625" s="305">
        <f t="shared" si="208"/>
        <v>45776</v>
      </c>
      <c r="M625" s="281">
        <f t="shared" si="208"/>
        <v>0.375</v>
      </c>
      <c r="O625" s="303"/>
    </row>
    <row r="626" spans="1:15">
      <c r="A626" s="270" t="s">
        <v>27</v>
      </c>
      <c r="B626" s="296" t="s">
        <v>375</v>
      </c>
      <c r="C626" s="296" t="s">
        <v>189</v>
      </c>
      <c r="D626" s="296" t="s">
        <v>189</v>
      </c>
      <c r="E626" s="326" t="s">
        <v>378</v>
      </c>
      <c r="F626" s="305">
        <f>+F597</f>
        <v>45665</v>
      </c>
      <c r="G626" s="281">
        <f t="shared" si="208"/>
        <v>0.375</v>
      </c>
      <c r="H626" s="305">
        <f t="shared" si="208"/>
        <v>45695</v>
      </c>
      <c r="I626" s="281">
        <f t="shared" si="208"/>
        <v>0.625</v>
      </c>
      <c r="J626" s="305">
        <f t="shared" si="208"/>
        <v>45748</v>
      </c>
      <c r="K626" s="281">
        <f t="shared" si="208"/>
        <v>0.625</v>
      </c>
      <c r="L626" s="305">
        <f t="shared" si="208"/>
        <v>45770</v>
      </c>
      <c r="M626" s="281">
        <f t="shared" si="208"/>
        <v>0.625</v>
      </c>
      <c r="O626" s="303"/>
    </row>
    <row r="627" spans="1:15">
      <c r="A627" s="270" t="s">
        <v>99</v>
      </c>
      <c r="B627" s="296" t="s">
        <v>375</v>
      </c>
      <c r="C627" s="296" t="s">
        <v>189</v>
      </c>
      <c r="D627" s="296" t="s">
        <v>189</v>
      </c>
      <c r="E627" s="314" t="s">
        <v>346</v>
      </c>
      <c r="F627" s="305">
        <f>+F598</f>
        <v>45672</v>
      </c>
      <c r="G627" s="281">
        <f t="shared" si="208"/>
        <v>0.625</v>
      </c>
      <c r="H627" s="305">
        <f t="shared" si="208"/>
        <v>45692</v>
      </c>
      <c r="I627" s="281">
        <f t="shared" si="208"/>
        <v>0.625</v>
      </c>
      <c r="J627" s="305">
        <f t="shared" si="208"/>
        <v>45747</v>
      </c>
      <c r="K627" s="281">
        <f t="shared" si="208"/>
        <v>0.375</v>
      </c>
      <c r="L627" s="305">
        <f t="shared" si="208"/>
        <v>45775</v>
      </c>
      <c r="M627" s="281">
        <f t="shared" si="208"/>
        <v>0.35416666666666669</v>
      </c>
      <c r="O627" s="303"/>
    </row>
    <row r="628" spans="1:15" ht="21" thickBot="1">
      <c r="H628" s="370"/>
      <c r="I628" s="371"/>
      <c r="J628" s="370"/>
      <c r="K628" s="371"/>
      <c r="L628" s="370"/>
      <c r="M628" s="371"/>
      <c r="O628" s="303"/>
    </row>
    <row r="629" spans="1:15" ht="21.75" thickTop="1" thickBot="1">
      <c r="A629" s="270"/>
      <c r="E629" s="311" t="s">
        <v>197</v>
      </c>
      <c r="F629" s="312"/>
      <c r="G629" s="313"/>
      <c r="H629" s="312"/>
      <c r="I629" s="313"/>
      <c r="J629" s="370"/>
      <c r="K629" s="371"/>
      <c r="L629" s="312"/>
      <c r="M629" s="313"/>
      <c r="O629" s="303"/>
    </row>
    <row r="630" spans="1:15" ht="21" thickTop="1">
      <c r="A630" s="270" t="s">
        <v>66</v>
      </c>
      <c r="B630" s="296" t="s">
        <v>375</v>
      </c>
      <c r="C630" s="296" t="s">
        <v>189</v>
      </c>
      <c r="D630" s="296" t="s">
        <v>198</v>
      </c>
      <c r="E630" s="314" t="s">
        <v>379</v>
      </c>
      <c r="F630" s="305">
        <f>+F601</f>
        <v>45677</v>
      </c>
      <c r="G630" s="281" t="str">
        <f t="shared" ref="G630:M631" si="209">+G601</f>
        <v>15:30</v>
      </c>
      <c r="H630" s="305">
        <f t="shared" si="209"/>
        <v>45698</v>
      </c>
      <c r="I630" s="281" t="str">
        <f t="shared" si="209"/>
        <v>15:30</v>
      </c>
      <c r="J630" s="305">
        <f t="shared" si="209"/>
        <v>45748</v>
      </c>
      <c r="K630" s="281">
        <f t="shared" si="209"/>
        <v>0.375</v>
      </c>
      <c r="L630" s="305">
        <f t="shared" si="209"/>
        <v>45770</v>
      </c>
      <c r="M630" s="281">
        <f t="shared" si="209"/>
        <v>0.375</v>
      </c>
      <c r="O630" s="303"/>
    </row>
    <row r="631" spans="1:15" ht="40.5">
      <c r="A631" s="270" t="s">
        <v>132</v>
      </c>
      <c r="E631" s="314" t="s">
        <v>380</v>
      </c>
      <c r="F631" s="305">
        <f>+F602</f>
        <v>45673</v>
      </c>
      <c r="G631" s="281" t="str">
        <f t="shared" si="209"/>
        <v>15:00</v>
      </c>
      <c r="H631" s="305">
        <f t="shared" si="209"/>
        <v>45694</v>
      </c>
      <c r="I631" s="281" t="str">
        <f t="shared" si="209"/>
        <v>15:00</v>
      </c>
      <c r="J631" s="305">
        <f t="shared" si="209"/>
        <v>45750</v>
      </c>
      <c r="K631" s="281" t="str">
        <f t="shared" si="209"/>
        <v>15:30</v>
      </c>
      <c r="L631" s="305">
        <f t="shared" si="209"/>
        <v>45775</v>
      </c>
      <c r="M631" s="281">
        <f t="shared" si="209"/>
        <v>0.375</v>
      </c>
      <c r="O631" s="303"/>
    </row>
    <row r="632" spans="1:15" ht="40.5">
      <c r="A632" s="270" t="s">
        <v>92</v>
      </c>
      <c r="B632" s="296" t="s">
        <v>375</v>
      </c>
      <c r="C632" s="296" t="s">
        <v>189</v>
      </c>
      <c r="D632" s="296" t="s">
        <v>198</v>
      </c>
      <c r="E632" s="315" t="s">
        <v>391</v>
      </c>
      <c r="F632" s="305">
        <f t="shared" ref="F632:M632" si="210">F58</f>
        <v>45673</v>
      </c>
      <c r="G632" s="281" t="str">
        <f t="shared" si="210"/>
        <v>8:30</v>
      </c>
      <c r="H632" s="305">
        <f t="shared" si="210"/>
        <v>45692</v>
      </c>
      <c r="I632" s="281" t="str">
        <f t="shared" si="210"/>
        <v>8:30</v>
      </c>
      <c r="J632" s="305">
        <f t="shared" si="210"/>
        <v>45750</v>
      </c>
      <c r="K632" s="281" t="str">
        <f t="shared" si="210"/>
        <v>8:30</v>
      </c>
      <c r="L632" s="305">
        <f t="shared" si="210"/>
        <v>45771</v>
      </c>
      <c r="M632" s="281" t="str">
        <f t="shared" si="210"/>
        <v>8:30</v>
      </c>
      <c r="O632" s="303"/>
    </row>
    <row r="633" spans="1:15">
      <c r="A633" s="270" t="s">
        <v>392</v>
      </c>
      <c r="E633" s="315" t="s">
        <v>393</v>
      </c>
      <c r="F633" s="305">
        <f t="shared" ref="F633:M633" si="211">+F15</f>
        <v>45678</v>
      </c>
      <c r="G633" s="281">
        <f t="shared" si="211"/>
        <v>0.35416666666666669</v>
      </c>
      <c r="H633" s="305">
        <f t="shared" si="211"/>
        <v>45698</v>
      </c>
      <c r="I633" s="281">
        <f t="shared" si="211"/>
        <v>0.35416666666666669</v>
      </c>
      <c r="J633" s="305">
        <f t="shared" si="211"/>
        <v>45749</v>
      </c>
      <c r="K633" s="281">
        <f t="shared" si="211"/>
        <v>0.35416666666666669</v>
      </c>
      <c r="L633" s="305">
        <f t="shared" si="211"/>
        <v>45776</v>
      </c>
      <c r="M633" s="281">
        <f t="shared" si="211"/>
        <v>0.35416666666666669</v>
      </c>
      <c r="O633" s="303"/>
    </row>
    <row r="634" spans="1:15" ht="21" thickBot="1">
      <c r="A634" s="316"/>
      <c r="E634" s="317"/>
      <c r="F634" s="318"/>
      <c r="G634" s="319"/>
      <c r="H634" s="318"/>
      <c r="I634" s="319"/>
      <c r="J634" s="318"/>
      <c r="K634" s="319"/>
      <c r="L634" s="318"/>
      <c r="M634" s="319"/>
      <c r="O634" s="303"/>
    </row>
    <row r="635" spans="1:15" ht="21.75" thickTop="1" thickBot="1">
      <c r="A635" s="270"/>
      <c r="E635" s="311" t="s">
        <v>208</v>
      </c>
      <c r="F635" s="312"/>
      <c r="G635" s="313"/>
      <c r="H635" s="312"/>
      <c r="I635" s="313"/>
      <c r="J635" s="312"/>
      <c r="K635" s="313"/>
      <c r="L635" s="312"/>
      <c r="M635" s="313"/>
      <c r="O635" s="303"/>
    </row>
    <row r="636" spans="1:15" ht="21" thickTop="1">
      <c r="A636" s="270" t="s">
        <v>126</v>
      </c>
      <c r="B636" s="296" t="s">
        <v>375</v>
      </c>
      <c r="C636" s="296" t="s">
        <v>198</v>
      </c>
      <c r="D636" s="296" t="s">
        <v>189</v>
      </c>
      <c r="E636" s="320" t="s">
        <v>383</v>
      </c>
      <c r="F636" s="280">
        <f t="shared" ref="F636:M636" si="212">F89</f>
        <v>45674</v>
      </c>
      <c r="G636" s="281" t="str">
        <f t="shared" si="212"/>
        <v>9:00</v>
      </c>
      <c r="H636" s="280">
        <f t="shared" si="212"/>
        <v>45698</v>
      </c>
      <c r="I636" s="281">
        <f t="shared" si="212"/>
        <v>0.45833333333333331</v>
      </c>
      <c r="J636" s="280">
        <f t="shared" si="212"/>
        <v>45751</v>
      </c>
      <c r="K636" s="281">
        <f t="shared" si="212"/>
        <v>0.625</v>
      </c>
      <c r="L636" s="280">
        <f t="shared" si="212"/>
        <v>45775</v>
      </c>
      <c r="M636" s="281">
        <f t="shared" si="212"/>
        <v>0.625</v>
      </c>
      <c r="O636" s="303"/>
    </row>
    <row r="637" spans="1:15">
      <c r="A637" s="270" t="s">
        <v>148</v>
      </c>
      <c r="B637" s="296" t="s">
        <v>375</v>
      </c>
      <c r="C637" s="296" t="s">
        <v>198</v>
      </c>
      <c r="D637" s="296" t="s">
        <v>198</v>
      </c>
      <c r="E637" s="331" t="s">
        <v>389</v>
      </c>
      <c r="F637" s="280">
        <f>F111</f>
        <v>45673</v>
      </c>
      <c r="G637" s="281" t="str">
        <f t="shared" ref="G637:M637" si="213">G111</f>
        <v>15:00</v>
      </c>
      <c r="H637" s="280">
        <f t="shared" si="213"/>
        <v>45694</v>
      </c>
      <c r="I637" s="281" t="str">
        <f t="shared" si="213"/>
        <v>15:00</v>
      </c>
      <c r="J637" s="280">
        <f t="shared" si="213"/>
        <v>45748</v>
      </c>
      <c r="K637" s="281">
        <f t="shared" si="213"/>
        <v>0.375</v>
      </c>
      <c r="L637" s="280">
        <f t="shared" si="213"/>
        <v>45769</v>
      </c>
      <c r="M637" s="281">
        <f t="shared" si="213"/>
        <v>0.5</v>
      </c>
      <c r="O637" s="303"/>
    </row>
    <row r="638" spans="1:15">
      <c r="A638" s="292"/>
      <c r="B638" s="309"/>
      <c r="C638" s="309"/>
      <c r="D638" s="309"/>
      <c r="E638" s="324" t="s">
        <v>290</v>
      </c>
      <c r="F638" s="325"/>
      <c r="G638" s="281"/>
      <c r="H638" s="325"/>
      <c r="I638" s="281"/>
      <c r="J638" s="325"/>
      <c r="K638" s="281"/>
      <c r="L638" s="325"/>
      <c r="M638" s="281"/>
      <c r="O638" s="303"/>
    </row>
    <row r="639" spans="1:15" ht="40.5">
      <c r="A639" s="292" t="s">
        <v>114</v>
      </c>
      <c r="B639" s="309"/>
      <c r="C639" s="309"/>
      <c r="D639" s="309"/>
      <c r="E639" s="326" t="s">
        <v>394</v>
      </c>
      <c r="F639" s="280">
        <f t="shared" ref="F639:M639" si="214">+F79</f>
        <v>45666</v>
      </c>
      <c r="G639" s="281">
        <f t="shared" si="214"/>
        <v>0.35416666666666669</v>
      </c>
      <c r="H639" s="280">
        <f t="shared" si="214"/>
        <v>45687</v>
      </c>
      <c r="I639" s="281">
        <f t="shared" si="214"/>
        <v>0.35416666666666669</v>
      </c>
      <c r="J639" s="283">
        <f t="shared" si="214"/>
        <v>45751</v>
      </c>
      <c r="K639" s="281">
        <f t="shared" si="214"/>
        <v>0.35416666666666669</v>
      </c>
      <c r="L639" s="283">
        <f t="shared" si="214"/>
        <v>45777</v>
      </c>
      <c r="M639" s="281">
        <f t="shared" si="214"/>
        <v>0.64583333333333337</v>
      </c>
      <c r="O639" s="303"/>
    </row>
    <row r="640" spans="1:15">
      <c r="A640" s="316"/>
      <c r="E640" s="480"/>
      <c r="F640" s="460"/>
      <c r="O640" s="303"/>
    </row>
    <row r="642" spans="1:15">
      <c r="A642" s="302"/>
      <c r="B642" s="277"/>
      <c r="C642" s="277"/>
      <c r="D642" s="277"/>
      <c r="E642" s="434"/>
      <c r="F642" s="346"/>
      <c r="G642" s="346"/>
      <c r="H642" s="346"/>
      <c r="I642" s="346"/>
      <c r="J642" s="346"/>
      <c r="K642" s="346"/>
      <c r="L642" s="346"/>
      <c r="M642" s="346"/>
      <c r="O642" s="303"/>
    </row>
    <row r="643" spans="1:15">
      <c r="A643" s="316"/>
      <c r="E643" s="454" t="s">
        <v>233</v>
      </c>
      <c r="F643" s="296"/>
      <c r="G643" s="347"/>
      <c r="K643" s="296" t="s">
        <v>310</v>
      </c>
      <c r="O643" s="303"/>
    </row>
    <row r="644" spans="1:15">
      <c r="A644" s="316"/>
      <c r="E644" s="454"/>
      <c r="F644" s="296"/>
      <c r="G644" s="347"/>
      <c r="K644" s="296" t="s">
        <v>395</v>
      </c>
      <c r="O644" s="303"/>
    </row>
    <row r="645" spans="1:15">
      <c r="A645" s="316"/>
      <c r="E645" s="480"/>
      <c r="F645" s="460"/>
      <c r="O645" s="303"/>
    </row>
    <row r="646" spans="1:15">
      <c r="A646" s="316"/>
      <c r="E646" s="480"/>
      <c r="F646" s="460"/>
      <c r="O646" s="303"/>
    </row>
    <row r="647" spans="1:15">
      <c r="A647" s="316"/>
      <c r="E647" s="480"/>
      <c r="F647" s="460"/>
      <c r="O647" s="303"/>
    </row>
    <row r="648" spans="1:15" ht="25.5" hidden="1">
      <c r="A648" s="316"/>
      <c r="E648" s="442" t="s">
        <v>0</v>
      </c>
      <c r="F648" s="442"/>
      <c r="G648" s="442"/>
      <c r="O648" s="303"/>
    </row>
    <row r="649" spans="1:15" ht="25.5" hidden="1">
      <c r="A649" s="316"/>
      <c r="E649" s="442" t="s">
        <v>179</v>
      </c>
      <c r="F649" s="442"/>
      <c r="G649" s="442"/>
      <c r="O649" s="303"/>
    </row>
    <row r="650" spans="1:15" ht="30" hidden="1">
      <c r="A650" s="316"/>
      <c r="E650" s="473" t="s">
        <v>396</v>
      </c>
      <c r="F650" s="473"/>
      <c r="G650" s="473"/>
      <c r="O650" s="303"/>
    </row>
    <row r="651" spans="1:15" ht="25.5" hidden="1">
      <c r="A651" s="316"/>
      <c r="E651" s="442" t="s">
        <v>397</v>
      </c>
      <c r="F651" s="442"/>
      <c r="G651" s="442"/>
      <c r="O651" s="303"/>
    </row>
    <row r="652" spans="1:15" ht="30" hidden="1">
      <c r="A652" s="316"/>
      <c r="E652" s="473"/>
      <c r="F652" s="473"/>
      <c r="G652" s="487"/>
      <c r="O652" s="303"/>
    </row>
    <row r="653" spans="1:15" ht="21.75" hidden="1" customHeight="1" thickBot="1">
      <c r="A653" s="316"/>
      <c r="E653" s="688" t="s">
        <v>182</v>
      </c>
      <c r="F653" s="699" t="s">
        <v>398</v>
      </c>
      <c r="G653" s="699"/>
      <c r="O653" s="303"/>
    </row>
    <row r="654" spans="1:15" ht="21.75" hidden="1" customHeight="1" thickBot="1">
      <c r="A654" s="316"/>
      <c r="E654" s="689"/>
      <c r="F654" s="672" t="s">
        <v>12</v>
      </c>
      <c r="G654" s="673"/>
      <c r="O654" s="303"/>
    </row>
    <row r="655" spans="1:15" ht="21" hidden="1" thickBot="1">
      <c r="A655" s="316"/>
      <c r="E655" s="692"/>
      <c r="F655" s="344" t="s">
        <v>185</v>
      </c>
      <c r="G655" s="345" t="s">
        <v>186</v>
      </c>
      <c r="O655" s="303"/>
    </row>
    <row r="656" spans="1:15" ht="21.75" hidden="1" thickTop="1" thickBot="1">
      <c r="A656" s="316"/>
      <c r="E656" s="311" t="s">
        <v>399</v>
      </c>
      <c r="F656" s="296"/>
      <c r="G656" s="347"/>
      <c r="O656" s="303"/>
    </row>
    <row r="657" spans="1:15" ht="40.5" hidden="1">
      <c r="A657" s="270"/>
      <c r="B657" s="277" t="s">
        <v>400</v>
      </c>
      <c r="C657" s="277" t="s">
        <v>189</v>
      </c>
      <c r="D657" s="277"/>
      <c r="E657" s="488" t="s">
        <v>401</v>
      </c>
      <c r="F657" s="280" t="e">
        <f>#REF!</f>
        <v>#REF!</v>
      </c>
      <c r="G657" s="281" t="e">
        <f>#REF!</f>
        <v>#REF!</v>
      </c>
      <c r="O657" s="303"/>
    </row>
    <row r="658" spans="1:15" hidden="1">
      <c r="A658" s="270"/>
      <c r="B658" s="277" t="s">
        <v>400</v>
      </c>
      <c r="C658" s="277" t="s">
        <v>189</v>
      </c>
      <c r="D658" s="277"/>
      <c r="E658" s="288" t="s">
        <v>215</v>
      </c>
      <c r="F658" s="280" t="e">
        <f>#REF!</f>
        <v>#REF!</v>
      </c>
      <c r="G658" s="281" t="e">
        <f>#REF!</f>
        <v>#REF!</v>
      </c>
      <c r="O658" s="303"/>
    </row>
    <row r="659" spans="1:15" hidden="1">
      <c r="A659" s="270"/>
      <c r="B659" s="277" t="s">
        <v>400</v>
      </c>
      <c r="C659" s="277" t="s">
        <v>189</v>
      </c>
      <c r="D659" s="277"/>
      <c r="E659" s="278" t="s">
        <v>402</v>
      </c>
      <c r="F659" s="280" t="e">
        <f>#REF!</f>
        <v>#REF!</v>
      </c>
      <c r="G659" s="281" t="e">
        <f>#REF!</f>
        <v>#REF!</v>
      </c>
      <c r="O659" s="303"/>
    </row>
    <row r="660" spans="1:15" hidden="1">
      <c r="A660" s="270"/>
      <c r="B660" s="277" t="s">
        <v>400</v>
      </c>
      <c r="C660" s="277" t="s">
        <v>189</v>
      </c>
      <c r="D660" s="277"/>
      <c r="E660" s="404" t="s">
        <v>403</v>
      </c>
      <c r="F660" s="280" t="e">
        <f>#REF!</f>
        <v>#REF!</v>
      </c>
      <c r="G660" s="281" t="e">
        <f>#REF!</f>
        <v>#REF!</v>
      </c>
      <c r="O660" s="303"/>
    </row>
    <row r="661" spans="1:15" ht="40.5" hidden="1">
      <c r="A661" s="270"/>
      <c r="B661" s="277" t="s">
        <v>400</v>
      </c>
      <c r="C661" s="277" t="s">
        <v>189</v>
      </c>
      <c r="D661" s="277"/>
      <c r="E661" s="278" t="s">
        <v>404</v>
      </c>
      <c r="F661" s="280" t="e">
        <f>#REF!</f>
        <v>#REF!</v>
      </c>
      <c r="G661" s="281" t="e">
        <f>#REF!</f>
        <v>#REF!</v>
      </c>
      <c r="O661" s="303"/>
    </row>
    <row r="662" spans="1:15" ht="40.5" hidden="1">
      <c r="A662" s="270"/>
      <c r="B662" s="277" t="s">
        <v>400</v>
      </c>
      <c r="C662" s="277" t="s">
        <v>189</v>
      </c>
      <c r="D662" s="277"/>
      <c r="E662" s="278" t="s">
        <v>405</v>
      </c>
      <c r="F662" s="280" t="e">
        <f>#REF!</f>
        <v>#REF!</v>
      </c>
      <c r="G662" s="281" t="e">
        <f>#REF!</f>
        <v>#REF!</v>
      </c>
      <c r="O662" s="303"/>
    </row>
    <row r="663" spans="1:15" hidden="1">
      <c r="A663" s="270"/>
      <c r="B663" s="277" t="s">
        <v>400</v>
      </c>
      <c r="C663" s="277" t="s">
        <v>189</v>
      </c>
      <c r="D663" s="277"/>
      <c r="E663" s="404" t="s">
        <v>406</v>
      </c>
      <c r="F663" s="280" t="e">
        <f>#REF!</f>
        <v>#REF!</v>
      </c>
      <c r="G663" s="281" t="e">
        <f>#REF!</f>
        <v>#REF!</v>
      </c>
      <c r="O663" s="303"/>
    </row>
    <row r="664" spans="1:15" hidden="1">
      <c r="A664" s="270"/>
      <c r="B664" s="277" t="s">
        <v>400</v>
      </c>
      <c r="C664" s="277" t="s">
        <v>189</v>
      </c>
      <c r="D664" s="277"/>
      <c r="E664" s="288" t="s">
        <v>407</v>
      </c>
      <c r="F664" s="280" t="e">
        <f>#REF!</f>
        <v>#REF!</v>
      </c>
      <c r="G664" s="281" t="e">
        <f>#REF!</f>
        <v>#REF!</v>
      </c>
      <c r="O664" s="303"/>
    </row>
    <row r="665" spans="1:15" hidden="1">
      <c r="A665" s="316"/>
      <c r="E665" s="454"/>
      <c r="F665" s="489"/>
      <c r="G665" s="490"/>
      <c r="O665" s="303"/>
    </row>
    <row r="666" spans="1:15" ht="21.75" hidden="1" thickTop="1" thickBot="1">
      <c r="A666" s="316"/>
      <c r="E666" s="311" t="s">
        <v>408</v>
      </c>
      <c r="F666" s="489"/>
      <c r="G666" s="490"/>
      <c r="O666" s="303"/>
    </row>
    <row r="667" spans="1:15" ht="21" hidden="1" thickTop="1">
      <c r="A667" s="270"/>
      <c r="B667" s="277" t="s">
        <v>400</v>
      </c>
      <c r="C667" s="277" t="s">
        <v>198</v>
      </c>
      <c r="D667" s="277"/>
      <c r="E667" s="491" t="s">
        <v>409</v>
      </c>
      <c r="F667" s="280" t="e">
        <f>#REF!</f>
        <v>#REF!</v>
      </c>
      <c r="G667" s="281" t="e">
        <f>#REF!</f>
        <v>#REF!</v>
      </c>
      <c r="O667" s="303"/>
    </row>
    <row r="668" spans="1:15" hidden="1">
      <c r="A668" s="270"/>
      <c r="B668" s="277" t="s">
        <v>400</v>
      </c>
      <c r="C668" s="277" t="s">
        <v>198</v>
      </c>
      <c r="D668" s="277"/>
      <c r="E668" s="278" t="s">
        <v>410</v>
      </c>
      <c r="F668" s="280" t="e">
        <f>#REF!</f>
        <v>#REF!</v>
      </c>
      <c r="G668" s="281" t="e">
        <f>#REF!</f>
        <v>#REF!</v>
      </c>
      <c r="O668" s="303"/>
    </row>
    <row r="669" spans="1:15" hidden="1">
      <c r="A669" s="270"/>
      <c r="B669" s="277" t="s">
        <v>400</v>
      </c>
      <c r="C669" s="277" t="s">
        <v>198</v>
      </c>
      <c r="D669" s="277"/>
      <c r="E669" s="278" t="s">
        <v>211</v>
      </c>
      <c r="F669" s="280" t="e">
        <f>#REF!</f>
        <v>#REF!</v>
      </c>
      <c r="G669" s="281" t="e">
        <f>#REF!</f>
        <v>#REF!</v>
      </c>
      <c r="O669" s="303"/>
    </row>
    <row r="670" spans="1:15" hidden="1">
      <c r="A670" s="270"/>
      <c r="B670" s="277" t="s">
        <v>400</v>
      </c>
      <c r="C670" s="277" t="s">
        <v>198</v>
      </c>
      <c r="D670" s="277"/>
      <c r="E670" s="492" t="s">
        <v>411</v>
      </c>
      <c r="F670" s="280" t="e">
        <f>#REF!</f>
        <v>#REF!</v>
      </c>
      <c r="G670" s="281" t="e">
        <f>#REF!</f>
        <v>#REF!</v>
      </c>
      <c r="O670" s="303"/>
    </row>
    <row r="671" spans="1:15" hidden="1">
      <c r="A671" s="316"/>
      <c r="E671" s="446" t="s">
        <v>290</v>
      </c>
      <c r="F671" s="493"/>
      <c r="G671" s="490"/>
    </row>
    <row r="672" spans="1:15" hidden="1">
      <c r="A672" s="270"/>
      <c r="B672" s="277" t="s">
        <v>400</v>
      </c>
      <c r="C672" s="277" t="s">
        <v>198</v>
      </c>
      <c r="D672" s="277"/>
      <c r="E672" s="494" t="s">
        <v>412</v>
      </c>
      <c r="F672" s="280" t="e">
        <f>#REF!</f>
        <v>#REF!</v>
      </c>
      <c r="G672" s="281" t="e">
        <f>#REF!</f>
        <v>#REF!</v>
      </c>
    </row>
    <row r="673" spans="1:15" ht="41.25" hidden="1" thickBot="1">
      <c r="A673" s="270"/>
      <c r="B673" s="277" t="s">
        <v>400</v>
      </c>
      <c r="C673" s="277" t="s">
        <v>198</v>
      </c>
      <c r="D673" s="277"/>
      <c r="E673" s="449" t="s">
        <v>413</v>
      </c>
      <c r="F673" s="280" t="e">
        <f>#REF!</f>
        <v>#REF!</v>
      </c>
      <c r="G673" s="281" t="e">
        <f>#REF!</f>
        <v>#REF!</v>
      </c>
    </row>
    <row r="674" spans="1:15" hidden="1">
      <c r="A674" s="316"/>
      <c r="E674" s="446" t="s">
        <v>205</v>
      </c>
      <c r="F674" s="493"/>
      <c r="G674" s="490"/>
    </row>
    <row r="675" spans="1:15" hidden="1">
      <c r="A675" s="270"/>
      <c r="B675" s="277" t="s">
        <v>400</v>
      </c>
      <c r="C675" s="277" t="s">
        <v>198</v>
      </c>
      <c r="D675" s="277"/>
      <c r="E675" s="447" t="s">
        <v>256</v>
      </c>
      <c r="F675" s="280" t="e">
        <f>#REF!</f>
        <v>#REF!</v>
      </c>
      <c r="G675" s="281" t="e">
        <f>#REF!</f>
        <v>#REF!</v>
      </c>
    </row>
    <row r="676" spans="1:15" ht="21" hidden="1" thickBot="1">
      <c r="A676" s="270"/>
      <c r="B676" s="277" t="s">
        <v>400</v>
      </c>
      <c r="C676" s="277" t="s">
        <v>198</v>
      </c>
      <c r="D676" s="277"/>
      <c r="E676" s="449" t="s">
        <v>414</v>
      </c>
      <c r="F676" s="280" t="e">
        <f>#REF!</f>
        <v>#REF!</v>
      </c>
      <c r="G676" s="281" t="e">
        <f>#REF!</f>
        <v>#REF!</v>
      </c>
    </row>
    <row r="677" spans="1:15" hidden="1">
      <c r="A677" s="316"/>
      <c r="E677" s="454"/>
      <c r="F677" s="495"/>
      <c r="G677" s="496"/>
    </row>
    <row r="678" spans="1:15" ht="21.75" hidden="1" thickTop="1" thickBot="1">
      <c r="A678" s="316"/>
      <c r="E678" s="311" t="s">
        <v>415</v>
      </c>
      <c r="F678" s="495"/>
      <c r="G678" s="496"/>
    </row>
    <row r="679" spans="1:15" ht="21" hidden="1" thickTop="1">
      <c r="A679" s="270"/>
      <c r="B679" s="277" t="s">
        <v>400</v>
      </c>
      <c r="C679" s="277" t="s">
        <v>217</v>
      </c>
      <c r="D679" s="277"/>
      <c r="E679" s="458" t="s">
        <v>221</v>
      </c>
      <c r="F679" s="280" t="e">
        <f>#REF!</f>
        <v>#REF!</v>
      </c>
      <c r="G679" s="281" t="e">
        <f>#REF!</f>
        <v>#REF!</v>
      </c>
    </row>
    <row r="680" spans="1:15" ht="40.5" hidden="1">
      <c r="A680" s="270"/>
      <c r="B680" s="277" t="s">
        <v>400</v>
      </c>
      <c r="C680" s="277" t="s">
        <v>217</v>
      </c>
      <c r="D680" s="277"/>
      <c r="E680" s="404" t="s">
        <v>416</v>
      </c>
      <c r="F680" s="280" t="e">
        <f>#REF!</f>
        <v>#REF!</v>
      </c>
      <c r="G680" s="281" t="e">
        <f>#REF!</f>
        <v>#REF!</v>
      </c>
    </row>
    <row r="681" spans="1:15" hidden="1">
      <c r="A681" s="270"/>
      <c r="B681" s="277" t="s">
        <v>400</v>
      </c>
      <c r="C681" s="277" t="s">
        <v>217</v>
      </c>
      <c r="D681" s="277"/>
      <c r="E681" s="404" t="s">
        <v>334</v>
      </c>
      <c r="F681" s="280" t="e">
        <f>#REF!</f>
        <v>#REF!</v>
      </c>
      <c r="G681" s="281" t="e">
        <f>#REF!</f>
        <v>#REF!</v>
      </c>
    </row>
    <row r="682" spans="1:15" hidden="1">
      <c r="A682" s="270"/>
      <c r="B682" s="277" t="s">
        <v>400</v>
      </c>
      <c r="C682" s="277" t="s">
        <v>217</v>
      </c>
      <c r="D682" s="277"/>
      <c r="E682" s="404" t="s">
        <v>417</v>
      </c>
      <c r="F682" s="280" t="e">
        <f>#REF!</f>
        <v>#REF!</v>
      </c>
      <c r="G682" s="281" t="e">
        <f>#REF!</f>
        <v>#REF!</v>
      </c>
    </row>
    <row r="683" spans="1:15" ht="40.5" hidden="1">
      <c r="A683" s="270"/>
      <c r="B683" s="277" t="s">
        <v>400</v>
      </c>
      <c r="C683" s="277" t="s">
        <v>217</v>
      </c>
      <c r="D683" s="277"/>
      <c r="E683" s="404" t="s">
        <v>418</v>
      </c>
      <c r="F683" s="280" t="e">
        <f>#REF!</f>
        <v>#REF!</v>
      </c>
      <c r="G683" s="281" t="e">
        <f>#REF!</f>
        <v>#REF!</v>
      </c>
    </row>
    <row r="684" spans="1:15" hidden="1">
      <c r="A684" s="270"/>
      <c r="B684" s="277" t="s">
        <v>400</v>
      </c>
      <c r="C684" s="277" t="s">
        <v>217</v>
      </c>
      <c r="D684" s="277"/>
      <c r="E684" s="288" t="s">
        <v>419</v>
      </c>
      <c r="F684" s="280" t="e">
        <f>#REF!</f>
        <v>#REF!</v>
      </c>
      <c r="G684" s="281" t="e">
        <f>#REF!</f>
        <v>#REF!</v>
      </c>
    </row>
    <row r="685" spans="1:15" hidden="1">
      <c r="A685" s="316"/>
      <c r="E685" s="454"/>
      <c r="F685" s="495"/>
      <c r="G685" s="496"/>
    </row>
    <row r="686" spans="1:15" s="481" customFormat="1" hidden="1">
      <c r="A686" s="316"/>
      <c r="B686" s="277"/>
      <c r="C686" s="277"/>
      <c r="D686" s="277"/>
      <c r="E686" s="497"/>
      <c r="F686" s="497"/>
      <c r="G686" s="497"/>
      <c r="O686" s="301"/>
    </row>
    <row r="687" spans="1:15" hidden="1">
      <c r="A687" s="316"/>
      <c r="E687" s="497"/>
      <c r="F687" s="497"/>
      <c r="G687" s="497"/>
      <c r="O687" s="303"/>
    </row>
    <row r="688" spans="1:15" hidden="1">
      <c r="A688" s="316"/>
      <c r="E688" s="454"/>
      <c r="F688" s="296"/>
      <c r="G688" s="347"/>
      <c r="O688" s="303"/>
    </row>
    <row r="689" spans="1:15" hidden="1">
      <c r="A689" s="316"/>
      <c r="E689" s="454"/>
      <c r="F689" s="460"/>
      <c r="O689" s="303"/>
    </row>
    <row r="690" spans="1:15" hidden="1">
      <c r="A690" s="316"/>
      <c r="E690" s="480"/>
      <c r="F690" s="460"/>
      <c r="O690" s="303"/>
    </row>
    <row r="691" spans="1:15" hidden="1">
      <c r="A691" s="316"/>
      <c r="E691" s="454"/>
      <c r="F691" s="296"/>
      <c r="G691" s="347"/>
      <c r="O691" s="303"/>
    </row>
    <row r="692" spans="1:15" hidden="1">
      <c r="A692" s="316"/>
      <c r="F692" s="498"/>
      <c r="O692" s="303"/>
    </row>
    <row r="693" spans="1:15" ht="25.5" hidden="1">
      <c r="A693" s="316"/>
      <c r="E693" s="442" t="s">
        <v>0</v>
      </c>
      <c r="F693" s="442"/>
      <c r="G693" s="442"/>
      <c r="O693" s="303"/>
    </row>
    <row r="694" spans="1:15" ht="25.5" hidden="1">
      <c r="A694" s="316"/>
      <c r="E694" s="442" t="s">
        <v>179</v>
      </c>
      <c r="F694" s="442"/>
      <c r="G694" s="442"/>
      <c r="O694" s="303"/>
    </row>
    <row r="695" spans="1:15" ht="30" hidden="1">
      <c r="A695" s="316"/>
      <c r="E695" s="473" t="s">
        <v>420</v>
      </c>
      <c r="F695" s="473"/>
      <c r="G695" s="473"/>
      <c r="O695" s="303"/>
    </row>
    <row r="696" spans="1:15" ht="25.5" hidden="1">
      <c r="A696" s="316"/>
      <c r="E696" s="442" t="s">
        <v>397</v>
      </c>
      <c r="F696" s="442"/>
      <c r="G696" s="442"/>
      <c r="O696" s="303"/>
    </row>
    <row r="697" spans="1:15" ht="26.25" hidden="1" thickBot="1">
      <c r="A697" s="316"/>
      <c r="E697" s="499"/>
      <c r="F697" s="499"/>
      <c r="G697" s="499"/>
      <c r="O697" s="303"/>
    </row>
    <row r="698" spans="1:15" ht="21" hidden="1" thickBot="1">
      <c r="A698" s="316"/>
      <c r="E698" s="688" t="s">
        <v>182</v>
      </c>
      <c r="F698" s="672" t="s">
        <v>7</v>
      </c>
      <c r="G698" s="691"/>
      <c r="O698" s="303"/>
    </row>
    <row r="699" spans="1:15" ht="21" hidden="1" thickBot="1">
      <c r="A699" s="316"/>
      <c r="E699" s="689"/>
      <c r="F699" s="672" t="s">
        <v>12</v>
      </c>
      <c r="G699" s="673"/>
      <c r="O699" s="303"/>
    </row>
    <row r="700" spans="1:15" ht="21" hidden="1" thickBot="1">
      <c r="A700" s="316"/>
      <c r="E700" s="692"/>
      <c r="F700" s="344" t="s">
        <v>185</v>
      </c>
      <c r="G700" s="345" t="s">
        <v>186</v>
      </c>
      <c r="O700" s="303"/>
    </row>
    <row r="701" spans="1:15" ht="21.75" hidden="1" thickTop="1" thickBot="1">
      <c r="A701" s="316"/>
      <c r="E701" s="311" t="s">
        <v>399</v>
      </c>
      <c r="F701" s="296"/>
      <c r="G701" s="347"/>
      <c r="O701" s="303"/>
    </row>
    <row r="702" spans="1:15" ht="21" hidden="1" thickTop="1">
      <c r="A702" s="270"/>
      <c r="B702" s="296" t="s">
        <v>421</v>
      </c>
      <c r="C702" s="296" t="s">
        <v>189</v>
      </c>
      <c r="E702" s="500" t="s">
        <v>422</v>
      </c>
      <c r="F702" s="280" t="e">
        <f>#REF!</f>
        <v>#REF!</v>
      </c>
      <c r="G702" s="281" t="e">
        <f>#REF!</f>
        <v>#REF!</v>
      </c>
      <c r="O702" s="303"/>
    </row>
    <row r="703" spans="1:15" hidden="1">
      <c r="A703" s="270"/>
      <c r="B703" s="296" t="s">
        <v>421</v>
      </c>
      <c r="C703" s="296" t="s">
        <v>189</v>
      </c>
      <c r="E703" s="326" t="s">
        <v>423</v>
      </c>
      <c r="F703" s="280" t="e">
        <f>#REF!</f>
        <v>#REF!</v>
      </c>
      <c r="G703" s="281" t="e">
        <f>#REF!</f>
        <v>#REF!</v>
      </c>
      <c r="O703" s="303"/>
    </row>
    <row r="704" spans="1:15" hidden="1">
      <c r="A704" s="270"/>
      <c r="B704" s="296" t="s">
        <v>421</v>
      </c>
      <c r="C704" s="296" t="s">
        <v>189</v>
      </c>
      <c r="E704" s="501" t="s">
        <v>424</v>
      </c>
      <c r="F704" s="280" t="e">
        <f>#REF!</f>
        <v>#REF!</v>
      </c>
      <c r="G704" s="281" t="e">
        <f>#REF!</f>
        <v>#REF!</v>
      </c>
      <c r="O704" s="303"/>
    </row>
    <row r="705" spans="1:15" ht="40.5" hidden="1">
      <c r="A705" s="270"/>
      <c r="B705" s="296" t="s">
        <v>421</v>
      </c>
      <c r="C705" s="296" t="s">
        <v>189</v>
      </c>
      <c r="E705" s="315" t="s">
        <v>425</v>
      </c>
      <c r="F705" s="280" t="e">
        <f>#REF!</f>
        <v>#REF!</v>
      </c>
      <c r="G705" s="281" t="e">
        <f>#REF!</f>
        <v>#REF!</v>
      </c>
      <c r="O705" s="303"/>
    </row>
    <row r="706" spans="1:15" hidden="1">
      <c r="A706" s="270"/>
      <c r="B706" s="296" t="s">
        <v>421</v>
      </c>
      <c r="C706" s="296" t="s">
        <v>189</v>
      </c>
      <c r="E706" s="501" t="s">
        <v>364</v>
      </c>
      <c r="F706" s="280" t="e">
        <f>#REF!</f>
        <v>#REF!</v>
      </c>
      <c r="G706" s="281" t="e">
        <f>#REF!</f>
        <v>#REF!</v>
      </c>
      <c r="O706" s="303"/>
    </row>
    <row r="707" spans="1:15" hidden="1">
      <c r="A707" s="270"/>
      <c r="B707" s="296" t="s">
        <v>421</v>
      </c>
      <c r="C707" s="296" t="s">
        <v>189</v>
      </c>
      <c r="E707" s="501" t="s">
        <v>426</v>
      </c>
      <c r="F707" s="280" t="e">
        <f>#REF!</f>
        <v>#REF!</v>
      </c>
      <c r="G707" s="281" t="e">
        <f>#REF!</f>
        <v>#REF!</v>
      </c>
      <c r="O707" s="303"/>
    </row>
    <row r="708" spans="1:15" hidden="1">
      <c r="A708" s="316"/>
      <c r="E708" s="502" t="s">
        <v>290</v>
      </c>
      <c r="F708" s="493"/>
      <c r="G708" s="347"/>
      <c r="O708" s="303"/>
    </row>
    <row r="709" spans="1:15" hidden="1">
      <c r="A709" s="270"/>
      <c r="B709" s="296" t="s">
        <v>421</v>
      </c>
      <c r="C709" s="296" t="s">
        <v>189</v>
      </c>
      <c r="E709" s="503" t="s">
        <v>427</v>
      </c>
      <c r="F709" s="280" t="e">
        <f>#REF!</f>
        <v>#REF!</v>
      </c>
      <c r="G709" s="281" t="e">
        <f>#REF!</f>
        <v>#REF!</v>
      </c>
      <c r="O709" s="303"/>
    </row>
    <row r="710" spans="1:15" ht="21" hidden="1" thickBot="1">
      <c r="A710" s="270"/>
      <c r="B710" s="296" t="s">
        <v>421</v>
      </c>
      <c r="C710" s="296" t="s">
        <v>189</v>
      </c>
      <c r="E710" s="504" t="s">
        <v>428</v>
      </c>
      <c r="F710" s="280" t="e">
        <f>#REF!</f>
        <v>#REF!</v>
      </c>
      <c r="G710" s="281" t="e">
        <f>#REF!</f>
        <v>#REF!</v>
      </c>
      <c r="O710" s="303"/>
    </row>
    <row r="711" spans="1:15" hidden="1">
      <c r="A711" s="316"/>
      <c r="E711" s="505"/>
      <c r="F711" s="318"/>
      <c r="G711" s="319"/>
      <c r="O711" s="303"/>
    </row>
    <row r="712" spans="1:15" ht="21.75" hidden="1" thickTop="1" thickBot="1">
      <c r="A712" s="316"/>
      <c r="E712" s="311" t="s">
        <v>408</v>
      </c>
      <c r="F712" s="296"/>
      <c r="G712" s="347"/>
      <c r="O712" s="303"/>
    </row>
    <row r="713" spans="1:15" ht="21" hidden="1" thickTop="1">
      <c r="A713" s="270"/>
      <c r="B713" s="296" t="s">
        <v>421</v>
      </c>
      <c r="C713" s="296" t="s">
        <v>198</v>
      </c>
      <c r="D713" s="296" t="s">
        <v>198</v>
      </c>
      <c r="E713" s="506" t="s">
        <v>361</v>
      </c>
      <c r="F713" s="280" t="e">
        <f>#REF!</f>
        <v>#REF!</v>
      </c>
      <c r="G713" s="281" t="e">
        <f>#REF!</f>
        <v>#REF!</v>
      </c>
      <c r="O713" s="303"/>
    </row>
    <row r="714" spans="1:15" hidden="1">
      <c r="A714" s="270"/>
      <c r="B714" s="296" t="s">
        <v>421</v>
      </c>
      <c r="C714" s="296" t="s">
        <v>198</v>
      </c>
      <c r="D714" s="296" t="s">
        <v>189</v>
      </c>
      <c r="E714" s="507" t="s">
        <v>429</v>
      </c>
      <c r="F714" s="280" t="e">
        <f>#REF!</f>
        <v>#REF!</v>
      </c>
      <c r="G714" s="281" t="e">
        <f>#REF!</f>
        <v>#REF!</v>
      </c>
      <c r="O714" s="303"/>
    </row>
    <row r="715" spans="1:15" ht="40.5" hidden="1">
      <c r="A715" s="270"/>
      <c r="B715" s="296" t="s">
        <v>421</v>
      </c>
      <c r="C715" s="296" t="s">
        <v>198</v>
      </c>
      <c r="D715" s="296" t="s">
        <v>189</v>
      </c>
      <c r="E715" s="508" t="s">
        <v>430</v>
      </c>
      <c r="F715" s="280" t="e">
        <f>#REF!</f>
        <v>#REF!</v>
      </c>
      <c r="G715" s="281" t="e">
        <f>#REF!</f>
        <v>#REF!</v>
      </c>
      <c r="O715" s="303"/>
    </row>
    <row r="716" spans="1:15" hidden="1">
      <c r="A716" s="316"/>
      <c r="E716" s="509" t="s">
        <v>290</v>
      </c>
      <c r="F716" s="493"/>
      <c r="G716" s="347"/>
      <c r="O716" s="303"/>
    </row>
    <row r="717" spans="1:15" hidden="1">
      <c r="A717" s="270"/>
      <c r="B717" s="296" t="s">
        <v>421</v>
      </c>
      <c r="C717" s="296" t="s">
        <v>198</v>
      </c>
      <c r="D717" s="296" t="s">
        <v>189</v>
      </c>
      <c r="E717" s="510" t="s">
        <v>367</v>
      </c>
      <c r="F717" s="280" t="e">
        <f>#REF!</f>
        <v>#REF!</v>
      </c>
      <c r="G717" s="281" t="e">
        <f>#REF!</f>
        <v>#REF!</v>
      </c>
      <c r="O717" s="303"/>
    </row>
    <row r="718" spans="1:15" ht="21" hidden="1" thickBot="1">
      <c r="A718" s="270"/>
      <c r="B718" s="296" t="s">
        <v>421</v>
      </c>
      <c r="C718" s="296" t="s">
        <v>198</v>
      </c>
      <c r="D718" s="296" t="s">
        <v>189</v>
      </c>
      <c r="E718" s="511" t="s">
        <v>368</v>
      </c>
      <c r="F718" s="280" t="e">
        <f>#REF!</f>
        <v>#REF!</v>
      </c>
      <c r="G718" s="281" t="e">
        <f>#REF!</f>
        <v>#REF!</v>
      </c>
      <c r="O718" s="303"/>
    </row>
    <row r="719" spans="1:15" hidden="1">
      <c r="A719" s="316"/>
      <c r="E719" s="505"/>
      <c r="F719" s="318"/>
      <c r="G719" s="319"/>
    </row>
    <row r="720" spans="1:15" s="481" customFormat="1" hidden="1">
      <c r="A720" s="316"/>
      <c r="B720" s="277"/>
      <c r="C720" s="277"/>
      <c r="D720" s="277"/>
      <c r="E720" s="497"/>
      <c r="F720" s="497"/>
      <c r="G720" s="497"/>
      <c r="O720" s="301"/>
    </row>
    <row r="721" spans="1:15" hidden="1">
      <c r="A721" s="316"/>
      <c r="E721" s="497"/>
      <c r="F721" s="497"/>
      <c r="G721" s="497"/>
    </row>
    <row r="722" spans="1:15" hidden="1">
      <c r="A722" s="316"/>
      <c r="E722" s="454"/>
      <c r="F722" s="296"/>
      <c r="G722" s="347"/>
    </row>
    <row r="723" spans="1:15" hidden="1">
      <c r="A723" s="316"/>
      <c r="E723" s="454"/>
      <c r="F723" s="460"/>
    </row>
    <row r="724" spans="1:15" hidden="1">
      <c r="A724" s="316"/>
      <c r="E724" s="480"/>
      <c r="F724" s="460"/>
    </row>
    <row r="725" spans="1:15" hidden="1">
      <c r="A725" s="316"/>
      <c r="E725" s="480"/>
      <c r="F725" s="512"/>
      <c r="G725" s="513"/>
    </row>
    <row r="726" spans="1:15" hidden="1">
      <c r="A726" s="316"/>
      <c r="E726" s="480"/>
      <c r="F726" s="512"/>
      <c r="G726" s="513"/>
    </row>
    <row r="727" spans="1:15" ht="25.5" hidden="1">
      <c r="A727" s="316"/>
      <c r="E727" s="442" t="s">
        <v>0</v>
      </c>
      <c r="F727" s="442"/>
      <c r="G727" s="442"/>
    </row>
    <row r="728" spans="1:15" ht="25.5" hidden="1">
      <c r="A728" s="316"/>
      <c r="E728" s="442" t="s">
        <v>179</v>
      </c>
      <c r="F728" s="442"/>
      <c r="G728" s="442"/>
    </row>
    <row r="729" spans="1:15" ht="30" hidden="1">
      <c r="A729" s="316"/>
      <c r="E729" s="473" t="s">
        <v>431</v>
      </c>
      <c r="F729" s="473"/>
      <c r="G729" s="473"/>
    </row>
    <row r="730" spans="1:15" ht="25.5" hidden="1">
      <c r="A730" s="316"/>
      <c r="E730" s="442" t="s">
        <v>397</v>
      </c>
      <c r="F730" s="442"/>
      <c r="G730" s="442"/>
    </row>
    <row r="731" spans="1:15" ht="26.25" hidden="1" thickBot="1">
      <c r="A731" s="316"/>
      <c r="E731" s="499"/>
      <c r="F731" s="499"/>
      <c r="G731" s="499"/>
    </row>
    <row r="732" spans="1:15" ht="21" hidden="1" thickBot="1">
      <c r="A732" s="316"/>
      <c r="E732" s="688" t="s">
        <v>182</v>
      </c>
      <c r="F732" s="672" t="s">
        <v>7</v>
      </c>
      <c r="G732" s="691"/>
    </row>
    <row r="733" spans="1:15" ht="21" hidden="1" thickBot="1">
      <c r="A733" s="316"/>
      <c r="E733" s="689"/>
      <c r="F733" s="672" t="s">
        <v>12</v>
      </c>
      <c r="G733" s="673"/>
    </row>
    <row r="734" spans="1:15" ht="21" hidden="1" thickBot="1">
      <c r="A734" s="316"/>
      <c r="E734" s="692"/>
      <c r="F734" s="344" t="s">
        <v>185</v>
      </c>
      <c r="G734" s="345" t="s">
        <v>186</v>
      </c>
    </row>
    <row r="735" spans="1:15" ht="21.75" hidden="1" thickTop="1" thickBot="1">
      <c r="A735" s="316"/>
      <c r="E735" s="311" t="s">
        <v>399</v>
      </c>
      <c r="F735" s="693"/>
      <c r="G735" s="694"/>
      <c r="O735" s="303"/>
    </row>
    <row r="736" spans="1:15" hidden="1">
      <c r="A736" s="514"/>
      <c r="B736" s="296" t="s">
        <v>432</v>
      </c>
      <c r="C736" s="296" t="s">
        <v>189</v>
      </c>
      <c r="E736" s="310" t="s">
        <v>433</v>
      </c>
      <c r="F736" s="698" t="s">
        <v>434</v>
      </c>
      <c r="G736" s="697"/>
      <c r="O736" s="303"/>
    </row>
    <row r="737" spans="1:15" hidden="1">
      <c r="A737" s="270"/>
      <c r="B737" s="296" t="s">
        <v>432</v>
      </c>
      <c r="C737" s="296" t="s">
        <v>189</v>
      </c>
      <c r="E737" s="478" t="s">
        <v>435</v>
      </c>
      <c r="F737" s="386" t="e">
        <f>#REF!</f>
        <v>#REF!</v>
      </c>
      <c r="G737" s="366" t="e">
        <f>#REF!</f>
        <v>#REF!</v>
      </c>
      <c r="O737" s="303"/>
    </row>
    <row r="738" spans="1:15" hidden="1">
      <c r="A738" s="270"/>
      <c r="B738" s="296" t="s">
        <v>432</v>
      </c>
      <c r="C738" s="296" t="s">
        <v>189</v>
      </c>
      <c r="E738" s="310" t="s">
        <v>436</v>
      </c>
      <c r="F738" s="280" t="e">
        <f>#REF!</f>
        <v>#REF!</v>
      </c>
      <c r="G738" s="281" t="e">
        <f>#REF!</f>
        <v>#REF!</v>
      </c>
      <c r="O738" s="303"/>
    </row>
    <row r="739" spans="1:15" hidden="1">
      <c r="A739" s="292"/>
      <c r="B739" s="296" t="s">
        <v>432</v>
      </c>
      <c r="C739" s="296" t="s">
        <v>189</v>
      </c>
      <c r="E739" s="310" t="s">
        <v>414</v>
      </c>
      <c r="F739" s="280" t="e">
        <f>#REF!</f>
        <v>#REF!</v>
      </c>
      <c r="G739" s="281" t="e">
        <f>#REF!</f>
        <v>#REF!</v>
      </c>
      <c r="O739" s="303"/>
    </row>
    <row r="740" spans="1:15" hidden="1">
      <c r="A740" s="270"/>
      <c r="B740" s="296" t="s">
        <v>432</v>
      </c>
      <c r="C740" s="296" t="s">
        <v>189</v>
      </c>
      <c r="E740" s="310" t="s">
        <v>406</v>
      </c>
      <c r="F740" s="280" t="e">
        <f>#REF!</f>
        <v>#REF!</v>
      </c>
      <c r="G740" s="281" t="e">
        <f>#REF!</f>
        <v>#REF!</v>
      </c>
      <c r="O740" s="303"/>
    </row>
    <row r="741" spans="1:15" hidden="1">
      <c r="A741" s="270"/>
      <c r="B741" s="296" t="s">
        <v>432</v>
      </c>
      <c r="C741" s="296" t="s">
        <v>189</v>
      </c>
      <c r="E741" s="310" t="s">
        <v>437</v>
      </c>
      <c r="F741" s="280" t="e">
        <f>#REF!</f>
        <v>#REF!</v>
      </c>
      <c r="G741" s="281" t="e">
        <f>#REF!</f>
        <v>#REF!</v>
      </c>
      <c r="O741" s="303"/>
    </row>
    <row r="742" spans="1:15" hidden="1">
      <c r="A742" s="270"/>
      <c r="B742" s="296" t="s">
        <v>432</v>
      </c>
      <c r="C742" s="296" t="s">
        <v>189</v>
      </c>
      <c r="E742" s="310" t="s">
        <v>195</v>
      </c>
      <c r="F742" s="280" t="e">
        <f>#REF!</f>
        <v>#REF!</v>
      </c>
      <c r="G742" s="281" t="e">
        <f>#REF!</f>
        <v>#REF!</v>
      </c>
      <c r="O742" s="303"/>
    </row>
    <row r="743" spans="1:15" hidden="1">
      <c r="A743" s="270"/>
      <c r="B743" s="296" t="s">
        <v>432</v>
      </c>
      <c r="C743" s="296" t="s">
        <v>189</v>
      </c>
      <c r="E743" s="310" t="s">
        <v>196</v>
      </c>
      <c r="F743" s="280" t="e">
        <f>#REF!</f>
        <v>#REF!</v>
      </c>
      <c r="G743" s="281" t="e">
        <f>#REF!</f>
        <v>#REF!</v>
      </c>
      <c r="O743" s="303"/>
    </row>
    <row r="744" spans="1:15" hidden="1">
      <c r="A744" s="316"/>
      <c r="E744" s="454"/>
      <c r="F744" s="277"/>
      <c r="G744" s="515"/>
      <c r="O744" s="303"/>
    </row>
    <row r="745" spans="1:15" ht="21.75" hidden="1" thickTop="1" thickBot="1">
      <c r="A745" s="316"/>
      <c r="E745" s="311" t="s">
        <v>408</v>
      </c>
      <c r="F745" s="277"/>
      <c r="G745" s="515"/>
      <c r="O745" s="303"/>
    </row>
    <row r="746" spans="1:15" ht="40.5" hidden="1">
      <c r="A746" s="270"/>
      <c r="B746" s="296" t="s">
        <v>432</v>
      </c>
      <c r="C746" s="296" t="s">
        <v>198</v>
      </c>
      <c r="E746" s="466" t="s">
        <v>264</v>
      </c>
      <c r="F746" s="280" t="e">
        <f>#REF!</f>
        <v>#REF!</v>
      </c>
      <c r="G746" s="281" t="e">
        <f>#REF!</f>
        <v>#REF!</v>
      </c>
      <c r="O746" s="303"/>
    </row>
    <row r="747" spans="1:15" ht="40.5" hidden="1">
      <c r="A747" s="270"/>
      <c r="B747" s="296" t="s">
        <v>432</v>
      </c>
      <c r="C747" s="296" t="s">
        <v>198</v>
      </c>
      <c r="E747" s="278" t="s">
        <v>268</v>
      </c>
      <c r="F747" s="280" t="e">
        <f>#REF!</f>
        <v>#REF!</v>
      </c>
      <c r="G747" s="281" t="e">
        <f>#REF!</f>
        <v>#REF!</v>
      </c>
      <c r="O747" s="303"/>
    </row>
    <row r="748" spans="1:15" hidden="1">
      <c r="A748" s="270"/>
      <c r="B748" s="296" t="s">
        <v>432</v>
      </c>
      <c r="C748" s="296" t="s">
        <v>198</v>
      </c>
      <c r="E748" s="483" t="s">
        <v>438</v>
      </c>
      <c r="F748" s="360" t="e">
        <f>#REF!</f>
        <v>#REF!</v>
      </c>
      <c r="G748" s="323" t="e">
        <f>#REF!</f>
        <v>#REF!</v>
      </c>
      <c r="O748" s="303"/>
    </row>
    <row r="749" spans="1:15" hidden="1">
      <c r="A749" s="514"/>
      <c r="B749" s="296" t="s">
        <v>432</v>
      </c>
      <c r="C749" s="296" t="s">
        <v>198</v>
      </c>
      <c r="E749" s="310" t="s">
        <v>439</v>
      </c>
      <c r="F749" s="698" t="s">
        <v>440</v>
      </c>
      <c r="G749" s="697"/>
      <c r="O749" s="303"/>
    </row>
    <row r="750" spans="1:15" hidden="1">
      <c r="A750" s="514"/>
      <c r="B750" s="296" t="s">
        <v>432</v>
      </c>
      <c r="C750" s="296" t="s">
        <v>198</v>
      </c>
      <c r="E750" s="310" t="s">
        <v>441</v>
      </c>
      <c r="F750" s="698" t="s">
        <v>434</v>
      </c>
      <c r="G750" s="697"/>
      <c r="O750" s="303"/>
    </row>
    <row r="751" spans="1:15" hidden="1">
      <c r="A751" s="514"/>
      <c r="B751" s="296" t="s">
        <v>432</v>
      </c>
      <c r="C751" s="296" t="s">
        <v>198</v>
      </c>
      <c r="E751" s="310" t="s">
        <v>442</v>
      </c>
      <c r="F751" s="698" t="s">
        <v>434</v>
      </c>
      <c r="G751" s="697"/>
      <c r="O751" s="303"/>
    </row>
    <row r="752" spans="1:15" hidden="1">
      <c r="A752" s="270"/>
      <c r="B752" s="296" t="s">
        <v>432</v>
      </c>
      <c r="C752" s="296" t="s">
        <v>198</v>
      </c>
      <c r="E752" s="478" t="s">
        <v>216</v>
      </c>
      <c r="F752" s="386" t="e">
        <f>#REF!</f>
        <v>#REF!</v>
      </c>
      <c r="G752" s="366" t="e">
        <f>#REF!</f>
        <v>#REF!</v>
      </c>
      <c r="O752" s="303"/>
    </row>
    <row r="753" spans="1:15" hidden="1">
      <c r="A753" s="270"/>
      <c r="B753" s="296" t="s">
        <v>432</v>
      </c>
      <c r="C753" s="296" t="s">
        <v>198</v>
      </c>
      <c r="E753" s="310" t="s">
        <v>274</v>
      </c>
      <c r="F753" s="280" t="e">
        <f>#REF!</f>
        <v>#REF!</v>
      </c>
      <c r="G753" s="281" t="e">
        <f>#REF!</f>
        <v>#REF!</v>
      </c>
      <c r="O753" s="303"/>
    </row>
    <row r="754" spans="1:15" hidden="1">
      <c r="A754" s="270"/>
      <c r="B754" s="296" t="s">
        <v>432</v>
      </c>
      <c r="C754" s="296" t="s">
        <v>198</v>
      </c>
      <c r="E754" s="310" t="s">
        <v>443</v>
      </c>
      <c r="F754" s="280" t="e">
        <f>#REF!</f>
        <v>#REF!</v>
      </c>
      <c r="G754" s="281" t="e">
        <f>#REF!</f>
        <v>#REF!</v>
      </c>
      <c r="O754" s="303"/>
    </row>
    <row r="755" spans="1:15" hidden="1">
      <c r="A755" s="270"/>
      <c r="B755" s="296" t="s">
        <v>432</v>
      </c>
      <c r="C755" s="296" t="s">
        <v>198</v>
      </c>
      <c r="E755" s="516" t="s">
        <v>444</v>
      </c>
      <c r="F755" s="280" t="e">
        <f>#REF!</f>
        <v>#REF!</v>
      </c>
      <c r="G755" s="281" t="e">
        <f>#REF!</f>
        <v>#REF!</v>
      </c>
      <c r="O755" s="303"/>
    </row>
    <row r="756" spans="1:15" hidden="1">
      <c r="A756" s="270"/>
      <c r="B756" s="296" t="s">
        <v>432</v>
      </c>
      <c r="C756" s="296" t="s">
        <v>198</v>
      </c>
      <c r="E756" s="516" t="s">
        <v>445</v>
      </c>
      <c r="F756" s="360" t="e">
        <f>#REF!</f>
        <v>#REF!</v>
      </c>
      <c r="G756" s="323" t="e">
        <f>#REF!</f>
        <v>#REF!</v>
      </c>
      <c r="O756" s="303"/>
    </row>
    <row r="757" spans="1:15" hidden="1">
      <c r="A757" s="514"/>
      <c r="B757" s="296" t="s">
        <v>432</v>
      </c>
      <c r="C757" s="296" t="s">
        <v>198</v>
      </c>
      <c r="E757" s="310" t="s">
        <v>211</v>
      </c>
      <c r="F757" s="698" t="s">
        <v>440</v>
      </c>
      <c r="G757" s="697"/>
      <c r="O757" s="303"/>
    </row>
    <row r="758" spans="1:15" hidden="1">
      <c r="A758" s="316"/>
      <c r="E758" s="454"/>
      <c r="F758" s="277"/>
      <c r="G758" s="517"/>
      <c r="O758" s="303"/>
    </row>
    <row r="759" spans="1:15" ht="21.75" hidden="1" thickTop="1" thickBot="1">
      <c r="A759" s="316"/>
      <c r="E759" s="311" t="s">
        <v>446</v>
      </c>
      <c r="F759" s="454"/>
      <c r="G759" s="517"/>
      <c r="O759" s="303"/>
    </row>
    <row r="760" spans="1:15" hidden="1">
      <c r="A760" s="270"/>
      <c r="B760" s="296" t="s">
        <v>432</v>
      </c>
      <c r="C760" s="296" t="s">
        <v>217</v>
      </c>
      <c r="E760" s="516" t="s">
        <v>221</v>
      </c>
      <c r="F760" s="360" t="e">
        <f>#REF!</f>
        <v>#REF!</v>
      </c>
      <c r="G760" s="323" t="e">
        <f>#REF!</f>
        <v>#REF!</v>
      </c>
      <c r="O760" s="303"/>
    </row>
    <row r="761" spans="1:15" hidden="1">
      <c r="A761" s="514"/>
      <c r="B761" s="296" t="s">
        <v>432</v>
      </c>
      <c r="C761" s="296" t="s">
        <v>217</v>
      </c>
      <c r="E761" s="470" t="s">
        <v>273</v>
      </c>
      <c r="F761" s="698" t="s">
        <v>447</v>
      </c>
      <c r="G761" s="697"/>
      <c r="O761" s="303"/>
    </row>
    <row r="762" spans="1:15" ht="40.5" hidden="1">
      <c r="A762" s="270"/>
      <c r="B762" s="296" t="s">
        <v>432</v>
      </c>
      <c r="C762" s="296" t="s">
        <v>217</v>
      </c>
      <c r="E762" s="518" t="s">
        <v>448</v>
      </c>
      <c r="F762" s="519" t="e">
        <f>#REF!</f>
        <v>#REF!</v>
      </c>
      <c r="G762" s="520" t="e">
        <f>#REF!</f>
        <v>#REF!</v>
      </c>
      <c r="O762" s="303"/>
    </row>
    <row r="763" spans="1:15" hidden="1">
      <c r="A763" s="514"/>
      <c r="B763" s="296" t="s">
        <v>432</v>
      </c>
      <c r="C763" s="296" t="s">
        <v>217</v>
      </c>
      <c r="E763" s="470" t="s">
        <v>449</v>
      </c>
      <c r="F763" s="698" t="s">
        <v>434</v>
      </c>
      <c r="G763" s="697"/>
      <c r="O763" s="303"/>
    </row>
    <row r="764" spans="1:15" hidden="1">
      <c r="A764" s="270"/>
      <c r="B764" s="296" t="s">
        <v>432</v>
      </c>
      <c r="C764" s="296" t="s">
        <v>217</v>
      </c>
      <c r="E764" s="521" t="s">
        <v>294</v>
      </c>
      <c r="F764" s="386" t="e">
        <f>#REF!</f>
        <v>#REF!</v>
      </c>
      <c r="G764" s="366" t="e">
        <f>#REF!</f>
        <v>#REF!</v>
      </c>
      <c r="O764" s="303"/>
    </row>
    <row r="765" spans="1:15" hidden="1">
      <c r="A765" s="270"/>
      <c r="B765" s="296" t="s">
        <v>432</v>
      </c>
      <c r="C765" s="296" t="s">
        <v>217</v>
      </c>
      <c r="E765" s="470" t="s">
        <v>450</v>
      </c>
      <c r="F765" s="280" t="e">
        <f>#REF!</f>
        <v>#REF!</v>
      </c>
      <c r="G765" s="281" t="e">
        <f>#REF!</f>
        <v>#REF!</v>
      </c>
      <c r="O765" s="303"/>
    </row>
    <row r="766" spans="1:15" hidden="1">
      <c r="A766" s="270"/>
      <c r="B766" s="296" t="s">
        <v>432</v>
      </c>
      <c r="C766" s="296" t="s">
        <v>217</v>
      </c>
      <c r="E766" s="470" t="s">
        <v>451</v>
      </c>
      <c r="F766" s="280" t="e">
        <f>#REF!</f>
        <v>#REF!</v>
      </c>
      <c r="G766" s="281" t="e">
        <f>#REF!</f>
        <v>#REF!</v>
      </c>
      <c r="O766" s="303"/>
    </row>
    <row r="767" spans="1:15" hidden="1">
      <c r="A767" s="270"/>
      <c r="B767" s="296" t="s">
        <v>432</v>
      </c>
      <c r="C767" s="296" t="s">
        <v>217</v>
      </c>
      <c r="E767" s="470" t="s">
        <v>276</v>
      </c>
      <c r="F767" s="280" t="e">
        <f>#REF!</f>
        <v>#REF!</v>
      </c>
      <c r="G767" s="281" t="e">
        <f>#REF!</f>
        <v>#REF!</v>
      </c>
    </row>
    <row r="768" spans="1:15" hidden="1">
      <c r="A768" s="316"/>
      <c r="E768" s="522"/>
      <c r="F768" s="277"/>
      <c r="G768" s="515"/>
    </row>
    <row r="769" spans="1:15" s="481" customFormat="1" hidden="1">
      <c r="A769" s="316"/>
      <c r="B769" s="277"/>
      <c r="C769" s="277"/>
      <c r="D769" s="277"/>
      <c r="E769" s="497"/>
      <c r="F769" s="497"/>
      <c r="G769" s="497"/>
      <c r="O769" s="301"/>
    </row>
    <row r="770" spans="1:15" hidden="1">
      <c r="A770" s="316"/>
      <c r="E770" s="497"/>
      <c r="F770" s="497"/>
      <c r="G770" s="497"/>
    </row>
    <row r="771" spans="1:15" hidden="1">
      <c r="A771" s="316"/>
      <c r="E771" s="454"/>
      <c r="F771" s="296"/>
      <c r="G771" s="347"/>
    </row>
    <row r="772" spans="1:15" hidden="1">
      <c r="A772" s="316"/>
      <c r="E772" s="454"/>
      <c r="F772" s="460"/>
    </row>
    <row r="773" spans="1:15" hidden="1">
      <c r="A773" s="316"/>
      <c r="E773" s="480"/>
      <c r="F773" s="460"/>
    </row>
    <row r="774" spans="1:15" hidden="1">
      <c r="A774" s="316"/>
      <c r="E774" s="454"/>
      <c r="F774" s="277"/>
      <c r="G774" s="523"/>
    </row>
    <row r="775" spans="1:15" hidden="1">
      <c r="A775" s="316"/>
      <c r="E775" s="454"/>
      <c r="F775" s="277"/>
      <c r="G775" s="523"/>
    </row>
    <row r="776" spans="1:15" ht="25.5" hidden="1">
      <c r="A776" s="316"/>
      <c r="E776" s="442" t="s">
        <v>0</v>
      </c>
      <c r="F776" s="442"/>
      <c r="G776" s="442"/>
    </row>
    <row r="777" spans="1:15" ht="25.5" hidden="1">
      <c r="A777" s="316"/>
      <c r="E777" s="442" t="s">
        <v>179</v>
      </c>
      <c r="F777" s="442"/>
      <c r="G777" s="442"/>
    </row>
    <row r="778" spans="1:15" ht="30" hidden="1">
      <c r="A778" s="316"/>
      <c r="E778" s="473" t="s">
        <v>452</v>
      </c>
      <c r="F778" s="473"/>
      <c r="G778" s="473"/>
    </row>
    <row r="779" spans="1:15" ht="25.5" hidden="1">
      <c r="A779" s="316"/>
      <c r="E779" s="442" t="s">
        <v>397</v>
      </c>
      <c r="F779" s="442"/>
      <c r="G779" s="442"/>
    </row>
    <row r="780" spans="1:15" ht="25.5" hidden="1">
      <c r="A780" s="316"/>
      <c r="E780" s="442"/>
      <c r="F780" s="442"/>
      <c r="G780" s="442"/>
    </row>
    <row r="781" spans="1:15" ht="21" hidden="1" thickBot="1">
      <c r="A781" s="316"/>
      <c r="E781" s="688" t="s">
        <v>182</v>
      </c>
      <c r="F781" s="672" t="s">
        <v>7</v>
      </c>
      <c r="G781" s="691"/>
    </row>
    <row r="782" spans="1:15" ht="21" hidden="1" thickBot="1">
      <c r="A782" s="316"/>
      <c r="E782" s="689"/>
      <c r="F782" s="672" t="s">
        <v>12</v>
      </c>
      <c r="G782" s="673"/>
    </row>
    <row r="783" spans="1:15" ht="21" hidden="1" thickBot="1">
      <c r="A783" s="316"/>
      <c r="E783" s="692"/>
      <c r="F783" s="344" t="s">
        <v>185</v>
      </c>
      <c r="G783" s="345" t="s">
        <v>186</v>
      </c>
      <c r="O783" s="303"/>
    </row>
    <row r="784" spans="1:15" ht="21.75" hidden="1" thickTop="1" thickBot="1">
      <c r="A784" s="316"/>
      <c r="E784" s="311" t="s">
        <v>399</v>
      </c>
      <c r="F784" s="693"/>
      <c r="G784" s="694"/>
      <c r="O784" s="303"/>
    </row>
    <row r="785" spans="1:15" hidden="1">
      <c r="A785" s="514"/>
      <c r="B785" s="296" t="s">
        <v>453</v>
      </c>
      <c r="C785" s="296" t="s">
        <v>189</v>
      </c>
      <c r="E785" s="310" t="s">
        <v>433</v>
      </c>
      <c r="F785" s="695" t="s">
        <v>454</v>
      </c>
      <c r="G785" s="696"/>
      <c r="O785" s="303"/>
    </row>
    <row r="786" spans="1:15" hidden="1">
      <c r="A786" s="270"/>
      <c r="B786" s="296" t="s">
        <v>453</v>
      </c>
      <c r="C786" s="296" t="s">
        <v>189</v>
      </c>
      <c r="E786" s="478" t="s">
        <v>455</v>
      </c>
      <c r="F786" s="386" t="e">
        <f>#REF!</f>
        <v>#REF!</v>
      </c>
      <c r="G786" s="366" t="e">
        <f>#REF!</f>
        <v>#REF!</v>
      </c>
      <c r="O786" s="303"/>
    </row>
    <row r="787" spans="1:15" hidden="1">
      <c r="A787" s="270"/>
      <c r="B787" s="296" t="s">
        <v>453</v>
      </c>
      <c r="C787" s="296" t="s">
        <v>189</v>
      </c>
      <c r="E787" s="310" t="s">
        <v>456</v>
      </c>
      <c r="F787" s="280" t="e">
        <f>#REF!</f>
        <v>#REF!</v>
      </c>
      <c r="G787" s="281" t="e">
        <f>#REF!</f>
        <v>#REF!</v>
      </c>
      <c r="O787" s="303"/>
    </row>
    <row r="788" spans="1:15" hidden="1">
      <c r="A788" s="316"/>
      <c r="B788" s="296" t="s">
        <v>453</v>
      </c>
      <c r="C788" s="296" t="s">
        <v>189</v>
      </c>
      <c r="E788" s="483" t="s">
        <v>457</v>
      </c>
      <c r="F788" s="524" t="s">
        <v>458</v>
      </c>
      <c r="G788" s="525" t="s">
        <v>458</v>
      </c>
      <c r="O788" s="303"/>
    </row>
    <row r="789" spans="1:15" hidden="1">
      <c r="A789" s="514"/>
      <c r="B789" s="296" t="s">
        <v>453</v>
      </c>
      <c r="C789" s="296" t="s">
        <v>189</v>
      </c>
      <c r="E789" s="310" t="s">
        <v>402</v>
      </c>
      <c r="F789" s="695" t="s">
        <v>459</v>
      </c>
      <c r="G789" s="696"/>
      <c r="O789" s="303"/>
    </row>
    <row r="790" spans="1:15" hidden="1">
      <c r="A790" s="316"/>
      <c r="B790" s="296" t="s">
        <v>453</v>
      </c>
      <c r="C790" s="296" t="s">
        <v>189</v>
      </c>
      <c r="E790" s="478" t="s">
        <v>436</v>
      </c>
      <c r="F790" s="526" t="s">
        <v>458</v>
      </c>
      <c r="G790" s="527" t="s">
        <v>458</v>
      </c>
      <c r="O790" s="303"/>
    </row>
    <row r="791" spans="1:15" hidden="1">
      <c r="A791" s="270"/>
      <c r="B791" s="296" t="s">
        <v>453</v>
      </c>
      <c r="C791" s="296" t="s">
        <v>189</v>
      </c>
      <c r="E791" s="310" t="s">
        <v>450</v>
      </c>
      <c r="F791" s="280" t="e">
        <f>#REF!</f>
        <v>#REF!</v>
      </c>
      <c r="G791" s="281" t="e">
        <f>#REF!</f>
        <v>#REF!</v>
      </c>
      <c r="O791" s="303"/>
    </row>
    <row r="792" spans="1:15" ht="40.5" hidden="1">
      <c r="A792" s="316"/>
      <c r="B792" s="296" t="s">
        <v>453</v>
      </c>
      <c r="C792" s="296" t="s">
        <v>189</v>
      </c>
      <c r="E792" s="310" t="s">
        <v>460</v>
      </c>
      <c r="F792" s="528" t="s">
        <v>461</v>
      </c>
      <c r="G792" s="529" t="s">
        <v>461</v>
      </c>
      <c r="O792" s="303"/>
    </row>
    <row r="793" spans="1:15" hidden="1">
      <c r="A793" s="316"/>
      <c r="E793" s="454"/>
      <c r="F793" s="277"/>
      <c r="G793" s="523"/>
      <c r="O793" s="303"/>
    </row>
    <row r="794" spans="1:15" ht="21.75" hidden="1" thickTop="1" thickBot="1">
      <c r="A794" s="316"/>
      <c r="E794" s="311" t="s">
        <v>408</v>
      </c>
      <c r="F794" s="277"/>
      <c r="G794" s="515"/>
      <c r="O794" s="303"/>
    </row>
    <row r="795" spans="1:15" hidden="1">
      <c r="A795" s="316"/>
      <c r="B795" s="296" t="s">
        <v>453</v>
      </c>
      <c r="C795" s="296" t="s">
        <v>198</v>
      </c>
      <c r="E795" s="310" t="s">
        <v>462</v>
      </c>
      <c r="F795" s="528" t="s">
        <v>458</v>
      </c>
      <c r="G795" s="529" t="s">
        <v>458</v>
      </c>
      <c r="O795" s="303"/>
    </row>
    <row r="796" spans="1:15" hidden="1">
      <c r="A796" s="270"/>
      <c r="B796" s="296" t="s">
        <v>453</v>
      </c>
      <c r="C796" s="296" t="s">
        <v>198</v>
      </c>
      <c r="E796" s="310" t="s">
        <v>463</v>
      </c>
      <c r="F796" s="280" t="e">
        <f>#REF!</f>
        <v>#REF!</v>
      </c>
      <c r="G796" s="281" t="e">
        <f>#REF!</f>
        <v>#REF!</v>
      </c>
      <c r="O796" s="303"/>
    </row>
    <row r="797" spans="1:15" hidden="1">
      <c r="A797" s="270"/>
      <c r="B797" s="296" t="s">
        <v>453</v>
      </c>
      <c r="C797" s="296" t="s">
        <v>198</v>
      </c>
      <c r="E797" s="483" t="s">
        <v>464</v>
      </c>
      <c r="F797" s="360" t="e">
        <f>#REF!</f>
        <v>#REF!</v>
      </c>
      <c r="G797" s="323" t="e">
        <f>#REF!</f>
        <v>#REF!</v>
      </c>
      <c r="O797" s="303"/>
    </row>
    <row r="798" spans="1:15" hidden="1">
      <c r="A798" s="514"/>
      <c r="B798" s="296" t="s">
        <v>453</v>
      </c>
      <c r="C798" s="296" t="s">
        <v>198</v>
      </c>
      <c r="E798" s="310" t="s">
        <v>273</v>
      </c>
      <c r="F798" s="695" t="s">
        <v>459</v>
      </c>
      <c r="G798" s="696"/>
      <c r="O798" s="303"/>
    </row>
    <row r="799" spans="1:15" hidden="1">
      <c r="A799" s="270"/>
      <c r="B799" s="296" t="s">
        <v>453</v>
      </c>
      <c r="C799" s="296" t="s">
        <v>198</v>
      </c>
      <c r="E799" s="478" t="s">
        <v>223</v>
      </c>
      <c r="F799" s="386" t="e">
        <f>#REF!</f>
        <v>#REF!</v>
      </c>
      <c r="G799" s="366" t="e">
        <f>#REF!</f>
        <v>#REF!</v>
      </c>
    </row>
    <row r="800" spans="1:15" hidden="1">
      <c r="A800" s="270"/>
      <c r="B800" s="296" t="s">
        <v>453</v>
      </c>
      <c r="C800" s="296" t="s">
        <v>198</v>
      </c>
      <c r="E800" s="310" t="s">
        <v>465</v>
      </c>
      <c r="F800" s="280" t="e">
        <f>#REF!</f>
        <v>#REF!</v>
      </c>
      <c r="G800" s="281" t="e">
        <f>#REF!</f>
        <v>#REF!</v>
      </c>
    </row>
    <row r="801" spans="1:15" hidden="1">
      <c r="A801" s="270"/>
      <c r="B801" s="296" t="s">
        <v>453</v>
      </c>
      <c r="C801" s="296" t="s">
        <v>198</v>
      </c>
      <c r="E801" s="530" t="s">
        <v>229</v>
      </c>
      <c r="F801" s="280" t="e">
        <f>#REF!</f>
        <v>#REF!</v>
      </c>
      <c r="G801" s="281" t="e">
        <f>#REF!</f>
        <v>#REF!</v>
      </c>
    </row>
    <row r="802" spans="1:15" hidden="1">
      <c r="A802" s="316"/>
      <c r="E802" s="509" t="s">
        <v>205</v>
      </c>
      <c r="F802" s="277"/>
      <c r="G802" s="523"/>
    </row>
    <row r="803" spans="1:15" hidden="1">
      <c r="A803" s="270"/>
      <c r="B803" s="296" t="s">
        <v>453</v>
      </c>
      <c r="C803" s="296" t="s">
        <v>198</v>
      </c>
      <c r="E803" s="531" t="s">
        <v>256</v>
      </c>
      <c r="F803" s="413" t="e">
        <f>#REF!</f>
        <v>#REF!</v>
      </c>
      <c r="G803" s="323" t="e">
        <f>#REF!</f>
        <v>#REF!</v>
      </c>
    </row>
    <row r="804" spans="1:15" hidden="1">
      <c r="A804" s="514"/>
      <c r="B804" s="296" t="s">
        <v>453</v>
      </c>
      <c r="C804" s="296" t="s">
        <v>198</v>
      </c>
      <c r="E804" s="304" t="s">
        <v>414</v>
      </c>
      <c r="F804" s="696" t="s">
        <v>466</v>
      </c>
      <c r="G804" s="696"/>
    </row>
    <row r="805" spans="1:15" hidden="1">
      <c r="A805" s="316"/>
      <c r="B805" s="296" t="s">
        <v>453</v>
      </c>
      <c r="C805" s="296" t="s">
        <v>198</v>
      </c>
      <c r="E805" s="532" t="s">
        <v>467</v>
      </c>
      <c r="F805" s="533" t="s">
        <v>461</v>
      </c>
      <c r="G805" s="534" t="s">
        <v>461</v>
      </c>
    </row>
    <row r="806" spans="1:15" ht="21" hidden="1" thickBot="1">
      <c r="A806" s="514"/>
      <c r="B806" s="296" t="s">
        <v>453</v>
      </c>
      <c r="C806" s="296" t="s">
        <v>198</v>
      </c>
      <c r="E806" s="511" t="s">
        <v>468</v>
      </c>
      <c r="F806" s="696" t="s">
        <v>469</v>
      </c>
      <c r="G806" s="696"/>
    </row>
    <row r="807" spans="1:15" hidden="1">
      <c r="A807" s="316"/>
      <c r="E807" s="535"/>
      <c r="F807" s="277"/>
      <c r="G807" s="523"/>
    </row>
    <row r="808" spans="1:15" ht="21.75" hidden="1" thickTop="1" thickBot="1">
      <c r="A808" s="316"/>
      <c r="E808" s="311" t="s">
        <v>446</v>
      </c>
      <c r="F808" s="454"/>
      <c r="G808" s="517"/>
    </row>
    <row r="809" spans="1:15" hidden="1">
      <c r="A809" s="514"/>
      <c r="B809" s="296" t="s">
        <v>453</v>
      </c>
      <c r="C809" s="296" t="s">
        <v>217</v>
      </c>
      <c r="E809" s="470" t="s">
        <v>221</v>
      </c>
      <c r="F809" s="695" t="s">
        <v>459</v>
      </c>
      <c r="G809" s="696"/>
    </row>
    <row r="810" spans="1:15" hidden="1">
      <c r="A810" s="270"/>
      <c r="B810" s="296" t="s">
        <v>453</v>
      </c>
      <c r="C810" s="296" t="s">
        <v>217</v>
      </c>
      <c r="E810" s="521" t="s">
        <v>470</v>
      </c>
      <c r="F810" s="536" t="e">
        <f>#REF!</f>
        <v>#REF!</v>
      </c>
      <c r="G810" s="537" t="e">
        <f>#REF!</f>
        <v>#REF!</v>
      </c>
    </row>
    <row r="811" spans="1:15" hidden="1">
      <c r="A811" s="270"/>
      <c r="B811" s="296" t="s">
        <v>453</v>
      </c>
      <c r="C811" s="296" t="s">
        <v>217</v>
      </c>
      <c r="E811" s="470" t="s">
        <v>471</v>
      </c>
      <c r="F811" s="280" t="e">
        <f>#REF!</f>
        <v>#REF!</v>
      </c>
      <c r="G811" s="281" t="e">
        <f>#REF!</f>
        <v>#REF!</v>
      </c>
    </row>
    <row r="812" spans="1:15" hidden="1">
      <c r="A812" s="270"/>
      <c r="B812" s="296" t="s">
        <v>453</v>
      </c>
      <c r="C812" s="296" t="s">
        <v>217</v>
      </c>
      <c r="E812" s="470" t="s">
        <v>472</v>
      </c>
      <c r="F812" s="280" t="e">
        <f>#REF!</f>
        <v>#REF!</v>
      </c>
      <c r="G812" s="281" t="e">
        <f>#REF!</f>
        <v>#REF!</v>
      </c>
    </row>
    <row r="813" spans="1:15" hidden="1">
      <c r="A813" s="316"/>
      <c r="E813" s="535"/>
      <c r="F813" s="538"/>
      <c r="G813" s="539"/>
    </row>
    <row r="814" spans="1:15" s="481" customFormat="1" hidden="1">
      <c r="A814" s="316"/>
      <c r="B814" s="277"/>
      <c r="C814" s="277"/>
      <c r="D814" s="277"/>
      <c r="E814" s="497"/>
      <c r="F814" s="497"/>
      <c r="G814" s="497"/>
      <c r="O814" s="301"/>
    </row>
    <row r="815" spans="1:15" hidden="1">
      <c r="A815" s="316"/>
      <c r="E815" s="497"/>
      <c r="F815" s="434"/>
      <c r="G815" s="540"/>
      <c r="O815" s="303"/>
    </row>
    <row r="816" spans="1:15" hidden="1">
      <c r="A816" s="316"/>
      <c r="E816" s="495" t="s">
        <v>473</v>
      </c>
      <c r="F816" s="495"/>
      <c r="G816" s="496"/>
      <c r="O816" s="303"/>
    </row>
    <row r="817" spans="1:15" hidden="1">
      <c r="A817" s="316"/>
      <c r="E817" s="495"/>
      <c r="F817" s="495"/>
      <c r="G817" s="496"/>
      <c r="O817" s="303"/>
    </row>
    <row r="818" spans="1:15" hidden="1">
      <c r="A818" s="316"/>
      <c r="E818" s="454"/>
      <c r="F818" s="296"/>
      <c r="G818" s="347"/>
      <c r="O818" s="303"/>
    </row>
    <row r="819" spans="1:15" hidden="1">
      <c r="A819" s="316"/>
      <c r="E819" s="454"/>
      <c r="F819" s="460"/>
      <c r="O819" s="303"/>
    </row>
    <row r="820" spans="1:15" hidden="1">
      <c r="A820" s="316"/>
      <c r="E820" s="480"/>
      <c r="F820" s="460"/>
      <c r="O820" s="303"/>
    </row>
    <row r="821" spans="1:15" hidden="1">
      <c r="A821" s="316"/>
      <c r="E821" s="454"/>
      <c r="F821" s="277"/>
      <c r="G821" s="523"/>
      <c r="O821" s="303"/>
    </row>
    <row r="822" spans="1:15" hidden="1">
      <c r="A822" s="316"/>
      <c r="E822" s="454"/>
      <c r="F822" s="277"/>
      <c r="G822" s="523"/>
      <c r="O822" s="303"/>
    </row>
    <row r="823" spans="1:15" ht="25.5" hidden="1">
      <c r="A823" s="316"/>
      <c r="E823" s="442" t="s">
        <v>0</v>
      </c>
      <c r="F823" s="442"/>
      <c r="G823" s="442"/>
      <c r="O823" s="303"/>
    </row>
    <row r="824" spans="1:15" ht="25.5" hidden="1">
      <c r="A824" s="316"/>
      <c r="E824" s="442" t="s">
        <v>179</v>
      </c>
      <c r="F824" s="442"/>
      <c r="G824" s="442"/>
      <c r="O824" s="303"/>
    </row>
    <row r="825" spans="1:15" ht="30" hidden="1">
      <c r="A825" s="316"/>
      <c r="E825" s="473" t="s">
        <v>474</v>
      </c>
      <c r="F825" s="473"/>
      <c r="G825" s="473"/>
      <c r="O825" s="303"/>
    </row>
    <row r="826" spans="1:15" ht="25.5" hidden="1">
      <c r="A826" s="316"/>
      <c r="E826" s="442" t="s">
        <v>397</v>
      </c>
      <c r="F826" s="442"/>
      <c r="G826" s="442"/>
      <c r="O826" s="303"/>
    </row>
    <row r="827" spans="1:15" ht="25.5" hidden="1">
      <c r="A827" s="316"/>
      <c r="E827" s="442"/>
      <c r="F827" s="442"/>
      <c r="G827" s="442"/>
      <c r="O827" s="303"/>
    </row>
    <row r="828" spans="1:15" ht="21" hidden="1" thickBot="1">
      <c r="A828" s="316"/>
      <c r="E828" s="688" t="s">
        <v>182</v>
      </c>
      <c r="F828" s="672" t="s">
        <v>7</v>
      </c>
      <c r="G828" s="691"/>
      <c r="O828" s="303"/>
    </row>
    <row r="829" spans="1:15" ht="21" hidden="1" thickBot="1">
      <c r="A829" s="316"/>
      <c r="E829" s="689"/>
      <c r="F829" s="672" t="s">
        <v>12</v>
      </c>
      <c r="G829" s="673"/>
      <c r="O829" s="303"/>
    </row>
    <row r="830" spans="1:15" ht="21" hidden="1" thickBot="1">
      <c r="A830" s="316"/>
      <c r="E830" s="692"/>
      <c r="F830" s="344" t="s">
        <v>185</v>
      </c>
      <c r="G830" s="345" t="s">
        <v>186</v>
      </c>
      <c r="O830" s="303"/>
    </row>
    <row r="831" spans="1:15" ht="21.75" hidden="1" thickTop="1" thickBot="1">
      <c r="A831" s="316"/>
      <c r="E831" s="311" t="s">
        <v>399</v>
      </c>
      <c r="F831" s="693"/>
      <c r="G831" s="694"/>
      <c r="O831" s="303"/>
    </row>
    <row r="832" spans="1:15" ht="40.5" hidden="1">
      <c r="A832" s="514"/>
      <c r="B832" s="296" t="s">
        <v>475</v>
      </c>
      <c r="C832" s="296" t="s">
        <v>189</v>
      </c>
      <c r="E832" s="310" t="s">
        <v>476</v>
      </c>
      <c r="F832" s="698" t="s">
        <v>440</v>
      </c>
      <c r="G832" s="697"/>
      <c r="O832" s="303"/>
    </row>
    <row r="833" spans="1:15" hidden="1">
      <c r="A833" s="270"/>
      <c r="B833" s="296" t="s">
        <v>475</v>
      </c>
      <c r="C833" s="296" t="s">
        <v>189</v>
      </c>
      <c r="E833" s="478" t="s">
        <v>435</v>
      </c>
      <c r="F833" s="280"/>
      <c r="G833" s="281"/>
      <c r="O833" s="303"/>
    </row>
    <row r="834" spans="1:15" ht="21" hidden="1" thickBot="1">
      <c r="A834" s="270"/>
      <c r="B834" s="296" t="s">
        <v>475</v>
      </c>
      <c r="C834" s="296" t="s">
        <v>189</v>
      </c>
      <c r="E834" s="541" t="s">
        <v>477</v>
      </c>
      <c r="F834" s="280" t="e">
        <f>#REF!</f>
        <v>#REF!</v>
      </c>
      <c r="G834" s="281" t="e">
        <f>#REF!</f>
        <v>#REF!</v>
      </c>
      <c r="O834" s="303"/>
    </row>
    <row r="835" spans="1:15" hidden="1">
      <c r="A835" s="316"/>
      <c r="E835" s="509" t="s">
        <v>205</v>
      </c>
      <c r="F835" s="542"/>
      <c r="G835" s="543"/>
      <c r="O835" s="303"/>
    </row>
    <row r="836" spans="1:15" hidden="1">
      <c r="A836" s="270"/>
      <c r="B836" s="296" t="s">
        <v>475</v>
      </c>
      <c r="C836" s="296" t="s">
        <v>189</v>
      </c>
      <c r="E836" s="304" t="s">
        <v>478</v>
      </c>
      <c r="F836" s="283" t="e">
        <f>#REF!</f>
        <v>#REF!</v>
      </c>
      <c r="G836" s="281" t="e">
        <f>#REF!</f>
        <v>#REF!</v>
      </c>
      <c r="O836" s="303"/>
    </row>
    <row r="837" spans="1:15" hidden="1">
      <c r="A837" s="292"/>
      <c r="B837" s="296" t="s">
        <v>475</v>
      </c>
      <c r="C837" s="296" t="s">
        <v>189</v>
      </c>
      <c r="E837" s="531" t="s">
        <v>479</v>
      </c>
      <c r="F837" s="413" t="e">
        <f>#REF!</f>
        <v>#REF!</v>
      </c>
      <c r="G837" s="323" t="e">
        <f>#REF!</f>
        <v>#REF!</v>
      </c>
      <c r="O837" s="303"/>
    </row>
    <row r="838" spans="1:15" hidden="1">
      <c r="A838" s="514"/>
      <c r="B838" s="296" t="s">
        <v>475</v>
      </c>
      <c r="C838" s="296" t="s">
        <v>189</v>
      </c>
      <c r="E838" s="304" t="s">
        <v>480</v>
      </c>
      <c r="F838" s="697" t="s">
        <v>440</v>
      </c>
      <c r="G838" s="697"/>
      <c r="O838" s="303"/>
    </row>
    <row r="839" spans="1:15" ht="21" hidden="1" thickBot="1">
      <c r="A839" s="514"/>
      <c r="B839" s="296" t="s">
        <v>475</v>
      </c>
      <c r="C839" s="296" t="s">
        <v>189</v>
      </c>
      <c r="E839" s="511" t="s">
        <v>481</v>
      </c>
      <c r="F839" s="696" t="s">
        <v>454</v>
      </c>
      <c r="G839" s="696"/>
      <c r="O839" s="303"/>
    </row>
    <row r="840" spans="1:15" hidden="1">
      <c r="A840" s="270"/>
      <c r="B840" s="296" t="s">
        <v>475</v>
      </c>
      <c r="C840" s="296" t="s">
        <v>189</v>
      </c>
      <c r="E840" s="478" t="s">
        <v>406</v>
      </c>
      <c r="F840" s="386" t="e">
        <f>#REF!</f>
        <v>#REF!</v>
      </c>
      <c r="G840" s="366" t="e">
        <f>#REF!</f>
        <v>#REF!</v>
      </c>
      <c r="O840" s="303"/>
    </row>
    <row r="841" spans="1:15" hidden="1">
      <c r="A841" s="280"/>
      <c r="B841" s="351">
        <v>0.375</v>
      </c>
      <c r="C841" s="280">
        <v>43439</v>
      </c>
      <c r="D841" s="351">
        <v>0.52083333333333337</v>
      </c>
      <c r="E841" s="544" t="s">
        <v>482</v>
      </c>
      <c r="F841" s="280" t="e">
        <f>#REF!</f>
        <v>#REF!</v>
      </c>
      <c r="G841" s="281" t="e">
        <f>#REF!</f>
        <v>#REF!</v>
      </c>
      <c r="O841" s="303"/>
    </row>
    <row r="842" spans="1:15" hidden="1">
      <c r="A842" s="316"/>
      <c r="E842" s="509" t="s">
        <v>194</v>
      </c>
      <c r="F842" s="277"/>
      <c r="G842" s="523"/>
      <c r="O842" s="303"/>
    </row>
    <row r="843" spans="1:15" hidden="1">
      <c r="A843" s="270"/>
      <c r="B843" s="296" t="s">
        <v>475</v>
      </c>
      <c r="C843" s="296" t="s">
        <v>189</v>
      </c>
      <c r="E843" s="304" t="s">
        <v>196</v>
      </c>
      <c r="F843" s="280" t="e">
        <f>#REF!</f>
        <v>#REF!</v>
      </c>
      <c r="G843" s="281" t="e">
        <f>#REF!</f>
        <v>#REF!</v>
      </c>
      <c r="O843" s="303"/>
    </row>
    <row r="844" spans="1:15" ht="21" hidden="1" thickBot="1">
      <c r="A844" s="270"/>
      <c r="B844" s="296" t="s">
        <v>475</v>
      </c>
      <c r="C844" s="296" t="s">
        <v>189</v>
      </c>
      <c r="E844" s="511" t="s">
        <v>483</v>
      </c>
      <c r="F844" s="280" t="e">
        <f>#REF!</f>
        <v>#REF!</v>
      </c>
      <c r="G844" s="281" t="e">
        <f>#REF!</f>
        <v>#REF!</v>
      </c>
      <c r="O844" s="303"/>
    </row>
    <row r="845" spans="1:15" hidden="1">
      <c r="A845" s="316"/>
      <c r="E845" s="454"/>
      <c r="F845" s="277"/>
      <c r="G845" s="523"/>
      <c r="O845" s="303"/>
    </row>
    <row r="846" spans="1:15" ht="21.75" hidden="1" thickTop="1" thickBot="1">
      <c r="A846" s="316"/>
      <c r="E846" s="311" t="s">
        <v>408</v>
      </c>
      <c r="F846" s="277"/>
      <c r="G846" s="523"/>
      <c r="O846" s="303"/>
    </row>
    <row r="847" spans="1:15" hidden="1">
      <c r="A847" s="270"/>
      <c r="B847" s="296" t="s">
        <v>475</v>
      </c>
      <c r="C847" s="296" t="s">
        <v>198</v>
      </c>
      <c r="E847" s="310" t="s">
        <v>221</v>
      </c>
      <c r="F847" s="280" t="e">
        <f>#REF!</f>
        <v>#REF!</v>
      </c>
      <c r="G847" s="281" t="e">
        <f>#REF!</f>
        <v>#REF!</v>
      </c>
      <c r="O847" s="303"/>
    </row>
    <row r="848" spans="1:15" hidden="1">
      <c r="A848" s="270"/>
      <c r="B848" s="296" t="s">
        <v>475</v>
      </c>
      <c r="C848" s="296" t="s">
        <v>198</v>
      </c>
      <c r="E848" s="483" t="s">
        <v>484</v>
      </c>
      <c r="F848" s="280" t="e">
        <f>#REF!</f>
        <v>#REF!</v>
      </c>
      <c r="G848" s="281" t="e">
        <f>#REF!</f>
        <v>#REF!</v>
      </c>
      <c r="O848" s="303"/>
    </row>
    <row r="849" spans="1:15" hidden="1">
      <c r="A849" s="270"/>
      <c r="B849" s="296" t="s">
        <v>475</v>
      </c>
      <c r="C849" s="296" t="s">
        <v>198</v>
      </c>
      <c r="E849" s="310" t="s">
        <v>465</v>
      </c>
      <c r="F849" s="280" t="e">
        <f>#REF!</f>
        <v>#REF!</v>
      </c>
      <c r="G849" s="281" t="e">
        <f>#REF!</f>
        <v>#REF!</v>
      </c>
      <c r="O849" s="303"/>
    </row>
    <row r="850" spans="1:15" hidden="1">
      <c r="A850" s="270"/>
      <c r="B850" s="296" t="s">
        <v>475</v>
      </c>
      <c r="C850" s="296" t="s">
        <v>198</v>
      </c>
      <c r="E850" s="310" t="s">
        <v>210</v>
      </c>
      <c r="F850" s="280" t="e">
        <f>#REF!</f>
        <v>#REF!</v>
      </c>
      <c r="G850" s="281" t="e">
        <f>#REF!</f>
        <v>#REF!</v>
      </c>
      <c r="O850" s="303"/>
    </row>
    <row r="851" spans="1:15" hidden="1">
      <c r="A851" s="270"/>
      <c r="B851" s="296" t="s">
        <v>475</v>
      </c>
      <c r="C851" s="296" t="s">
        <v>198</v>
      </c>
      <c r="E851" s="545" t="s">
        <v>485</v>
      </c>
      <c r="F851" s="280" t="e">
        <f>#REF!</f>
        <v>#REF!</v>
      </c>
      <c r="G851" s="281" t="e">
        <f>#REF!</f>
        <v>#REF!</v>
      </c>
      <c r="O851" s="303"/>
    </row>
    <row r="852" spans="1:15" hidden="1">
      <c r="A852" s="316"/>
      <c r="E852" s="509" t="s">
        <v>290</v>
      </c>
      <c r="F852" s="277"/>
      <c r="G852" s="523"/>
      <c r="O852" s="303"/>
    </row>
    <row r="853" spans="1:15" hidden="1">
      <c r="A853" s="270"/>
      <c r="B853" s="296" t="s">
        <v>475</v>
      </c>
      <c r="C853" s="296" t="s">
        <v>198</v>
      </c>
      <c r="E853" s="304" t="s">
        <v>219</v>
      </c>
      <c r="F853" s="280" t="e">
        <f>#REF!</f>
        <v>#REF!</v>
      </c>
      <c r="G853" s="281" t="e">
        <f>#REF!</f>
        <v>#REF!</v>
      </c>
      <c r="O853" s="303"/>
    </row>
    <row r="854" spans="1:15" hidden="1">
      <c r="A854" s="270"/>
      <c r="B854" s="296" t="s">
        <v>475</v>
      </c>
      <c r="C854" s="296" t="s">
        <v>198</v>
      </c>
      <c r="E854" s="304" t="s">
        <v>229</v>
      </c>
      <c r="F854" s="280" t="e">
        <f>#REF!</f>
        <v>#REF!</v>
      </c>
      <c r="G854" s="281" t="e">
        <f>#REF!</f>
        <v>#REF!</v>
      </c>
      <c r="O854" s="303"/>
    </row>
    <row r="855" spans="1:15" hidden="1">
      <c r="A855" s="316"/>
      <c r="E855" s="509" t="s">
        <v>486</v>
      </c>
      <c r="F855" s="277"/>
      <c r="G855" s="523"/>
      <c r="O855" s="303"/>
    </row>
    <row r="856" spans="1:15" hidden="1">
      <c r="A856" s="270"/>
      <c r="B856" s="296" t="s">
        <v>475</v>
      </c>
      <c r="C856" s="296" t="s">
        <v>198</v>
      </c>
      <c r="E856" s="304" t="s">
        <v>487</v>
      </c>
      <c r="F856" s="283" t="e">
        <f>#REF!</f>
        <v>#REF!</v>
      </c>
      <c r="G856" s="281" t="e">
        <f>#REF!</f>
        <v>#REF!</v>
      </c>
      <c r="O856" s="303"/>
    </row>
    <row r="857" spans="1:15" hidden="1">
      <c r="A857" s="292"/>
      <c r="B857" s="296" t="s">
        <v>475</v>
      </c>
      <c r="C857" s="296" t="s">
        <v>198</v>
      </c>
      <c r="E857" s="304" t="s">
        <v>488</v>
      </c>
      <c r="F857" s="283" t="e">
        <f>#REF!</f>
        <v>#REF!</v>
      </c>
      <c r="G857" s="281" t="e">
        <f>#REF!</f>
        <v>#REF!</v>
      </c>
      <c r="O857" s="303"/>
    </row>
    <row r="858" spans="1:15" hidden="1">
      <c r="A858" s="316"/>
      <c r="B858" s="296" t="s">
        <v>475</v>
      </c>
      <c r="C858" s="296" t="s">
        <v>198</v>
      </c>
      <c r="E858" s="531" t="s">
        <v>489</v>
      </c>
      <c r="F858" s="413"/>
      <c r="G858" s="323"/>
      <c r="O858" s="303"/>
    </row>
    <row r="859" spans="1:15" ht="21" hidden="1" thickBot="1">
      <c r="A859" s="514"/>
      <c r="B859" s="296" t="s">
        <v>475</v>
      </c>
      <c r="C859" s="296" t="s">
        <v>198</v>
      </c>
      <c r="E859" s="511" t="s">
        <v>490</v>
      </c>
      <c r="F859" s="696" t="s">
        <v>454</v>
      </c>
      <c r="G859" s="696"/>
      <c r="O859" s="303"/>
    </row>
    <row r="860" spans="1:15" hidden="1">
      <c r="A860" s="316"/>
      <c r="E860" s="454"/>
      <c r="F860" s="277"/>
      <c r="G860" s="523"/>
      <c r="O860" s="303"/>
    </row>
    <row r="861" spans="1:15" ht="21.75" hidden="1" thickTop="1" thickBot="1">
      <c r="A861" s="316"/>
      <c r="E861" s="311" t="s">
        <v>446</v>
      </c>
      <c r="F861" s="454"/>
      <c r="G861" s="517"/>
      <c r="O861" s="303"/>
    </row>
    <row r="862" spans="1:15" hidden="1">
      <c r="A862" s="270"/>
      <c r="B862" s="296" t="s">
        <v>475</v>
      </c>
      <c r="C862" s="296" t="s">
        <v>217</v>
      </c>
      <c r="E862" s="478" t="s">
        <v>273</v>
      </c>
      <c r="F862" s="280" t="e">
        <f>#REF!</f>
        <v>#REF!</v>
      </c>
      <c r="G862" s="281" t="e">
        <f>#REF!</f>
        <v>#REF!</v>
      </c>
      <c r="O862" s="303"/>
    </row>
    <row r="863" spans="1:15" hidden="1">
      <c r="A863" s="270"/>
      <c r="B863" s="296" t="s">
        <v>475</v>
      </c>
      <c r="C863" s="296" t="s">
        <v>217</v>
      </c>
      <c r="E863" s="310" t="s">
        <v>491</v>
      </c>
      <c r="F863" s="280" t="e">
        <f>#REF!</f>
        <v>#REF!</v>
      </c>
      <c r="G863" s="281" t="e">
        <f>#REF!</f>
        <v>#REF!</v>
      </c>
      <c r="O863" s="303"/>
    </row>
    <row r="864" spans="1:15" hidden="1">
      <c r="A864" s="270"/>
      <c r="B864" s="296" t="s">
        <v>475</v>
      </c>
      <c r="C864" s="296" t="s">
        <v>217</v>
      </c>
      <c r="E864" s="483" t="s">
        <v>492</v>
      </c>
      <c r="F864" s="280" t="e">
        <f>#REF!</f>
        <v>#REF!</v>
      </c>
      <c r="G864" s="281" t="e">
        <f>#REF!</f>
        <v>#REF!</v>
      </c>
      <c r="O864" s="303"/>
    </row>
    <row r="865" spans="1:15" hidden="1">
      <c r="A865" s="316"/>
      <c r="E865" s="509" t="s">
        <v>194</v>
      </c>
      <c r="F865" s="454"/>
      <c r="G865" s="517"/>
      <c r="O865" s="303"/>
    </row>
    <row r="866" spans="1:15" hidden="1">
      <c r="A866" s="270"/>
      <c r="B866" s="296" t="s">
        <v>475</v>
      </c>
      <c r="C866" s="296" t="s">
        <v>217</v>
      </c>
      <c r="E866" s="304" t="s">
        <v>222</v>
      </c>
      <c r="F866" s="280" t="e">
        <f>#REF!</f>
        <v>#REF!</v>
      </c>
      <c r="G866" s="281" t="e">
        <f>#REF!</f>
        <v>#REF!</v>
      </c>
      <c r="O866" s="303"/>
    </row>
    <row r="867" spans="1:15" ht="21" hidden="1" thickBot="1">
      <c r="A867" s="270"/>
      <c r="B867" s="296" t="s">
        <v>475</v>
      </c>
      <c r="C867" s="296" t="s">
        <v>217</v>
      </c>
      <c r="E867" s="511" t="s">
        <v>493</v>
      </c>
      <c r="F867" s="280" t="e">
        <f>#REF!</f>
        <v>#REF!</v>
      </c>
      <c r="G867" s="281" t="e">
        <f>#REF!</f>
        <v>#REF!</v>
      </c>
      <c r="O867" s="303"/>
    </row>
    <row r="868" spans="1:15" hidden="1">
      <c r="A868" s="316"/>
      <c r="E868" s="509" t="s">
        <v>194</v>
      </c>
      <c r="F868" s="454"/>
      <c r="G868" s="517"/>
      <c r="O868" s="303"/>
    </row>
    <row r="869" spans="1:15" hidden="1">
      <c r="A869" s="270"/>
      <c r="B869" s="296" t="s">
        <v>475</v>
      </c>
      <c r="C869" s="296" t="s">
        <v>217</v>
      </c>
      <c r="E869" s="304" t="s">
        <v>223</v>
      </c>
      <c r="F869" s="280" t="e">
        <f>#REF!</f>
        <v>#REF!</v>
      </c>
      <c r="G869" s="281" t="e">
        <f>#REF!</f>
        <v>#REF!</v>
      </c>
      <c r="O869" s="303"/>
    </row>
    <row r="870" spans="1:15" ht="21" hidden="1" thickBot="1">
      <c r="A870" s="270"/>
      <c r="B870" s="296" t="s">
        <v>475</v>
      </c>
      <c r="C870" s="296" t="s">
        <v>217</v>
      </c>
      <c r="E870" s="511" t="s">
        <v>494</v>
      </c>
      <c r="F870" s="280" t="e">
        <f>#REF!</f>
        <v>#REF!</v>
      </c>
      <c r="G870" s="281" t="e">
        <f>#REF!</f>
        <v>#REF!</v>
      </c>
      <c r="O870" s="303"/>
    </row>
    <row r="871" spans="1:15" hidden="1">
      <c r="A871" s="316"/>
      <c r="E871" s="509" t="s">
        <v>194</v>
      </c>
      <c r="F871" s="454"/>
      <c r="G871" s="517"/>
      <c r="O871" s="303"/>
    </row>
    <row r="872" spans="1:15" hidden="1">
      <c r="A872" s="270"/>
      <c r="B872" s="296" t="s">
        <v>475</v>
      </c>
      <c r="C872" s="296" t="s">
        <v>217</v>
      </c>
      <c r="E872" s="546" t="s">
        <v>495</v>
      </c>
      <c r="F872" s="280" t="e">
        <f>#REF!</f>
        <v>#REF!</v>
      </c>
      <c r="G872" s="281" t="e">
        <f>#REF!</f>
        <v>#REF!</v>
      </c>
      <c r="O872" s="303"/>
    </row>
    <row r="873" spans="1:15" ht="21" hidden="1" thickBot="1">
      <c r="A873" s="270"/>
      <c r="B873" s="296" t="s">
        <v>475</v>
      </c>
      <c r="C873" s="296" t="s">
        <v>217</v>
      </c>
      <c r="E873" s="547" t="s">
        <v>496</v>
      </c>
      <c r="F873" s="280" t="e">
        <f>#REF!</f>
        <v>#REF!</v>
      </c>
      <c r="G873" s="281" t="e">
        <f>#REF!</f>
        <v>#REF!</v>
      </c>
      <c r="O873" s="303"/>
    </row>
    <row r="874" spans="1:15" hidden="1">
      <c r="A874" s="316"/>
      <c r="E874" s="548"/>
      <c r="F874" s="538"/>
      <c r="G874" s="539"/>
      <c r="O874" s="303"/>
    </row>
    <row r="875" spans="1:15" ht="21.75" hidden="1" thickTop="1" thickBot="1">
      <c r="A875" s="316"/>
      <c r="E875" s="549" t="s">
        <v>497</v>
      </c>
      <c r="F875" s="538"/>
      <c r="G875" s="539"/>
      <c r="O875" s="303"/>
    </row>
    <row r="876" spans="1:15" hidden="1">
      <c r="A876" s="316"/>
      <c r="B876" s="296" t="s">
        <v>475</v>
      </c>
      <c r="C876" s="296" t="s">
        <v>217</v>
      </c>
      <c r="E876" s="550" t="s">
        <v>498</v>
      </c>
      <c r="F876" s="325" t="s">
        <v>461</v>
      </c>
      <c r="G876" s="281" t="s">
        <v>461</v>
      </c>
      <c r="O876" s="303"/>
    </row>
    <row r="877" spans="1:15" hidden="1">
      <c r="A877" s="316"/>
      <c r="B877" s="296" t="s">
        <v>475</v>
      </c>
      <c r="C877" s="296" t="s">
        <v>217</v>
      </c>
      <c r="E877" s="551" t="s">
        <v>499</v>
      </c>
      <c r="F877" s="325" t="s">
        <v>461</v>
      </c>
      <c r="G877" s="281" t="s">
        <v>461</v>
      </c>
      <c r="O877" s="303"/>
    </row>
    <row r="878" spans="1:15" hidden="1">
      <c r="A878" s="316"/>
      <c r="B878" s="296" t="s">
        <v>475</v>
      </c>
      <c r="C878" s="296" t="s">
        <v>217</v>
      </c>
      <c r="E878" s="310" t="s">
        <v>412</v>
      </c>
      <c r="F878" s="325" t="s">
        <v>461</v>
      </c>
      <c r="G878" s="281" t="s">
        <v>461</v>
      </c>
      <c r="O878" s="303"/>
    </row>
    <row r="879" spans="1:15" hidden="1">
      <c r="A879" s="316"/>
      <c r="B879" s="296" t="s">
        <v>475</v>
      </c>
      <c r="C879" s="296" t="s">
        <v>217</v>
      </c>
      <c r="E879" s="552" t="s">
        <v>500</v>
      </c>
      <c r="F879" s="325" t="s">
        <v>461</v>
      </c>
      <c r="G879" s="281" t="s">
        <v>461</v>
      </c>
    </row>
    <row r="880" spans="1:15" hidden="1">
      <c r="A880" s="270"/>
      <c r="B880" s="296" t="s">
        <v>475</v>
      </c>
      <c r="C880" s="296" t="s">
        <v>217</v>
      </c>
      <c r="E880" s="310" t="s">
        <v>409</v>
      </c>
      <c r="F880" s="280" t="e">
        <f>#REF!</f>
        <v>#REF!</v>
      </c>
      <c r="G880" s="281" t="e">
        <f>#REF!</f>
        <v>#REF!</v>
      </c>
    </row>
    <row r="881" spans="1:15" hidden="1">
      <c r="A881" s="316"/>
      <c r="B881" s="296" t="s">
        <v>475</v>
      </c>
      <c r="C881" s="296" t="s">
        <v>217</v>
      </c>
      <c r="E881" s="552" t="s">
        <v>293</v>
      </c>
      <c r="F881" s="325" t="s">
        <v>461</v>
      </c>
      <c r="G881" s="281" t="s">
        <v>461</v>
      </c>
    </row>
    <row r="882" spans="1:15" hidden="1">
      <c r="A882" s="316"/>
      <c r="B882" s="296" t="s">
        <v>475</v>
      </c>
      <c r="C882" s="296" t="s">
        <v>217</v>
      </c>
      <c r="E882" s="552" t="s">
        <v>501</v>
      </c>
      <c r="F882" s="325" t="s">
        <v>461</v>
      </c>
      <c r="G882" s="281" t="s">
        <v>461</v>
      </c>
    </row>
    <row r="883" spans="1:15" hidden="1">
      <c r="A883" s="316"/>
      <c r="B883" s="296" t="s">
        <v>475</v>
      </c>
      <c r="C883" s="296" t="s">
        <v>217</v>
      </c>
      <c r="E883" s="310" t="s">
        <v>502</v>
      </c>
      <c r="F883" s="325" t="s">
        <v>461</v>
      </c>
      <c r="G883" s="281" t="s">
        <v>461</v>
      </c>
    </row>
    <row r="884" spans="1:15" hidden="1">
      <c r="A884" s="270"/>
      <c r="B884" s="296" t="s">
        <v>475</v>
      </c>
      <c r="C884" s="296" t="s">
        <v>217</v>
      </c>
      <c r="E884" s="552" t="s">
        <v>367</v>
      </c>
      <c r="F884" s="280" t="e">
        <f>#REF!</f>
        <v>#REF!</v>
      </c>
      <c r="G884" s="281" t="e">
        <f>#REF!</f>
        <v>#REF!</v>
      </c>
    </row>
    <row r="885" spans="1:15" hidden="1">
      <c r="A885" s="270"/>
      <c r="B885" s="296" t="s">
        <v>475</v>
      </c>
      <c r="C885" s="296" t="s">
        <v>217</v>
      </c>
      <c r="E885" s="310" t="s">
        <v>436</v>
      </c>
      <c r="F885" s="280" t="e">
        <f>#REF!</f>
        <v>#REF!</v>
      </c>
      <c r="G885" s="281" t="e">
        <f>#REF!</f>
        <v>#REF!</v>
      </c>
    </row>
    <row r="886" spans="1:15" hidden="1">
      <c r="A886" s="316"/>
      <c r="B886" s="296" t="s">
        <v>475</v>
      </c>
      <c r="C886" s="296" t="s">
        <v>217</v>
      </c>
      <c r="E886" s="310" t="s">
        <v>503</v>
      </c>
      <c r="F886" s="325" t="s">
        <v>461</v>
      </c>
      <c r="G886" s="281" t="s">
        <v>461</v>
      </c>
    </row>
    <row r="887" spans="1:15" hidden="1">
      <c r="A887" s="316"/>
      <c r="B887" s="296" t="s">
        <v>475</v>
      </c>
      <c r="C887" s="296" t="s">
        <v>217</v>
      </c>
      <c r="E887" s="310" t="s">
        <v>504</v>
      </c>
      <c r="F887" s="325" t="s">
        <v>461</v>
      </c>
      <c r="G887" s="281" t="s">
        <v>461</v>
      </c>
    </row>
    <row r="888" spans="1:15" hidden="1">
      <c r="A888" s="316"/>
      <c r="B888" s="296" t="s">
        <v>475</v>
      </c>
      <c r="C888" s="296" t="s">
        <v>217</v>
      </c>
      <c r="E888" s="310" t="s">
        <v>344</v>
      </c>
      <c r="F888" s="325" t="s">
        <v>461</v>
      </c>
      <c r="G888" s="281" t="s">
        <v>461</v>
      </c>
    </row>
    <row r="889" spans="1:15" hidden="1">
      <c r="A889" s="316"/>
      <c r="B889" s="296" t="s">
        <v>475</v>
      </c>
      <c r="C889" s="296" t="s">
        <v>217</v>
      </c>
      <c r="E889" s="310" t="s">
        <v>505</v>
      </c>
      <c r="F889" s="325" t="s">
        <v>461</v>
      </c>
      <c r="G889" s="281" t="s">
        <v>461</v>
      </c>
    </row>
    <row r="890" spans="1:15" hidden="1">
      <c r="A890" s="316"/>
      <c r="B890" s="296" t="s">
        <v>475</v>
      </c>
      <c r="C890" s="296" t="s">
        <v>217</v>
      </c>
      <c r="E890" s="310" t="s">
        <v>195</v>
      </c>
      <c r="F890" s="325" t="s">
        <v>461</v>
      </c>
      <c r="G890" s="281" t="s">
        <v>461</v>
      </c>
    </row>
    <row r="891" spans="1:15" hidden="1">
      <c r="A891" s="270"/>
      <c r="B891" s="296" t="s">
        <v>475</v>
      </c>
      <c r="C891" s="296" t="s">
        <v>217</v>
      </c>
      <c r="E891" s="310" t="s">
        <v>506</v>
      </c>
      <c r="F891" s="280" t="e">
        <f>#REF!</f>
        <v>#REF!</v>
      </c>
      <c r="G891" s="281" t="e">
        <f>#REF!</f>
        <v>#REF!</v>
      </c>
    </row>
    <row r="892" spans="1:15" hidden="1">
      <c r="A892" s="316"/>
      <c r="E892" s="454"/>
      <c r="F892" s="277"/>
      <c r="G892" s="523"/>
    </row>
    <row r="893" spans="1:15" s="481" customFormat="1" hidden="1">
      <c r="A893" s="316"/>
      <c r="B893" s="277"/>
      <c r="C893" s="277"/>
      <c r="D893" s="277"/>
      <c r="E893" s="497"/>
      <c r="F893" s="497"/>
      <c r="G893" s="497"/>
      <c r="O893" s="301"/>
    </row>
    <row r="894" spans="1:15" hidden="1">
      <c r="A894" s="316"/>
      <c r="E894" s="497"/>
      <c r="F894" s="497"/>
      <c r="G894" s="497"/>
    </row>
    <row r="895" spans="1:15" hidden="1">
      <c r="A895" s="316"/>
      <c r="E895" s="454"/>
      <c r="F895" s="296"/>
      <c r="G895" s="347"/>
      <c r="O895" s="303"/>
    </row>
    <row r="896" spans="1:15" hidden="1">
      <c r="A896" s="316"/>
      <c r="E896" s="454"/>
      <c r="F896" s="460"/>
      <c r="O896" s="303"/>
    </row>
    <row r="897" spans="1:15" hidden="1">
      <c r="A897" s="316"/>
      <c r="E897" s="480"/>
      <c r="F897" s="460"/>
      <c r="O897" s="303"/>
    </row>
    <row r="898" spans="1:15" hidden="1">
      <c r="A898" s="316"/>
      <c r="E898" s="454"/>
      <c r="F898" s="277"/>
      <c r="G898" s="523"/>
      <c r="O898" s="303"/>
    </row>
    <row r="899" spans="1:15" hidden="1">
      <c r="A899" s="316"/>
      <c r="E899" s="480"/>
      <c r="F899" s="553"/>
      <c r="G899" s="554"/>
      <c r="O899" s="303"/>
    </row>
    <row r="900" spans="1:15" ht="25.5" hidden="1">
      <c r="A900" s="316"/>
      <c r="E900" s="442" t="s">
        <v>0</v>
      </c>
      <c r="F900" s="442"/>
      <c r="G900" s="442"/>
      <c r="O900" s="303"/>
    </row>
    <row r="901" spans="1:15" ht="25.5" hidden="1">
      <c r="A901" s="316"/>
      <c r="E901" s="442" t="s">
        <v>179</v>
      </c>
      <c r="F901" s="442"/>
      <c r="G901" s="442"/>
      <c r="O901" s="303"/>
    </row>
    <row r="902" spans="1:15" ht="30" hidden="1">
      <c r="A902" s="316"/>
      <c r="E902" s="473" t="s">
        <v>507</v>
      </c>
      <c r="F902" s="473"/>
      <c r="G902" s="473"/>
      <c r="O902" s="303"/>
    </row>
    <row r="903" spans="1:15" ht="25.5" hidden="1">
      <c r="A903" s="316"/>
      <c r="E903" s="442" t="s">
        <v>397</v>
      </c>
      <c r="F903" s="442"/>
      <c r="G903" s="442"/>
      <c r="O903" s="303"/>
    </row>
    <row r="904" spans="1:15" ht="25.5" hidden="1">
      <c r="A904" s="316"/>
      <c r="E904" s="442"/>
      <c r="F904" s="442"/>
      <c r="G904" s="442"/>
      <c r="O904" s="303"/>
    </row>
    <row r="905" spans="1:15" ht="21" hidden="1" thickBot="1">
      <c r="A905" s="316"/>
      <c r="E905" s="688" t="s">
        <v>182</v>
      </c>
      <c r="F905" s="672" t="s">
        <v>7</v>
      </c>
      <c r="G905" s="691"/>
      <c r="O905" s="303"/>
    </row>
    <row r="906" spans="1:15" ht="21" hidden="1" thickBot="1">
      <c r="A906" s="316"/>
      <c r="E906" s="689"/>
      <c r="F906" s="672" t="s">
        <v>12</v>
      </c>
      <c r="G906" s="673"/>
      <c r="O906" s="303"/>
    </row>
    <row r="907" spans="1:15" ht="21" hidden="1" thickBot="1">
      <c r="A907" s="316"/>
      <c r="E907" s="692"/>
      <c r="F907" s="344" t="s">
        <v>185</v>
      </c>
      <c r="G907" s="345" t="s">
        <v>186</v>
      </c>
      <c r="O907" s="303"/>
    </row>
    <row r="908" spans="1:15" ht="21.75" hidden="1" thickTop="1" thickBot="1">
      <c r="A908" s="316"/>
      <c r="E908" s="311" t="s">
        <v>399</v>
      </c>
      <c r="F908" s="693"/>
      <c r="G908" s="694"/>
      <c r="O908" s="303"/>
    </row>
    <row r="909" spans="1:15" ht="40.5" hidden="1">
      <c r="A909" s="270"/>
      <c r="B909" s="296" t="s">
        <v>508</v>
      </c>
      <c r="C909" s="296" t="s">
        <v>189</v>
      </c>
      <c r="E909" s="326" t="s">
        <v>264</v>
      </c>
      <c r="F909" s="280" t="e">
        <f>#REF!</f>
        <v>#REF!</v>
      </c>
      <c r="G909" s="281" t="e">
        <f>#REF!</f>
        <v>#REF!</v>
      </c>
      <c r="O909" s="303"/>
    </row>
    <row r="910" spans="1:15" ht="40.5" hidden="1">
      <c r="A910" s="270"/>
      <c r="B910" s="296" t="s">
        <v>508</v>
      </c>
      <c r="C910" s="296" t="s">
        <v>189</v>
      </c>
      <c r="E910" s="326" t="s">
        <v>268</v>
      </c>
      <c r="F910" s="280" t="e">
        <f>#REF!</f>
        <v>#REF!</v>
      </c>
      <c r="G910" s="281" t="e">
        <f>#REF!</f>
        <v>#REF!</v>
      </c>
      <c r="O910" s="303"/>
    </row>
    <row r="911" spans="1:15" hidden="1">
      <c r="A911" s="270"/>
      <c r="B911" s="296" t="s">
        <v>508</v>
      </c>
      <c r="C911" s="296" t="s">
        <v>189</v>
      </c>
      <c r="E911" s="555" t="s">
        <v>509</v>
      </c>
      <c r="F911" s="280" t="e">
        <f>#REF!</f>
        <v>#REF!</v>
      </c>
      <c r="G911" s="281" t="e">
        <f>#REF!</f>
        <v>#REF!</v>
      </c>
      <c r="O911" s="303"/>
    </row>
    <row r="912" spans="1:15" hidden="1">
      <c r="A912" s="270"/>
      <c r="B912" s="296" t="s">
        <v>508</v>
      </c>
      <c r="C912" s="296" t="s">
        <v>189</v>
      </c>
      <c r="E912" s="315" t="s">
        <v>510</v>
      </c>
      <c r="F912" s="280" t="e">
        <f>#REF!</f>
        <v>#REF!</v>
      </c>
      <c r="G912" s="281" t="e">
        <f>#REF!</f>
        <v>#REF!</v>
      </c>
      <c r="O912" s="303"/>
    </row>
    <row r="913" spans="1:15" hidden="1">
      <c r="A913" s="270"/>
      <c r="B913" s="296" t="s">
        <v>508</v>
      </c>
      <c r="C913" s="296" t="s">
        <v>189</v>
      </c>
      <c r="E913" s="326" t="s">
        <v>511</v>
      </c>
      <c r="F913" s="280" t="e">
        <f>#REF!</f>
        <v>#REF!</v>
      </c>
      <c r="G913" s="281">
        <f>G51</f>
        <v>0.375</v>
      </c>
      <c r="O913" s="303"/>
    </row>
    <row r="914" spans="1:15" hidden="1">
      <c r="A914" s="270"/>
      <c r="B914" s="296" t="s">
        <v>508</v>
      </c>
      <c r="C914" s="296" t="s">
        <v>189</v>
      </c>
      <c r="E914" s="326" t="s">
        <v>512</v>
      </c>
      <c r="F914" s="280" t="e">
        <f>#REF!</f>
        <v>#REF!</v>
      </c>
      <c r="G914" s="281" t="e">
        <f>#REF!</f>
        <v>#REF!</v>
      </c>
      <c r="O914" s="303"/>
    </row>
    <row r="915" spans="1:15" hidden="1">
      <c r="A915" s="270"/>
      <c r="B915" s="296" t="s">
        <v>508</v>
      </c>
      <c r="C915" s="296" t="s">
        <v>189</v>
      </c>
      <c r="E915" s="326" t="s">
        <v>513</v>
      </c>
      <c r="F915" s="280" t="e">
        <f>#REF!</f>
        <v>#REF!</v>
      </c>
      <c r="G915" s="281" t="e">
        <f>#REF!</f>
        <v>#REF!</v>
      </c>
      <c r="O915" s="303"/>
    </row>
    <row r="916" spans="1:15" hidden="1">
      <c r="A916" s="270"/>
      <c r="B916" s="296" t="s">
        <v>508</v>
      </c>
      <c r="C916" s="296" t="s">
        <v>189</v>
      </c>
      <c r="E916" s="326" t="s">
        <v>514</v>
      </c>
      <c r="F916" s="280" t="e">
        <f>#REF!</f>
        <v>#REF!</v>
      </c>
      <c r="G916" s="281" t="e">
        <f>#REF!</f>
        <v>#REF!</v>
      </c>
      <c r="O916" s="303"/>
    </row>
    <row r="917" spans="1:15" hidden="1">
      <c r="A917" s="270"/>
      <c r="B917" s="296" t="s">
        <v>508</v>
      </c>
      <c r="C917" s="296" t="s">
        <v>189</v>
      </c>
      <c r="E917" s="326" t="s">
        <v>515</v>
      </c>
      <c r="F917" s="280" t="e">
        <f>#REF!</f>
        <v>#REF!</v>
      </c>
      <c r="G917" s="281" t="e">
        <f>#REF!</f>
        <v>#REF!</v>
      </c>
      <c r="O917" s="303"/>
    </row>
    <row r="918" spans="1:15" hidden="1">
      <c r="A918" s="270"/>
      <c r="B918" s="296" t="s">
        <v>508</v>
      </c>
      <c r="C918" s="296" t="s">
        <v>189</v>
      </c>
      <c r="E918" s="326" t="s">
        <v>516</v>
      </c>
      <c r="F918" s="280" t="e">
        <f>#REF!</f>
        <v>#REF!</v>
      </c>
      <c r="G918" s="281" t="e">
        <f>#REF!</f>
        <v>#REF!</v>
      </c>
      <c r="O918" s="303"/>
    </row>
    <row r="919" spans="1:15" hidden="1">
      <c r="A919" s="270"/>
      <c r="B919" s="296" t="s">
        <v>508</v>
      </c>
      <c r="C919" s="296" t="s">
        <v>189</v>
      </c>
      <c r="E919" s="556" t="s">
        <v>450</v>
      </c>
      <c r="F919" s="280" t="e">
        <f>#REF!</f>
        <v>#REF!</v>
      </c>
      <c r="G919" s="281" t="e">
        <f>#REF!</f>
        <v>#REF!</v>
      </c>
      <c r="O919" s="303"/>
    </row>
    <row r="920" spans="1:15" hidden="1">
      <c r="A920" s="270"/>
      <c r="B920" s="277" t="s">
        <v>508</v>
      </c>
      <c r="C920" s="277" t="s">
        <v>189</v>
      </c>
      <c r="D920" s="277"/>
      <c r="E920" s="278" t="s">
        <v>517</v>
      </c>
      <c r="F920" s="280" t="e">
        <f>#REF!</f>
        <v>#REF!</v>
      </c>
      <c r="G920" s="281" t="e">
        <f>#REF!</f>
        <v>#REF!</v>
      </c>
      <c r="O920" s="303"/>
    </row>
    <row r="921" spans="1:15" hidden="1">
      <c r="A921" s="270"/>
      <c r="B921" s="277" t="s">
        <v>508</v>
      </c>
      <c r="C921" s="277" t="s">
        <v>189</v>
      </c>
      <c r="D921" s="277"/>
      <c r="E921" s="278" t="s">
        <v>518</v>
      </c>
      <c r="F921" s="280" t="e">
        <f>#REF!</f>
        <v>#REF!</v>
      </c>
      <c r="G921" s="281" t="e">
        <f>#REF!</f>
        <v>#REF!</v>
      </c>
      <c r="O921" s="303"/>
    </row>
    <row r="922" spans="1:15" hidden="1">
      <c r="A922" s="316"/>
      <c r="E922" s="557"/>
      <c r="F922" s="454"/>
      <c r="G922" s="517"/>
      <c r="O922" s="303"/>
    </row>
    <row r="923" spans="1:15" ht="21.75" hidden="1" thickTop="1" thickBot="1">
      <c r="A923" s="316"/>
      <c r="E923" s="311" t="s">
        <v>408</v>
      </c>
      <c r="F923" s="277"/>
      <c r="G923" s="523"/>
      <c r="O923" s="303"/>
    </row>
    <row r="924" spans="1:15" hidden="1">
      <c r="A924" s="270"/>
      <c r="B924" s="296" t="s">
        <v>508</v>
      </c>
      <c r="C924" s="296" t="s">
        <v>198</v>
      </c>
      <c r="E924" s="310" t="s">
        <v>260</v>
      </c>
      <c r="F924" s="280" t="e">
        <f>#REF!</f>
        <v>#REF!</v>
      </c>
      <c r="G924" s="281" t="e">
        <f>#REF!</f>
        <v>#REF!</v>
      </c>
      <c r="O924" s="303"/>
    </row>
    <row r="925" spans="1:15" hidden="1">
      <c r="A925" s="270"/>
      <c r="B925" s="296" t="s">
        <v>508</v>
      </c>
      <c r="C925" s="296" t="s">
        <v>198</v>
      </c>
      <c r="E925" s="310" t="s">
        <v>262</v>
      </c>
      <c r="F925" s="280" t="e">
        <f>#REF!</f>
        <v>#REF!</v>
      </c>
      <c r="G925" s="281" t="e">
        <f>#REF!</f>
        <v>#REF!</v>
      </c>
      <c r="O925" s="303"/>
    </row>
    <row r="926" spans="1:15" hidden="1">
      <c r="A926" s="270"/>
      <c r="B926" s="296" t="s">
        <v>508</v>
      </c>
      <c r="C926" s="296" t="s">
        <v>198</v>
      </c>
      <c r="E926" s="310" t="s">
        <v>215</v>
      </c>
      <c r="F926" s="280" t="e">
        <f>#REF!</f>
        <v>#REF!</v>
      </c>
      <c r="G926" s="281" t="e">
        <f>#REF!</f>
        <v>#REF!</v>
      </c>
      <c r="O926" s="303"/>
    </row>
    <row r="927" spans="1:15" hidden="1">
      <c r="A927" s="270"/>
      <c r="B927" s="296" t="s">
        <v>508</v>
      </c>
      <c r="C927" s="296" t="s">
        <v>198</v>
      </c>
      <c r="E927" s="310" t="s">
        <v>519</v>
      </c>
      <c r="F927" s="280" t="e">
        <f>#REF!</f>
        <v>#REF!</v>
      </c>
      <c r="G927" s="281" t="e">
        <f>#REF!</f>
        <v>#REF!</v>
      </c>
      <c r="O927" s="303"/>
    </row>
    <row r="928" spans="1:15" hidden="1">
      <c r="A928" s="292"/>
      <c r="B928" s="296" t="s">
        <v>508</v>
      </c>
      <c r="C928" s="296" t="s">
        <v>198</v>
      </c>
      <c r="E928" s="310" t="s">
        <v>520</v>
      </c>
      <c r="F928" s="280" t="e">
        <f>#REF!</f>
        <v>#REF!</v>
      </c>
      <c r="G928" s="281" t="e">
        <f>#REF!</f>
        <v>#REF!</v>
      </c>
      <c r="O928" s="303"/>
    </row>
    <row r="929" spans="1:15" hidden="1">
      <c r="A929" s="270"/>
      <c r="B929" s="296" t="s">
        <v>508</v>
      </c>
      <c r="C929" s="296" t="s">
        <v>198</v>
      </c>
      <c r="E929" s="310" t="s">
        <v>283</v>
      </c>
      <c r="F929" s="280" t="e">
        <f>#REF!</f>
        <v>#REF!</v>
      </c>
      <c r="G929" s="281" t="e">
        <f>#REF!</f>
        <v>#REF!</v>
      </c>
      <c r="O929" s="303"/>
    </row>
    <row r="930" spans="1:15" hidden="1">
      <c r="A930" s="270"/>
      <c r="B930" s="296" t="s">
        <v>508</v>
      </c>
      <c r="C930" s="296" t="s">
        <v>198</v>
      </c>
      <c r="E930" s="310" t="s">
        <v>274</v>
      </c>
      <c r="F930" s="280" t="e">
        <f>#REF!</f>
        <v>#REF!</v>
      </c>
      <c r="G930" s="281" t="e">
        <f>#REF!</f>
        <v>#REF!</v>
      </c>
      <c r="O930" s="303"/>
    </row>
    <row r="931" spans="1:15" hidden="1">
      <c r="A931" s="270"/>
      <c r="B931" s="296" t="s">
        <v>508</v>
      </c>
      <c r="C931" s="296" t="s">
        <v>198</v>
      </c>
      <c r="E931" s="278" t="s">
        <v>261</v>
      </c>
      <c r="F931" s="280" t="e">
        <f>#REF!</f>
        <v>#REF!</v>
      </c>
      <c r="G931" s="281" t="e">
        <f>#REF!</f>
        <v>#REF!</v>
      </c>
      <c r="O931" s="303"/>
    </row>
    <row r="932" spans="1:15" hidden="1">
      <c r="A932" s="270"/>
      <c r="B932" s="296" t="s">
        <v>508</v>
      </c>
      <c r="C932" s="296" t="s">
        <v>198</v>
      </c>
      <c r="E932" s="285" t="s">
        <v>263</v>
      </c>
      <c r="F932" s="280" t="e">
        <f>#REF!</f>
        <v>#REF!</v>
      </c>
      <c r="G932" s="281" t="e">
        <f>#REF!</f>
        <v>#REF!</v>
      </c>
      <c r="O932" s="303"/>
    </row>
    <row r="933" spans="1:15" ht="40.5" hidden="1">
      <c r="A933" s="270"/>
      <c r="B933" s="296" t="s">
        <v>508</v>
      </c>
      <c r="C933" s="296" t="s">
        <v>198</v>
      </c>
      <c r="E933" s="310" t="s">
        <v>521</v>
      </c>
      <c r="F933" s="280" t="e">
        <f>#REF!</f>
        <v>#REF!</v>
      </c>
      <c r="G933" s="281" t="e">
        <f>#REF!</f>
        <v>#REF!</v>
      </c>
      <c r="O933" s="303"/>
    </row>
    <row r="934" spans="1:15" ht="40.5" hidden="1">
      <c r="A934" s="270"/>
      <c r="B934" s="296" t="s">
        <v>508</v>
      </c>
      <c r="C934" s="296" t="s">
        <v>198</v>
      </c>
      <c r="E934" s="483" t="s">
        <v>522</v>
      </c>
      <c r="F934" s="280" t="e">
        <f>#REF!</f>
        <v>#REF!</v>
      </c>
      <c r="G934" s="281" t="e">
        <f>#REF!</f>
        <v>#REF!</v>
      </c>
      <c r="O934" s="303"/>
    </row>
    <row r="935" spans="1:15" hidden="1">
      <c r="A935" s="316"/>
      <c r="E935" s="509" t="s">
        <v>194</v>
      </c>
      <c r="F935" s="558"/>
      <c r="G935" s="523"/>
      <c r="O935" s="303"/>
    </row>
    <row r="936" spans="1:15" hidden="1">
      <c r="A936" s="270"/>
      <c r="B936" s="296" t="s">
        <v>508</v>
      </c>
      <c r="C936" s="296" t="s">
        <v>198</v>
      </c>
      <c r="E936" s="559" t="s">
        <v>523</v>
      </c>
      <c r="F936" s="283" t="e">
        <f>#REF!</f>
        <v>#REF!</v>
      </c>
      <c r="G936" s="356" t="e">
        <f>#REF!</f>
        <v>#REF!</v>
      </c>
      <c r="O936" s="303"/>
    </row>
    <row r="937" spans="1:15" ht="40.5" hidden="1">
      <c r="A937" s="270"/>
      <c r="B937" s="296" t="s">
        <v>508</v>
      </c>
      <c r="C937" s="296" t="s">
        <v>198</v>
      </c>
      <c r="E937" s="304" t="s">
        <v>524</v>
      </c>
      <c r="F937" s="283" t="e">
        <f>#REF!</f>
        <v>#REF!</v>
      </c>
      <c r="G937" s="356" t="e">
        <f>#REF!</f>
        <v>#REF!</v>
      </c>
      <c r="O937" s="303"/>
    </row>
    <row r="938" spans="1:15" ht="41.25" hidden="1" thickBot="1">
      <c r="A938" s="270"/>
      <c r="B938" s="296" t="s">
        <v>508</v>
      </c>
      <c r="C938" s="296" t="s">
        <v>198</v>
      </c>
      <c r="E938" s="511" t="s">
        <v>525</v>
      </c>
      <c r="F938" s="283" t="e">
        <f>#REF!</f>
        <v>#REF!</v>
      </c>
      <c r="G938" s="356" t="e">
        <f>#REF!</f>
        <v>#REF!</v>
      </c>
      <c r="O938" s="303"/>
    </row>
    <row r="939" spans="1:15" hidden="1">
      <c r="A939" s="316"/>
      <c r="E939" s="328"/>
      <c r="F939" s="277"/>
      <c r="G939" s="523"/>
      <c r="O939" s="303"/>
    </row>
    <row r="940" spans="1:15" ht="21.75" hidden="1" thickTop="1" thickBot="1">
      <c r="A940" s="316"/>
      <c r="E940" s="311" t="s">
        <v>446</v>
      </c>
      <c r="F940" s="454"/>
      <c r="G940" s="523"/>
      <c r="O940" s="303"/>
    </row>
    <row r="941" spans="1:15" hidden="1">
      <c r="A941" s="514"/>
      <c r="B941" s="296" t="s">
        <v>508</v>
      </c>
      <c r="C941" s="296" t="s">
        <v>217</v>
      </c>
      <c r="E941" s="470" t="s">
        <v>523</v>
      </c>
      <c r="F941" s="695" t="s">
        <v>526</v>
      </c>
      <c r="G941" s="696"/>
      <c r="O941" s="303"/>
    </row>
    <row r="942" spans="1:15" hidden="1">
      <c r="A942" s="270"/>
      <c r="B942" s="296" t="s">
        <v>508</v>
      </c>
      <c r="C942" s="296" t="s">
        <v>217</v>
      </c>
      <c r="E942" s="466" t="s">
        <v>527</v>
      </c>
      <c r="F942" s="386" t="e">
        <f>#REF!</f>
        <v>#REF!</v>
      </c>
      <c r="G942" s="366" t="e">
        <f>#REF!</f>
        <v>#REF!</v>
      </c>
      <c r="O942" s="303"/>
    </row>
    <row r="943" spans="1:15" hidden="1">
      <c r="A943" s="270"/>
      <c r="B943" s="296" t="s">
        <v>508</v>
      </c>
      <c r="C943" s="296" t="s">
        <v>217</v>
      </c>
      <c r="E943" s="278" t="s">
        <v>528</v>
      </c>
      <c r="F943" s="280" t="e">
        <f>#REF!</f>
        <v>#REF!</v>
      </c>
      <c r="G943" s="281" t="e">
        <f>#REF!</f>
        <v>#REF!</v>
      </c>
      <c r="O943" s="303"/>
    </row>
    <row r="944" spans="1:15" hidden="1">
      <c r="A944" s="270"/>
      <c r="B944" s="296" t="s">
        <v>508</v>
      </c>
      <c r="C944" s="296" t="s">
        <v>217</v>
      </c>
      <c r="E944" s="470" t="s">
        <v>491</v>
      </c>
      <c r="F944" s="280" t="e">
        <f>#REF!</f>
        <v>#REF!</v>
      </c>
      <c r="G944" s="281" t="e">
        <f>#REF!</f>
        <v>#REF!</v>
      </c>
      <c r="O944" s="303"/>
    </row>
    <row r="945" spans="1:15" hidden="1">
      <c r="A945" s="270"/>
      <c r="B945" s="296" t="s">
        <v>508</v>
      </c>
      <c r="C945" s="296" t="s">
        <v>217</v>
      </c>
      <c r="E945" s="470" t="s">
        <v>529</v>
      </c>
      <c r="F945" s="280" t="e">
        <f>#REF!</f>
        <v>#REF!</v>
      </c>
      <c r="G945" s="281" t="e">
        <f>#REF!</f>
        <v>#REF!</v>
      </c>
      <c r="O945" s="303"/>
    </row>
    <row r="946" spans="1:15" hidden="1">
      <c r="A946" s="270"/>
      <c r="B946" s="296" t="s">
        <v>508</v>
      </c>
      <c r="C946" s="296" t="s">
        <v>217</v>
      </c>
      <c r="E946" s="278" t="s">
        <v>267</v>
      </c>
      <c r="F946" s="280" t="e">
        <f>#REF!</f>
        <v>#REF!</v>
      </c>
      <c r="G946" s="281" t="e">
        <f>#REF!</f>
        <v>#REF!</v>
      </c>
      <c r="O946" s="303"/>
    </row>
    <row r="947" spans="1:15" hidden="1">
      <c r="A947" s="270"/>
      <c r="B947" s="296" t="s">
        <v>508</v>
      </c>
      <c r="C947" s="296" t="s">
        <v>217</v>
      </c>
      <c r="E947" s="278" t="s">
        <v>271</v>
      </c>
      <c r="F947" s="280" t="e">
        <f>#REF!</f>
        <v>#REF!</v>
      </c>
      <c r="G947" s="281">
        <f>G49</f>
        <v>0.375</v>
      </c>
      <c r="O947" s="303"/>
    </row>
    <row r="948" spans="1:15" hidden="1">
      <c r="A948" s="270"/>
      <c r="B948" s="296" t="s">
        <v>508</v>
      </c>
      <c r="C948" s="296" t="s">
        <v>217</v>
      </c>
      <c r="E948" s="516" t="s">
        <v>444</v>
      </c>
      <c r="F948" s="280" t="e">
        <f>#REF!</f>
        <v>#REF!</v>
      </c>
      <c r="G948" s="281" t="e">
        <f>#REF!</f>
        <v>#REF!</v>
      </c>
      <c r="O948" s="303"/>
    </row>
    <row r="949" spans="1:15" hidden="1">
      <c r="A949" s="270"/>
      <c r="B949" s="296" t="s">
        <v>508</v>
      </c>
      <c r="C949" s="296" t="s">
        <v>217</v>
      </c>
      <c r="E949" s="516" t="s">
        <v>445</v>
      </c>
      <c r="F949" s="360" t="e">
        <f>#REF!</f>
        <v>#REF!</v>
      </c>
      <c r="G949" s="323" t="e">
        <f>#REF!</f>
        <v>#REF!</v>
      </c>
      <c r="O949" s="303"/>
    </row>
    <row r="950" spans="1:15" hidden="1">
      <c r="A950" s="514"/>
      <c r="B950" s="296" t="s">
        <v>508</v>
      </c>
      <c r="C950" s="296" t="s">
        <v>217</v>
      </c>
      <c r="E950" s="483" t="s">
        <v>450</v>
      </c>
      <c r="F950" s="695" t="s">
        <v>530</v>
      </c>
      <c r="G950" s="696"/>
      <c r="O950" s="303"/>
    </row>
    <row r="951" spans="1:15" hidden="1">
      <c r="A951" s="316"/>
      <c r="E951" s="509" t="s">
        <v>486</v>
      </c>
      <c r="F951" s="560"/>
      <c r="G951" s="561"/>
      <c r="O951" s="303"/>
    </row>
    <row r="952" spans="1:15" hidden="1">
      <c r="A952" s="270"/>
      <c r="B952" s="296" t="s">
        <v>508</v>
      </c>
      <c r="C952" s="296" t="s">
        <v>217</v>
      </c>
      <c r="E952" s="304" t="s">
        <v>256</v>
      </c>
      <c r="F952" s="283" t="e">
        <f>#REF!</f>
        <v>#REF!</v>
      </c>
      <c r="G952" s="281" t="e">
        <f>#REF!</f>
        <v>#REF!</v>
      </c>
      <c r="O952" s="303"/>
    </row>
    <row r="953" spans="1:15" hidden="1">
      <c r="A953" s="316"/>
      <c r="B953" s="296" t="s">
        <v>508</v>
      </c>
      <c r="C953" s="296" t="s">
        <v>217</v>
      </c>
      <c r="E953" s="531" t="s">
        <v>467</v>
      </c>
      <c r="F953" s="413"/>
      <c r="G953" s="323"/>
      <c r="O953" s="303"/>
    </row>
    <row r="954" spans="1:15" ht="21" hidden="1" thickBot="1">
      <c r="A954" s="514"/>
      <c r="B954" s="296" t="s">
        <v>508</v>
      </c>
      <c r="C954" s="296" t="s">
        <v>217</v>
      </c>
      <c r="E954" s="511" t="s">
        <v>468</v>
      </c>
      <c r="F954" s="696" t="s">
        <v>454</v>
      </c>
      <c r="G954" s="696"/>
      <c r="O954" s="303"/>
    </row>
    <row r="955" spans="1:15" hidden="1">
      <c r="A955" s="316"/>
      <c r="E955" s="454"/>
      <c r="F955" s="277"/>
      <c r="G955" s="515"/>
      <c r="O955" s="303"/>
    </row>
    <row r="956" spans="1:15" ht="21.75" hidden="1" thickTop="1" thickBot="1">
      <c r="A956" s="316"/>
      <c r="E956" s="549" t="s">
        <v>497</v>
      </c>
      <c r="F956" s="277"/>
      <c r="G956" s="515"/>
      <c r="O956" s="303"/>
    </row>
    <row r="957" spans="1:15" ht="40.5" hidden="1">
      <c r="A957" s="270"/>
      <c r="B957" s="296" t="s">
        <v>508</v>
      </c>
      <c r="C957" s="296" t="s">
        <v>217</v>
      </c>
      <c r="E957" s="310" t="s">
        <v>531</v>
      </c>
      <c r="F957" s="280" t="e">
        <f>#REF!</f>
        <v>#REF!</v>
      </c>
      <c r="G957" s="281" t="e">
        <f>#REF!</f>
        <v>#REF!</v>
      </c>
      <c r="O957" s="303"/>
    </row>
    <row r="958" spans="1:15" hidden="1">
      <c r="A958" s="316"/>
      <c r="E958" s="454"/>
      <c r="F958" s="277"/>
      <c r="G958" s="515"/>
      <c r="O958" s="303"/>
    </row>
    <row r="959" spans="1:15" s="481" customFormat="1" hidden="1">
      <c r="A959" s="316"/>
      <c r="B959" s="277"/>
      <c r="C959" s="277"/>
      <c r="D959" s="277"/>
      <c r="E959" s="497"/>
      <c r="F959" s="497"/>
      <c r="G959" s="497"/>
      <c r="O959" s="301"/>
    </row>
    <row r="960" spans="1:15" hidden="1">
      <c r="A960" s="316"/>
      <c r="E960" s="497"/>
      <c r="F960" s="497"/>
      <c r="G960" s="497"/>
    </row>
    <row r="961" spans="1:15" hidden="1">
      <c r="A961" s="316"/>
      <c r="E961" s="454"/>
      <c r="F961" s="296"/>
      <c r="G961" s="347"/>
    </row>
    <row r="962" spans="1:15" hidden="1">
      <c r="A962" s="316"/>
      <c r="E962" s="454"/>
      <c r="F962" s="460"/>
    </row>
    <row r="963" spans="1:15" hidden="1">
      <c r="A963" s="316"/>
      <c r="E963" s="480"/>
      <c r="F963" s="460"/>
    </row>
    <row r="964" spans="1:15" hidden="1">
      <c r="A964" s="316"/>
      <c r="E964" s="454"/>
      <c r="F964" s="277"/>
      <c r="G964" s="515"/>
    </row>
    <row r="965" spans="1:15" hidden="1">
      <c r="A965" s="316"/>
      <c r="E965" s="454"/>
      <c r="F965" s="277"/>
      <c r="G965" s="523"/>
    </row>
    <row r="966" spans="1:15" ht="25.5" hidden="1">
      <c r="A966" s="316"/>
      <c r="E966" s="442" t="s">
        <v>0</v>
      </c>
      <c r="F966" s="442"/>
      <c r="G966" s="442"/>
    </row>
    <row r="967" spans="1:15" ht="25.5" hidden="1">
      <c r="A967" s="316"/>
      <c r="E967" s="442" t="s">
        <v>179</v>
      </c>
      <c r="F967" s="442"/>
      <c r="G967" s="442"/>
    </row>
    <row r="968" spans="1:15" ht="30" hidden="1">
      <c r="A968" s="316"/>
      <c r="E968" s="473" t="s">
        <v>532</v>
      </c>
      <c r="F968" s="473"/>
      <c r="G968" s="473"/>
    </row>
    <row r="969" spans="1:15" ht="25.5" hidden="1">
      <c r="A969" s="316"/>
      <c r="E969" s="442" t="s">
        <v>397</v>
      </c>
      <c r="F969" s="442"/>
      <c r="G969" s="442"/>
    </row>
    <row r="970" spans="1:15" ht="25.5" hidden="1">
      <c r="A970" s="316"/>
      <c r="E970" s="442"/>
      <c r="F970" s="442"/>
      <c r="G970" s="442"/>
    </row>
    <row r="971" spans="1:15" ht="21" hidden="1" thickBot="1">
      <c r="A971" s="316"/>
      <c r="E971" s="688" t="s">
        <v>182</v>
      </c>
      <c r="F971" s="672" t="s">
        <v>7</v>
      </c>
      <c r="G971" s="691"/>
    </row>
    <row r="972" spans="1:15" ht="21" hidden="1" thickBot="1">
      <c r="A972" s="316"/>
      <c r="E972" s="689"/>
      <c r="F972" s="672" t="s">
        <v>12</v>
      </c>
      <c r="G972" s="673"/>
    </row>
    <row r="973" spans="1:15" ht="21" hidden="1" thickBot="1">
      <c r="A973" s="316"/>
      <c r="E973" s="692"/>
      <c r="F973" s="344" t="s">
        <v>185</v>
      </c>
      <c r="G973" s="345" t="s">
        <v>186</v>
      </c>
    </row>
    <row r="974" spans="1:15" ht="21.75" hidden="1" thickTop="1" thickBot="1">
      <c r="A974" s="316"/>
      <c r="E974" s="311" t="s">
        <v>497</v>
      </c>
      <c r="F974" s="693"/>
      <c r="G974" s="694"/>
    </row>
    <row r="975" spans="1:15" hidden="1">
      <c r="A975" s="316"/>
      <c r="B975" s="296" t="s">
        <v>533</v>
      </c>
      <c r="C975" s="296" t="s">
        <v>534</v>
      </c>
      <c r="E975" s="310" t="s">
        <v>535</v>
      </c>
      <c r="F975" s="325" t="s">
        <v>461</v>
      </c>
      <c r="G975" s="281" t="s">
        <v>461</v>
      </c>
      <c r="O975" s="303"/>
    </row>
    <row r="976" spans="1:15" hidden="1">
      <c r="A976" s="316"/>
      <c r="B976" s="296" t="s">
        <v>533</v>
      </c>
      <c r="C976" s="296" t="s">
        <v>534</v>
      </c>
      <c r="E976" s="470" t="s">
        <v>536</v>
      </c>
      <c r="F976" s="325" t="s">
        <v>461</v>
      </c>
      <c r="G976" s="281" t="s">
        <v>461</v>
      </c>
      <c r="O976" s="303"/>
    </row>
    <row r="977" spans="1:15" hidden="1">
      <c r="A977" s="316"/>
      <c r="B977" s="296" t="s">
        <v>533</v>
      </c>
      <c r="C977" s="296" t="s">
        <v>534</v>
      </c>
      <c r="E977" s="310" t="s">
        <v>433</v>
      </c>
      <c r="F977" s="325" t="s">
        <v>461</v>
      </c>
      <c r="G977" s="281" t="s">
        <v>461</v>
      </c>
      <c r="O977" s="303"/>
    </row>
    <row r="978" spans="1:15" hidden="1">
      <c r="A978" s="316"/>
      <c r="B978" s="296" t="s">
        <v>533</v>
      </c>
      <c r="C978" s="296" t="s">
        <v>534</v>
      </c>
      <c r="E978" s="483" t="s">
        <v>462</v>
      </c>
      <c r="F978" s="562" t="s">
        <v>461</v>
      </c>
      <c r="G978" s="323" t="s">
        <v>461</v>
      </c>
      <c r="O978" s="303"/>
    </row>
    <row r="979" spans="1:15" hidden="1">
      <c r="A979" s="514"/>
      <c r="B979" s="296" t="s">
        <v>533</v>
      </c>
      <c r="C979" s="296" t="s">
        <v>534</v>
      </c>
      <c r="E979" s="310" t="s">
        <v>221</v>
      </c>
      <c r="F979" s="695" t="s">
        <v>440</v>
      </c>
      <c r="G979" s="696"/>
      <c r="O979" s="303"/>
    </row>
    <row r="980" spans="1:15" hidden="1">
      <c r="A980" s="316"/>
      <c r="B980" s="296" t="s">
        <v>533</v>
      </c>
      <c r="C980" s="296" t="s">
        <v>534</v>
      </c>
      <c r="E980" s="521" t="s">
        <v>537</v>
      </c>
      <c r="F980" s="563" t="s">
        <v>461</v>
      </c>
      <c r="G980" s="366" t="s">
        <v>461</v>
      </c>
      <c r="O980" s="303"/>
    </row>
    <row r="981" spans="1:15" hidden="1">
      <c r="A981" s="316"/>
      <c r="B981" s="296" t="s">
        <v>533</v>
      </c>
      <c r="C981" s="296" t="s">
        <v>534</v>
      </c>
      <c r="E981" s="310" t="s">
        <v>538</v>
      </c>
      <c r="F981" s="325" t="s">
        <v>461</v>
      </c>
      <c r="G981" s="281" t="s">
        <v>461</v>
      </c>
      <c r="O981" s="303"/>
    </row>
    <row r="982" spans="1:15" hidden="1">
      <c r="A982" s="316"/>
      <c r="B982" s="296" t="s">
        <v>533</v>
      </c>
      <c r="C982" s="296" t="s">
        <v>534</v>
      </c>
      <c r="E982" s="310" t="s">
        <v>484</v>
      </c>
      <c r="F982" s="325" t="s">
        <v>461</v>
      </c>
      <c r="G982" s="281" t="s">
        <v>461</v>
      </c>
      <c r="O982" s="303"/>
    </row>
    <row r="983" spans="1:15" ht="40.5" hidden="1">
      <c r="A983" s="316"/>
      <c r="B983" s="296" t="s">
        <v>533</v>
      </c>
      <c r="C983" s="296" t="s">
        <v>534</v>
      </c>
      <c r="E983" s="310" t="s">
        <v>539</v>
      </c>
      <c r="F983" s="325" t="s">
        <v>461</v>
      </c>
      <c r="G983" s="281" t="s">
        <v>461</v>
      </c>
      <c r="O983" s="303"/>
    </row>
    <row r="984" spans="1:15" hidden="1">
      <c r="A984" s="316"/>
      <c r="B984" s="296" t="s">
        <v>533</v>
      </c>
      <c r="C984" s="296" t="s">
        <v>534</v>
      </c>
      <c r="E984" s="310" t="s">
        <v>540</v>
      </c>
      <c r="F984" s="325" t="s">
        <v>461</v>
      </c>
      <c r="G984" s="281" t="s">
        <v>461</v>
      </c>
      <c r="O984" s="303"/>
    </row>
    <row r="985" spans="1:15" hidden="1">
      <c r="A985" s="316"/>
      <c r="B985" s="296" t="s">
        <v>533</v>
      </c>
      <c r="C985" s="296" t="s">
        <v>534</v>
      </c>
      <c r="E985" s="310" t="s">
        <v>215</v>
      </c>
      <c r="F985" s="325" t="s">
        <v>461</v>
      </c>
      <c r="G985" s="281" t="s">
        <v>461</v>
      </c>
      <c r="O985" s="303"/>
    </row>
    <row r="986" spans="1:15" hidden="1">
      <c r="A986" s="316"/>
      <c r="B986" s="296" t="s">
        <v>533</v>
      </c>
      <c r="C986" s="296" t="s">
        <v>534</v>
      </c>
      <c r="E986" s="310" t="s">
        <v>435</v>
      </c>
      <c r="F986" s="325" t="s">
        <v>461</v>
      </c>
      <c r="G986" s="281" t="s">
        <v>461</v>
      </c>
      <c r="O986" s="303"/>
    </row>
    <row r="987" spans="1:15" hidden="1">
      <c r="A987" s="270"/>
      <c r="B987" s="296" t="s">
        <v>533</v>
      </c>
      <c r="C987" s="296" t="s">
        <v>534</v>
      </c>
      <c r="E987" s="483" t="s">
        <v>436</v>
      </c>
      <c r="F987" s="360" t="e">
        <f>#REF!</f>
        <v>#REF!</v>
      </c>
      <c r="G987" s="323" t="e">
        <f>#REF!</f>
        <v>#REF!</v>
      </c>
      <c r="O987" s="303"/>
    </row>
    <row r="988" spans="1:15" hidden="1">
      <c r="A988" s="514"/>
      <c r="B988" s="296" t="s">
        <v>533</v>
      </c>
      <c r="C988" s="296" t="s">
        <v>534</v>
      </c>
      <c r="E988" s="310" t="s">
        <v>414</v>
      </c>
      <c r="F988" s="695" t="s">
        <v>440</v>
      </c>
      <c r="G988" s="696"/>
      <c r="O988" s="303"/>
    </row>
    <row r="989" spans="1:15" hidden="1">
      <c r="A989" s="514"/>
      <c r="B989" s="296" t="s">
        <v>533</v>
      </c>
      <c r="C989" s="296" t="s">
        <v>534</v>
      </c>
      <c r="E989" s="310" t="s">
        <v>541</v>
      </c>
      <c r="F989" s="695" t="s">
        <v>440</v>
      </c>
      <c r="G989" s="696"/>
      <c r="O989" s="303"/>
    </row>
    <row r="990" spans="1:15" ht="40.5" hidden="1">
      <c r="A990" s="316"/>
      <c r="B990" s="296" t="s">
        <v>533</v>
      </c>
      <c r="C990" s="296" t="s">
        <v>534</v>
      </c>
      <c r="E990" s="478" t="s">
        <v>542</v>
      </c>
      <c r="F990" s="563" t="s">
        <v>461</v>
      </c>
      <c r="G990" s="366" t="s">
        <v>461</v>
      </c>
      <c r="O990" s="303"/>
    </row>
    <row r="991" spans="1:15" hidden="1">
      <c r="A991" s="316"/>
      <c r="B991" s="296" t="s">
        <v>533</v>
      </c>
      <c r="C991" s="296" t="s">
        <v>534</v>
      </c>
      <c r="E991" s="470" t="s">
        <v>543</v>
      </c>
      <c r="F991" s="325" t="s">
        <v>461</v>
      </c>
      <c r="G991" s="281" t="s">
        <v>461</v>
      </c>
    </row>
    <row r="992" spans="1:15" ht="40.5" hidden="1">
      <c r="A992" s="316"/>
      <c r="B992" s="296" t="s">
        <v>533</v>
      </c>
      <c r="C992" s="296" t="s">
        <v>534</v>
      </c>
      <c r="E992" s="310" t="s">
        <v>544</v>
      </c>
      <c r="F992" s="325" t="s">
        <v>461</v>
      </c>
      <c r="G992" s="281" t="s">
        <v>461</v>
      </c>
    </row>
    <row r="993" spans="1:15" hidden="1">
      <c r="A993" s="316"/>
      <c r="B993" s="296" t="s">
        <v>533</v>
      </c>
      <c r="C993" s="296" t="s">
        <v>534</v>
      </c>
      <c r="E993" s="470" t="s">
        <v>545</v>
      </c>
      <c r="F993" s="325" t="s">
        <v>461</v>
      </c>
      <c r="G993" s="281" t="s">
        <v>461</v>
      </c>
    </row>
    <row r="994" spans="1:15" hidden="1">
      <c r="A994" s="316"/>
      <c r="B994" s="296" t="s">
        <v>533</v>
      </c>
      <c r="C994" s="296" t="s">
        <v>534</v>
      </c>
      <c r="E994" s="470" t="s">
        <v>546</v>
      </c>
      <c r="F994" s="325" t="s">
        <v>461</v>
      </c>
      <c r="G994" s="281" t="s">
        <v>461</v>
      </c>
    </row>
    <row r="995" spans="1:15" hidden="1">
      <c r="A995" s="316"/>
      <c r="B995" s="296" t="s">
        <v>533</v>
      </c>
      <c r="C995" s="296" t="s">
        <v>534</v>
      </c>
      <c r="E995" s="310" t="s">
        <v>437</v>
      </c>
      <c r="F995" s="325" t="s">
        <v>461</v>
      </c>
      <c r="G995" s="281" t="s">
        <v>461</v>
      </c>
    </row>
    <row r="996" spans="1:15" hidden="1">
      <c r="A996" s="316"/>
      <c r="B996" s="296" t="s">
        <v>533</v>
      </c>
      <c r="C996" s="296" t="s">
        <v>534</v>
      </c>
      <c r="E996" s="310" t="s">
        <v>547</v>
      </c>
      <c r="F996" s="325" t="s">
        <v>461</v>
      </c>
      <c r="G996" s="281" t="s">
        <v>461</v>
      </c>
    </row>
    <row r="997" spans="1:15" hidden="1">
      <c r="A997" s="316"/>
      <c r="B997" s="296" t="s">
        <v>533</v>
      </c>
      <c r="C997" s="296" t="s">
        <v>534</v>
      </c>
      <c r="E997" s="310" t="s">
        <v>196</v>
      </c>
      <c r="F997" s="325" t="s">
        <v>461</v>
      </c>
      <c r="G997" s="281" t="s">
        <v>461</v>
      </c>
    </row>
    <row r="998" spans="1:15" ht="40.5" hidden="1">
      <c r="A998" s="316"/>
      <c r="B998" s="296" t="s">
        <v>533</v>
      </c>
      <c r="C998" s="296" t="s">
        <v>534</v>
      </c>
      <c r="E998" s="310" t="s">
        <v>548</v>
      </c>
      <c r="F998" s="325" t="s">
        <v>461</v>
      </c>
      <c r="G998" s="281" t="s">
        <v>461</v>
      </c>
    </row>
    <row r="999" spans="1:15" hidden="1">
      <c r="A999" s="316"/>
      <c r="B999" s="296" t="s">
        <v>533</v>
      </c>
      <c r="C999" s="296" t="s">
        <v>534</v>
      </c>
      <c r="E999" s="310" t="s">
        <v>276</v>
      </c>
      <c r="F999" s="325" t="s">
        <v>461</v>
      </c>
      <c r="G999" s="281" t="s">
        <v>461</v>
      </c>
    </row>
    <row r="1000" spans="1:15" hidden="1">
      <c r="A1000" s="316"/>
      <c r="E1000" s="454"/>
      <c r="F1000" s="277"/>
      <c r="G1000" s="523"/>
    </row>
    <row r="1001" spans="1:15" s="481" customFormat="1" hidden="1">
      <c r="A1001" s="316"/>
      <c r="B1001" s="277"/>
      <c r="C1001" s="277"/>
      <c r="D1001" s="277"/>
      <c r="E1001" s="497"/>
      <c r="F1001" s="497"/>
      <c r="G1001" s="497"/>
      <c r="O1001" s="301"/>
    </row>
    <row r="1002" spans="1:15" hidden="1">
      <c r="A1002" s="316"/>
      <c r="E1002" s="497"/>
      <c r="F1002" s="497"/>
      <c r="G1002" s="497"/>
    </row>
    <row r="1003" spans="1:15" hidden="1">
      <c r="A1003" s="316"/>
      <c r="E1003" s="454"/>
      <c r="F1003" s="296"/>
      <c r="G1003" s="347"/>
    </row>
    <row r="1004" spans="1:15" hidden="1">
      <c r="A1004" s="316"/>
      <c r="E1004" s="454"/>
      <c r="F1004" s="460"/>
    </row>
    <row r="1005" spans="1:15" hidden="1">
      <c r="A1005" s="316"/>
      <c r="E1005" s="480"/>
      <c r="F1005" s="460"/>
    </row>
    <row r="1006" spans="1:15" hidden="1">
      <c r="A1006" s="316"/>
      <c r="E1006" s="454"/>
      <c r="F1006" s="277"/>
      <c r="G1006" s="515"/>
    </row>
    <row r="1007" spans="1:15" hidden="1">
      <c r="A1007" s="316"/>
      <c r="E1007" s="454"/>
      <c r="F1007" s="277"/>
      <c r="G1007" s="523"/>
      <c r="O1007" s="303"/>
    </row>
    <row r="1008" spans="1:15" ht="25.5" hidden="1">
      <c r="A1008" s="316"/>
      <c r="E1008" s="442" t="s">
        <v>0</v>
      </c>
      <c r="F1008" s="442"/>
      <c r="G1008" s="442"/>
      <c r="O1008" s="303"/>
    </row>
    <row r="1009" spans="1:15" ht="25.5" hidden="1">
      <c r="A1009" s="316"/>
      <c r="E1009" s="442" t="s">
        <v>179</v>
      </c>
      <c r="F1009" s="442"/>
      <c r="G1009" s="442"/>
      <c r="O1009" s="303"/>
    </row>
    <row r="1010" spans="1:15" ht="30" hidden="1">
      <c r="A1010" s="316"/>
      <c r="E1010" s="473" t="s">
        <v>549</v>
      </c>
      <c r="F1010" s="473"/>
      <c r="G1010" s="473"/>
      <c r="O1010" s="303"/>
    </row>
    <row r="1011" spans="1:15" ht="25.5" hidden="1">
      <c r="A1011" s="316"/>
      <c r="E1011" s="442" t="s">
        <v>397</v>
      </c>
      <c r="F1011" s="442"/>
      <c r="G1011" s="442"/>
      <c r="O1011" s="303"/>
    </row>
    <row r="1012" spans="1:15" ht="25.5" hidden="1">
      <c r="A1012" s="316"/>
      <c r="E1012" s="442"/>
      <c r="F1012" s="442"/>
      <c r="G1012" s="442"/>
      <c r="O1012" s="303"/>
    </row>
    <row r="1013" spans="1:15" ht="21" hidden="1" thickBot="1">
      <c r="A1013" s="316"/>
      <c r="E1013" s="688" t="s">
        <v>182</v>
      </c>
      <c r="F1013" s="672" t="s">
        <v>7</v>
      </c>
      <c r="G1013" s="691"/>
      <c r="O1013" s="303"/>
    </row>
    <row r="1014" spans="1:15" ht="21" hidden="1" thickBot="1">
      <c r="A1014" s="316"/>
      <c r="E1014" s="689"/>
      <c r="F1014" s="672" t="s">
        <v>12</v>
      </c>
      <c r="G1014" s="673"/>
      <c r="O1014" s="303"/>
    </row>
    <row r="1015" spans="1:15" ht="21" hidden="1" thickBot="1">
      <c r="A1015" s="316"/>
      <c r="E1015" s="692"/>
      <c r="F1015" s="344" t="s">
        <v>185</v>
      </c>
      <c r="G1015" s="345" t="s">
        <v>186</v>
      </c>
      <c r="O1015" s="303"/>
    </row>
    <row r="1016" spans="1:15" ht="21.75" hidden="1" thickTop="1" thickBot="1">
      <c r="A1016" s="316"/>
      <c r="E1016" s="311" t="s">
        <v>399</v>
      </c>
      <c r="F1016" s="693"/>
      <c r="G1016" s="694"/>
      <c r="O1016" s="303"/>
    </row>
    <row r="1017" spans="1:15" hidden="1">
      <c r="A1017" s="270"/>
      <c r="B1017" s="296" t="s">
        <v>550</v>
      </c>
      <c r="C1017" s="296" t="s">
        <v>189</v>
      </c>
      <c r="E1017" s="310" t="s">
        <v>551</v>
      </c>
      <c r="F1017" s="280" t="e">
        <f>#REF!</f>
        <v>#REF!</v>
      </c>
      <c r="G1017" s="281" t="e">
        <f>#REF!</f>
        <v>#REF!</v>
      </c>
      <c r="O1017" s="303"/>
    </row>
    <row r="1018" spans="1:15" ht="40.5" hidden="1">
      <c r="A1018" s="270"/>
      <c r="B1018" s="296" t="s">
        <v>550</v>
      </c>
      <c r="C1018" s="296" t="s">
        <v>189</v>
      </c>
      <c r="E1018" s="310" t="s">
        <v>264</v>
      </c>
      <c r="F1018" s="280" t="e">
        <f>#REF!</f>
        <v>#REF!</v>
      </c>
      <c r="G1018" s="281" t="e">
        <f>#REF!</f>
        <v>#REF!</v>
      </c>
      <c r="O1018" s="303"/>
    </row>
    <row r="1019" spans="1:15" ht="40.5" hidden="1">
      <c r="A1019" s="270"/>
      <c r="B1019" s="296" t="s">
        <v>550</v>
      </c>
      <c r="C1019" s="296" t="s">
        <v>189</v>
      </c>
      <c r="E1019" s="310" t="s">
        <v>268</v>
      </c>
      <c r="F1019" s="280" t="e">
        <f>#REF!</f>
        <v>#REF!</v>
      </c>
      <c r="G1019" s="281" t="e">
        <f>#REF!</f>
        <v>#REF!</v>
      </c>
      <c r="O1019" s="303"/>
    </row>
    <row r="1020" spans="1:15" hidden="1">
      <c r="A1020" s="270"/>
      <c r="B1020" s="296" t="s">
        <v>550</v>
      </c>
      <c r="C1020" s="296" t="s">
        <v>189</v>
      </c>
      <c r="E1020" s="288" t="s">
        <v>552</v>
      </c>
      <c r="F1020" s="280" t="e">
        <f>#REF!</f>
        <v>#REF!</v>
      </c>
      <c r="G1020" s="281" t="e">
        <f>#REF!</f>
        <v>#REF!</v>
      </c>
      <c r="O1020" s="303"/>
    </row>
    <row r="1021" spans="1:15" hidden="1">
      <c r="A1021" s="270"/>
      <c r="B1021" s="296" t="s">
        <v>550</v>
      </c>
      <c r="C1021" s="296" t="s">
        <v>189</v>
      </c>
      <c r="E1021" s="310" t="s">
        <v>436</v>
      </c>
      <c r="F1021" s="280" t="e">
        <f>#REF!</f>
        <v>#REF!</v>
      </c>
      <c r="G1021" s="281" t="e">
        <f>#REF!</f>
        <v>#REF!</v>
      </c>
      <c r="O1021" s="303"/>
    </row>
    <row r="1022" spans="1:15" hidden="1">
      <c r="A1022" s="270"/>
      <c r="B1022" s="296" t="s">
        <v>550</v>
      </c>
      <c r="C1022" s="296" t="s">
        <v>189</v>
      </c>
      <c r="E1022" s="310" t="s">
        <v>414</v>
      </c>
      <c r="F1022" s="280" t="e">
        <f>#REF!</f>
        <v>#REF!</v>
      </c>
      <c r="G1022" s="281" t="e">
        <f>#REF!</f>
        <v>#REF!</v>
      </c>
      <c r="O1022" s="303"/>
    </row>
    <row r="1023" spans="1:15" hidden="1">
      <c r="A1023" s="270"/>
      <c r="B1023" s="296" t="s">
        <v>550</v>
      </c>
      <c r="C1023" s="296" t="s">
        <v>189</v>
      </c>
      <c r="E1023" s="310" t="s">
        <v>406</v>
      </c>
      <c r="F1023" s="280" t="e">
        <f>#REF!</f>
        <v>#REF!</v>
      </c>
      <c r="G1023" s="281" t="e">
        <f>#REF!</f>
        <v>#REF!</v>
      </c>
      <c r="O1023" s="303"/>
    </row>
    <row r="1024" spans="1:15" hidden="1">
      <c r="A1024" s="270"/>
      <c r="B1024" s="296" t="s">
        <v>550</v>
      </c>
      <c r="C1024" s="296" t="s">
        <v>189</v>
      </c>
      <c r="E1024" s="310" t="s">
        <v>482</v>
      </c>
      <c r="F1024" s="280" t="e">
        <f>#REF!</f>
        <v>#REF!</v>
      </c>
      <c r="G1024" s="281" t="e">
        <f>#REF!</f>
        <v>#REF!</v>
      </c>
      <c r="O1024" s="303"/>
    </row>
    <row r="1025" spans="1:15" hidden="1">
      <c r="A1025" s="270"/>
      <c r="B1025" s="296" t="s">
        <v>550</v>
      </c>
      <c r="C1025" s="296" t="s">
        <v>189</v>
      </c>
      <c r="E1025" s="310" t="s">
        <v>553</v>
      </c>
      <c r="F1025" s="280" t="e">
        <f>#REF!</f>
        <v>#REF!</v>
      </c>
      <c r="G1025" s="281" t="e">
        <f>#REF!</f>
        <v>#REF!</v>
      </c>
      <c r="O1025" s="303"/>
    </row>
    <row r="1026" spans="1:15" hidden="1">
      <c r="A1026" s="316"/>
      <c r="E1026" s="454"/>
      <c r="F1026" s="277"/>
      <c r="G1026" s="523"/>
      <c r="O1026" s="303"/>
    </row>
    <row r="1027" spans="1:15" ht="21.75" hidden="1" thickTop="1" thickBot="1">
      <c r="A1027" s="316"/>
      <c r="E1027" s="311" t="s">
        <v>408</v>
      </c>
      <c r="F1027" s="277"/>
      <c r="G1027" s="523"/>
      <c r="O1027" s="303"/>
    </row>
    <row r="1028" spans="1:15" ht="40.5" hidden="1">
      <c r="A1028" s="270"/>
      <c r="B1028" s="296" t="s">
        <v>550</v>
      </c>
      <c r="C1028" s="296" t="s">
        <v>198</v>
      </c>
      <c r="E1028" s="310" t="s">
        <v>554</v>
      </c>
      <c r="F1028" s="280" t="e">
        <f>#REF!</f>
        <v>#REF!</v>
      </c>
      <c r="G1028" s="281" t="e">
        <f>#REF!</f>
        <v>#REF!</v>
      </c>
      <c r="O1028" s="303"/>
    </row>
    <row r="1029" spans="1:15" hidden="1">
      <c r="A1029" s="270"/>
      <c r="B1029" s="296" t="s">
        <v>550</v>
      </c>
      <c r="C1029" s="296" t="s">
        <v>198</v>
      </c>
      <c r="E1029" s="310" t="s">
        <v>449</v>
      </c>
      <c r="F1029" s="280" t="e">
        <f>#REF!</f>
        <v>#REF!</v>
      </c>
      <c r="G1029" s="281" t="e">
        <f>#REF!</f>
        <v>#REF!</v>
      </c>
      <c r="O1029" s="303"/>
    </row>
    <row r="1030" spans="1:15" hidden="1">
      <c r="A1030" s="270"/>
      <c r="B1030" s="296" t="s">
        <v>550</v>
      </c>
      <c r="C1030" s="296" t="s">
        <v>198</v>
      </c>
      <c r="E1030" s="310" t="s">
        <v>402</v>
      </c>
      <c r="F1030" s="280" t="e">
        <f>#REF!</f>
        <v>#REF!</v>
      </c>
      <c r="G1030" s="281" t="e">
        <f>#REF!</f>
        <v>#REF!</v>
      </c>
      <c r="O1030" s="303"/>
    </row>
    <row r="1031" spans="1:15" hidden="1">
      <c r="A1031" s="270"/>
      <c r="B1031" s="296" t="s">
        <v>550</v>
      </c>
      <c r="C1031" s="296" t="s">
        <v>198</v>
      </c>
      <c r="E1031" s="310" t="s">
        <v>555</v>
      </c>
      <c r="F1031" s="280" t="e">
        <f>#REF!</f>
        <v>#REF!</v>
      </c>
      <c r="G1031" s="281" t="e">
        <f>#REF!</f>
        <v>#REF!</v>
      </c>
      <c r="O1031" s="303"/>
    </row>
    <row r="1032" spans="1:15" hidden="1">
      <c r="A1032" s="270"/>
      <c r="B1032" s="296" t="s">
        <v>550</v>
      </c>
      <c r="C1032" s="296" t="s">
        <v>198</v>
      </c>
      <c r="E1032" s="310" t="s">
        <v>556</v>
      </c>
      <c r="F1032" s="280" t="e">
        <f>#REF!</f>
        <v>#REF!</v>
      </c>
      <c r="G1032" s="281" t="e">
        <f>#REF!</f>
        <v>#REF!</v>
      </c>
      <c r="O1032" s="303"/>
    </row>
    <row r="1033" spans="1:15" hidden="1">
      <c r="A1033" s="270"/>
      <c r="B1033" s="296" t="s">
        <v>550</v>
      </c>
      <c r="C1033" s="296" t="s">
        <v>198</v>
      </c>
      <c r="E1033" s="310" t="s">
        <v>557</v>
      </c>
      <c r="F1033" s="280" t="e">
        <f>#REF!</f>
        <v>#REF!</v>
      </c>
      <c r="G1033" s="281" t="e">
        <f>#REF!</f>
        <v>#REF!</v>
      </c>
      <c r="O1033" s="303"/>
    </row>
    <row r="1034" spans="1:15" hidden="1">
      <c r="A1034" s="316"/>
      <c r="E1034" s="509" t="s">
        <v>194</v>
      </c>
      <c r="F1034" s="564"/>
      <c r="G1034" s="523"/>
      <c r="O1034" s="303"/>
    </row>
    <row r="1035" spans="1:15" ht="40.5" hidden="1">
      <c r="A1035" s="270"/>
      <c r="B1035" s="296" t="s">
        <v>550</v>
      </c>
      <c r="C1035" s="296" t="s">
        <v>198</v>
      </c>
      <c r="E1035" s="565" t="s">
        <v>558</v>
      </c>
      <c r="F1035" s="280" t="e">
        <f>#REF!</f>
        <v>#REF!</v>
      </c>
      <c r="G1035" s="281" t="e">
        <f>#REF!</f>
        <v>#REF!</v>
      </c>
      <c r="O1035" s="303"/>
    </row>
    <row r="1036" spans="1:15" ht="21" hidden="1" thickBot="1">
      <c r="A1036" s="270"/>
      <c r="B1036" s="296" t="s">
        <v>550</v>
      </c>
      <c r="C1036" s="296" t="s">
        <v>198</v>
      </c>
      <c r="E1036" s="511" t="s">
        <v>559</v>
      </c>
      <c r="F1036" s="280" t="e">
        <f>#REF!</f>
        <v>#REF!</v>
      </c>
      <c r="G1036" s="281" t="e">
        <f>#REF!</f>
        <v>#REF!</v>
      </c>
      <c r="O1036" s="303"/>
    </row>
    <row r="1037" spans="1:15" hidden="1">
      <c r="A1037" s="316"/>
      <c r="E1037" s="509" t="s">
        <v>486</v>
      </c>
      <c r="F1037" s="564"/>
      <c r="G1037" s="539"/>
      <c r="O1037" s="303"/>
    </row>
    <row r="1038" spans="1:15" hidden="1">
      <c r="A1038" s="270"/>
      <c r="B1038" s="296" t="s">
        <v>550</v>
      </c>
      <c r="C1038" s="296" t="s">
        <v>198</v>
      </c>
      <c r="E1038" s="304" t="s">
        <v>487</v>
      </c>
      <c r="F1038" s="280" t="e">
        <f>#REF!</f>
        <v>#REF!</v>
      </c>
      <c r="G1038" s="281" t="e">
        <f>#REF!</f>
        <v>#REF!</v>
      </c>
      <c r="O1038" s="303"/>
    </row>
    <row r="1039" spans="1:15" hidden="1">
      <c r="A1039" s="316"/>
      <c r="B1039" s="296" t="s">
        <v>550</v>
      </c>
      <c r="C1039" s="296" t="s">
        <v>198</v>
      </c>
      <c r="E1039" s="304" t="s">
        <v>489</v>
      </c>
      <c r="F1039" s="280"/>
      <c r="G1039" s="281"/>
    </row>
    <row r="1040" spans="1:15" ht="21" hidden="1" thickBot="1">
      <c r="A1040" s="316"/>
      <c r="B1040" s="296" t="s">
        <v>550</v>
      </c>
      <c r="C1040" s="296" t="s">
        <v>198</v>
      </c>
      <c r="E1040" s="511" t="s">
        <v>490</v>
      </c>
      <c r="F1040" s="325" t="s">
        <v>461</v>
      </c>
      <c r="G1040" s="281" t="s">
        <v>461</v>
      </c>
    </row>
    <row r="1041" spans="1:15" hidden="1">
      <c r="A1041" s="316"/>
      <c r="E1041" s="454"/>
      <c r="F1041" s="277"/>
      <c r="G1041" s="523"/>
    </row>
    <row r="1042" spans="1:15" ht="21.75" hidden="1" thickTop="1" thickBot="1">
      <c r="A1042" s="316"/>
      <c r="E1042" s="311" t="s">
        <v>446</v>
      </c>
      <c r="F1042" s="454"/>
      <c r="G1042" s="523"/>
    </row>
    <row r="1043" spans="1:15" hidden="1">
      <c r="A1043" s="270"/>
      <c r="B1043" s="296" t="s">
        <v>550</v>
      </c>
      <c r="C1043" s="296" t="s">
        <v>198</v>
      </c>
      <c r="E1043" s="310" t="s">
        <v>221</v>
      </c>
      <c r="F1043" s="280" t="e">
        <f>#REF!</f>
        <v>#REF!</v>
      </c>
      <c r="G1043" s="281" t="e">
        <f>#REF!</f>
        <v>#REF!</v>
      </c>
    </row>
    <row r="1044" spans="1:15" hidden="1">
      <c r="A1044" s="270"/>
      <c r="B1044" s="296" t="s">
        <v>550</v>
      </c>
      <c r="C1044" s="296" t="s">
        <v>198</v>
      </c>
      <c r="E1044" s="470" t="s">
        <v>491</v>
      </c>
      <c r="F1044" s="280" t="e">
        <f>#REF!</f>
        <v>#REF!</v>
      </c>
      <c r="G1044" s="281" t="e">
        <f>#REF!</f>
        <v>#REF!</v>
      </c>
    </row>
    <row r="1045" spans="1:15" hidden="1">
      <c r="A1045" s="270"/>
      <c r="B1045" s="296" t="s">
        <v>550</v>
      </c>
      <c r="C1045" s="296" t="s">
        <v>198</v>
      </c>
      <c r="E1045" s="470" t="s">
        <v>334</v>
      </c>
      <c r="F1045" s="280" t="e">
        <f>#REF!</f>
        <v>#REF!</v>
      </c>
      <c r="G1045" s="281" t="e">
        <f>#REF!</f>
        <v>#REF!</v>
      </c>
    </row>
    <row r="1046" spans="1:15" hidden="1">
      <c r="A1046" s="270"/>
      <c r="B1046" s="296" t="s">
        <v>550</v>
      </c>
      <c r="C1046" s="296" t="s">
        <v>198</v>
      </c>
      <c r="E1046" s="470" t="s">
        <v>417</v>
      </c>
      <c r="F1046" s="350" t="e">
        <f>#REF!</f>
        <v>#REF!</v>
      </c>
      <c r="G1046" s="351" t="e">
        <f>#REF!</f>
        <v>#REF!</v>
      </c>
    </row>
    <row r="1047" spans="1:15" hidden="1">
      <c r="A1047" s="270"/>
      <c r="B1047" s="296" t="s">
        <v>550</v>
      </c>
      <c r="C1047" s="296" t="s">
        <v>198</v>
      </c>
      <c r="E1047" s="470" t="s">
        <v>560</v>
      </c>
      <c r="F1047" s="280" t="e">
        <f>#REF!</f>
        <v>#REF!</v>
      </c>
      <c r="G1047" s="281" t="e">
        <f>#REF!</f>
        <v>#REF!</v>
      </c>
    </row>
    <row r="1048" spans="1:15" ht="40.5" hidden="1">
      <c r="A1048" s="270"/>
      <c r="B1048" s="296" t="s">
        <v>550</v>
      </c>
      <c r="C1048" s="296" t="s">
        <v>198</v>
      </c>
      <c r="E1048" s="470" t="s">
        <v>561</v>
      </c>
      <c r="F1048" s="280" t="e">
        <f>#REF!</f>
        <v>#REF!</v>
      </c>
      <c r="G1048" s="281" t="e">
        <f>#REF!</f>
        <v>#REF!</v>
      </c>
    </row>
    <row r="1049" spans="1:15" hidden="1">
      <c r="A1049" s="316"/>
      <c r="E1049" s="454"/>
      <c r="F1049" s="489"/>
      <c r="G1049" s="490"/>
    </row>
    <row r="1050" spans="1:15" s="481" customFormat="1" hidden="1">
      <c r="A1050" s="316"/>
      <c r="B1050" s="277"/>
      <c r="C1050" s="277"/>
      <c r="D1050" s="277"/>
      <c r="E1050" s="497"/>
      <c r="F1050" s="497"/>
      <c r="G1050" s="497"/>
      <c r="O1050" s="301"/>
    </row>
    <row r="1051" spans="1:15" hidden="1">
      <c r="A1051" s="316"/>
      <c r="E1051" s="497"/>
      <c r="F1051" s="497"/>
      <c r="G1051" s="497"/>
    </row>
    <row r="1052" spans="1:15" hidden="1">
      <c r="A1052" s="316"/>
      <c r="E1052" s="454"/>
      <c r="F1052" s="296"/>
      <c r="G1052" s="347"/>
    </row>
    <row r="1053" spans="1:15" hidden="1">
      <c r="A1053" s="316"/>
      <c r="E1053" s="454"/>
      <c r="F1053" s="460"/>
    </row>
    <row r="1054" spans="1:15" hidden="1">
      <c r="A1054" s="316"/>
      <c r="E1054" s="480"/>
      <c r="F1054" s="460"/>
    </row>
    <row r="1055" spans="1:15" hidden="1">
      <c r="A1055" s="316"/>
      <c r="E1055" s="454"/>
      <c r="F1055" s="454"/>
      <c r="G1055" s="517"/>
      <c r="O1055" s="303"/>
    </row>
    <row r="1056" spans="1:15" hidden="1">
      <c r="A1056" s="316"/>
      <c r="E1056" s="454"/>
      <c r="F1056" s="454"/>
      <c r="G1056" s="517"/>
      <c r="O1056" s="303"/>
    </row>
    <row r="1057" spans="1:15" ht="25.5" hidden="1">
      <c r="A1057" s="316"/>
      <c r="E1057" s="442" t="s">
        <v>0</v>
      </c>
      <c r="F1057" s="442"/>
      <c r="G1057" s="442"/>
      <c r="O1057" s="303"/>
    </row>
    <row r="1058" spans="1:15" ht="25.5" hidden="1">
      <c r="A1058" s="316"/>
      <c r="E1058" s="442" t="s">
        <v>179</v>
      </c>
      <c r="F1058" s="442"/>
      <c r="G1058" s="442"/>
      <c r="O1058" s="303"/>
    </row>
    <row r="1059" spans="1:15" ht="30" hidden="1">
      <c r="A1059" s="316"/>
      <c r="E1059" s="473" t="s">
        <v>562</v>
      </c>
      <c r="F1059" s="473"/>
      <c r="G1059" s="473"/>
      <c r="O1059" s="303"/>
    </row>
    <row r="1060" spans="1:15" ht="25.5" hidden="1">
      <c r="A1060" s="316"/>
      <c r="E1060" s="442" t="s">
        <v>397</v>
      </c>
      <c r="F1060" s="442"/>
      <c r="G1060" s="442"/>
      <c r="O1060" s="303"/>
    </row>
    <row r="1061" spans="1:15" ht="25.5" hidden="1">
      <c r="A1061" s="316"/>
      <c r="E1061" s="442"/>
      <c r="F1061" s="442"/>
      <c r="G1061" s="442"/>
      <c r="O1061" s="303"/>
    </row>
    <row r="1062" spans="1:15" ht="21" hidden="1" thickBot="1">
      <c r="A1062" s="316"/>
      <c r="E1062" s="688" t="s">
        <v>182</v>
      </c>
      <c r="F1062" s="672" t="s">
        <v>7</v>
      </c>
      <c r="G1062" s="691"/>
      <c r="O1062" s="303"/>
    </row>
    <row r="1063" spans="1:15" ht="21" hidden="1" thickBot="1">
      <c r="A1063" s="316"/>
      <c r="E1063" s="689"/>
      <c r="F1063" s="672" t="s">
        <v>12</v>
      </c>
      <c r="G1063" s="673"/>
      <c r="O1063" s="303"/>
    </row>
    <row r="1064" spans="1:15" ht="21" hidden="1" thickBot="1">
      <c r="A1064" s="316"/>
      <c r="E1064" s="692"/>
      <c r="F1064" s="344" t="s">
        <v>185</v>
      </c>
      <c r="G1064" s="345" t="s">
        <v>186</v>
      </c>
      <c r="O1064" s="303"/>
    </row>
    <row r="1065" spans="1:15" ht="21.75" hidden="1" thickTop="1" thickBot="1">
      <c r="A1065" s="316"/>
      <c r="E1065" s="311" t="s">
        <v>399</v>
      </c>
      <c r="F1065" s="693"/>
      <c r="G1065" s="694"/>
      <c r="O1065" s="303"/>
    </row>
    <row r="1066" spans="1:15" hidden="1">
      <c r="A1066" s="270"/>
      <c r="B1066" s="296" t="s">
        <v>563</v>
      </c>
      <c r="C1066" s="296" t="s">
        <v>189</v>
      </c>
      <c r="E1066" s="566" t="s">
        <v>564</v>
      </c>
      <c r="F1066" s="280" t="e">
        <f>#REF!</f>
        <v>#REF!</v>
      </c>
      <c r="G1066" s="281" t="e">
        <f>#REF!</f>
        <v>#REF!</v>
      </c>
      <c r="O1066" s="303"/>
    </row>
    <row r="1067" spans="1:15" hidden="1">
      <c r="A1067" s="270"/>
      <c r="B1067" s="296" t="s">
        <v>563</v>
      </c>
      <c r="C1067" s="296" t="s">
        <v>189</v>
      </c>
      <c r="E1067" s="566" t="s">
        <v>565</v>
      </c>
      <c r="F1067" s="280" t="e">
        <f>#REF!</f>
        <v>#REF!</v>
      </c>
      <c r="G1067" s="281" t="e">
        <f>#REF!</f>
        <v>#REF!</v>
      </c>
      <c r="O1067" s="303"/>
    </row>
    <row r="1068" spans="1:15" hidden="1">
      <c r="A1068" s="270"/>
      <c r="B1068" s="296" t="s">
        <v>563</v>
      </c>
      <c r="C1068" s="296" t="s">
        <v>189</v>
      </c>
      <c r="E1068" s="299" t="s">
        <v>566</v>
      </c>
      <c r="F1068" s="280" t="e">
        <f>#REF!</f>
        <v>#REF!</v>
      </c>
      <c r="G1068" s="281" t="e">
        <f>#REF!</f>
        <v>#REF!</v>
      </c>
      <c r="O1068" s="303"/>
    </row>
    <row r="1069" spans="1:15" ht="40.5" hidden="1">
      <c r="A1069" s="270"/>
      <c r="B1069" s="296" t="s">
        <v>563</v>
      </c>
      <c r="C1069" s="296" t="s">
        <v>189</v>
      </c>
      <c r="E1069" s="299" t="s">
        <v>567</v>
      </c>
      <c r="F1069" s="280"/>
      <c r="G1069" s="281"/>
      <c r="O1069" s="303"/>
    </row>
    <row r="1070" spans="1:15" ht="40.5" hidden="1">
      <c r="A1070" s="270"/>
      <c r="B1070" s="296" t="s">
        <v>563</v>
      </c>
      <c r="C1070" s="296" t="s">
        <v>189</v>
      </c>
      <c r="E1070" s="299" t="s">
        <v>568</v>
      </c>
      <c r="F1070" s="280" t="s">
        <v>461</v>
      </c>
      <c r="G1070" s="280" t="s">
        <v>461</v>
      </c>
      <c r="O1070" s="303"/>
    </row>
    <row r="1071" spans="1:15" ht="40.5" hidden="1">
      <c r="A1071" s="270"/>
      <c r="B1071" s="296" t="s">
        <v>563</v>
      </c>
      <c r="C1071" s="296" t="s">
        <v>189</v>
      </c>
      <c r="E1071" s="299" t="s">
        <v>569</v>
      </c>
      <c r="F1071" s="280" t="s">
        <v>461</v>
      </c>
      <c r="G1071" s="280" t="s">
        <v>461</v>
      </c>
      <c r="O1071" s="303"/>
    </row>
    <row r="1072" spans="1:15" hidden="1">
      <c r="A1072" s="270"/>
      <c r="B1072" s="296" t="s">
        <v>563</v>
      </c>
      <c r="C1072" s="296" t="s">
        <v>189</v>
      </c>
      <c r="E1072" s="567" t="s">
        <v>289</v>
      </c>
      <c r="F1072" s="280" t="e">
        <f>#REF!</f>
        <v>#REF!</v>
      </c>
      <c r="G1072" s="281" t="e">
        <f>#REF!</f>
        <v>#REF!</v>
      </c>
      <c r="O1072" s="303"/>
    </row>
    <row r="1073" spans="1:15" ht="40.5" hidden="1">
      <c r="A1073" s="270"/>
      <c r="B1073" s="296" t="s">
        <v>563</v>
      </c>
      <c r="C1073" s="296" t="s">
        <v>189</v>
      </c>
      <c r="E1073" s="299" t="s">
        <v>570</v>
      </c>
      <c r="F1073" s="280" t="e">
        <f>#REF!</f>
        <v>#REF!</v>
      </c>
      <c r="G1073" s="281" t="e">
        <f>#REF!</f>
        <v>#REF!</v>
      </c>
      <c r="O1073" s="303"/>
    </row>
    <row r="1074" spans="1:15" ht="40.5" hidden="1">
      <c r="A1074" s="270"/>
      <c r="B1074" s="296" t="s">
        <v>563</v>
      </c>
      <c r="C1074" s="296" t="s">
        <v>189</v>
      </c>
      <c r="E1074" s="299" t="s">
        <v>571</v>
      </c>
      <c r="F1074" s="280"/>
      <c r="G1074" s="281"/>
      <c r="O1074" s="303"/>
    </row>
    <row r="1075" spans="1:15" hidden="1">
      <c r="A1075" s="270"/>
      <c r="B1075" s="296" t="s">
        <v>563</v>
      </c>
      <c r="C1075" s="296" t="s">
        <v>189</v>
      </c>
      <c r="E1075" s="299" t="s">
        <v>572</v>
      </c>
      <c r="F1075" s="280" t="e">
        <f>#REF!</f>
        <v>#REF!</v>
      </c>
      <c r="G1075" s="281" t="e">
        <f>#REF!</f>
        <v>#REF!</v>
      </c>
      <c r="O1075" s="303"/>
    </row>
    <row r="1076" spans="1:15" hidden="1">
      <c r="A1076" s="270"/>
      <c r="B1076" s="296" t="s">
        <v>563</v>
      </c>
      <c r="C1076" s="296" t="s">
        <v>189</v>
      </c>
      <c r="E1076" s="299" t="s">
        <v>573</v>
      </c>
      <c r="F1076" s="280" t="e">
        <f>#REF!</f>
        <v>#REF!</v>
      </c>
      <c r="G1076" s="281" t="e">
        <f>#REF!</f>
        <v>#REF!</v>
      </c>
      <c r="O1076" s="303"/>
    </row>
    <row r="1077" spans="1:15" hidden="1">
      <c r="A1077" s="316"/>
      <c r="E1077" s="454"/>
      <c r="F1077" s="568"/>
      <c r="G1077" s="569"/>
      <c r="O1077" s="303"/>
    </row>
    <row r="1078" spans="1:15" ht="21.75" hidden="1" thickTop="1" thickBot="1">
      <c r="A1078" s="316"/>
      <c r="E1078" s="311" t="s">
        <v>408</v>
      </c>
      <c r="F1078" s="570"/>
      <c r="G1078" s="571"/>
      <c r="O1078" s="303"/>
    </row>
    <row r="1079" spans="1:15" ht="40.5" hidden="1">
      <c r="A1079" s="270"/>
      <c r="B1079" s="296" t="s">
        <v>563</v>
      </c>
      <c r="C1079" s="296" t="s">
        <v>198</v>
      </c>
      <c r="E1079" s="572" t="s">
        <v>574</v>
      </c>
      <c r="F1079" s="280" t="e">
        <f>#REF!</f>
        <v>#REF!</v>
      </c>
      <c r="G1079" s="281" t="e">
        <f>#REF!</f>
        <v>#REF!</v>
      </c>
      <c r="O1079" s="303"/>
    </row>
    <row r="1080" spans="1:15" ht="40.5" hidden="1">
      <c r="A1080" s="270"/>
      <c r="B1080" s="296" t="s">
        <v>563</v>
      </c>
      <c r="C1080" s="296" t="s">
        <v>198</v>
      </c>
      <c r="E1080" s="573" t="s">
        <v>575</v>
      </c>
      <c r="F1080" s="280" t="e">
        <f>#REF!</f>
        <v>#REF!</v>
      </c>
      <c r="G1080" s="281" t="e">
        <f>#REF!</f>
        <v>#REF!</v>
      </c>
      <c r="O1080" s="303"/>
    </row>
    <row r="1081" spans="1:15" ht="40.5" hidden="1">
      <c r="A1081" s="270"/>
      <c r="B1081" s="296" t="s">
        <v>563</v>
      </c>
      <c r="C1081" s="296" t="s">
        <v>198</v>
      </c>
      <c r="E1081" s="573" t="s">
        <v>576</v>
      </c>
      <c r="F1081" s="280" t="e">
        <f>#REF!</f>
        <v>#REF!</v>
      </c>
      <c r="G1081" s="281" t="e">
        <f>#REF!</f>
        <v>#REF!</v>
      </c>
      <c r="O1081" s="303"/>
    </row>
    <row r="1082" spans="1:15" hidden="1">
      <c r="A1082" s="270"/>
      <c r="B1082" s="296" t="s">
        <v>563</v>
      </c>
      <c r="C1082" s="296" t="s">
        <v>198</v>
      </c>
      <c r="E1082" s="574" t="s">
        <v>577</v>
      </c>
      <c r="F1082" s="280" t="s">
        <v>461</v>
      </c>
      <c r="G1082" s="280" t="s">
        <v>461</v>
      </c>
      <c r="O1082" s="303"/>
    </row>
    <row r="1083" spans="1:15" hidden="1">
      <c r="A1083" s="270"/>
      <c r="B1083" s="296" t="s">
        <v>563</v>
      </c>
      <c r="C1083" s="296" t="s">
        <v>198</v>
      </c>
      <c r="E1083" s="574" t="s">
        <v>578</v>
      </c>
      <c r="F1083" s="280"/>
      <c r="G1083" s="281"/>
      <c r="O1083" s="303"/>
    </row>
    <row r="1084" spans="1:15" hidden="1">
      <c r="A1084" s="270"/>
      <c r="B1084" s="296" t="s">
        <v>563</v>
      </c>
      <c r="C1084" s="296" t="s">
        <v>198</v>
      </c>
      <c r="E1084" s="573" t="s">
        <v>579</v>
      </c>
      <c r="F1084" s="280" t="e">
        <f>#REF!</f>
        <v>#REF!</v>
      </c>
      <c r="G1084" s="281" t="e">
        <f>#REF!</f>
        <v>#REF!</v>
      </c>
      <c r="O1084" s="303"/>
    </row>
    <row r="1085" spans="1:15" hidden="1">
      <c r="A1085" s="316"/>
      <c r="E1085" s="446" t="s">
        <v>194</v>
      </c>
      <c r="F1085" s="564"/>
      <c r="G1085" s="569"/>
      <c r="O1085" s="303"/>
    </row>
    <row r="1086" spans="1:15" hidden="1">
      <c r="A1086" s="270"/>
      <c r="B1086" s="296" t="s">
        <v>563</v>
      </c>
      <c r="C1086" s="296" t="s">
        <v>198</v>
      </c>
      <c r="E1086" s="575" t="s">
        <v>580</v>
      </c>
      <c r="F1086" s="280" t="e">
        <f>#REF!</f>
        <v>#REF!</v>
      </c>
      <c r="G1086" s="351" t="e">
        <f>#REF!</f>
        <v>#REF!</v>
      </c>
      <c r="O1086" s="303"/>
    </row>
    <row r="1087" spans="1:15" ht="41.25" hidden="1" thickBot="1">
      <c r="A1087" s="270"/>
      <c r="B1087" s="296" t="s">
        <v>563</v>
      </c>
      <c r="C1087" s="296" t="s">
        <v>198</v>
      </c>
      <c r="E1087" s="576" t="s">
        <v>581</v>
      </c>
      <c r="F1087" s="280" t="e">
        <f>#REF!</f>
        <v>#REF!</v>
      </c>
      <c r="G1087" s="281" t="e">
        <f>#REF!</f>
        <v>#REF!</v>
      </c>
    </row>
    <row r="1088" spans="1:15" hidden="1">
      <c r="A1088" s="316"/>
      <c r="E1088" s="577"/>
      <c r="F1088" s="480"/>
      <c r="G1088" s="578"/>
    </row>
    <row r="1089" spans="1:15" s="481" customFormat="1" hidden="1">
      <c r="A1089" s="316"/>
      <c r="B1089" s="277"/>
      <c r="C1089" s="277"/>
      <c r="D1089" s="277"/>
      <c r="E1089" s="497"/>
      <c r="F1089" s="497"/>
      <c r="G1089" s="497"/>
      <c r="O1089" s="301"/>
    </row>
    <row r="1090" spans="1:15" hidden="1">
      <c r="A1090" s="316"/>
      <c r="E1090" s="497"/>
      <c r="F1090" s="497"/>
      <c r="G1090" s="497"/>
    </row>
    <row r="1091" spans="1:15" hidden="1">
      <c r="A1091" s="316"/>
      <c r="E1091" s="454"/>
      <c r="F1091" s="296"/>
      <c r="G1091" s="347"/>
    </row>
    <row r="1092" spans="1:15" hidden="1">
      <c r="A1092" s="316"/>
      <c r="E1092" s="454"/>
      <c r="F1092" s="460"/>
    </row>
    <row r="1093" spans="1:15" hidden="1">
      <c r="A1093" s="316"/>
      <c r="E1093" s="480"/>
      <c r="F1093" s="460"/>
    </row>
    <row r="1094" spans="1:15" hidden="1">
      <c r="A1094" s="316"/>
      <c r="E1094" s="480"/>
      <c r="F1094" s="480"/>
      <c r="G1094" s="578"/>
    </row>
    <row r="1095" spans="1:15" hidden="1">
      <c r="A1095" s="316"/>
      <c r="E1095" s="480"/>
      <c r="F1095" s="480"/>
      <c r="G1095" s="578"/>
    </row>
    <row r="1096" spans="1:15" ht="25.5" hidden="1">
      <c r="A1096" s="316"/>
      <c r="E1096" s="442" t="s">
        <v>0</v>
      </c>
      <c r="F1096" s="442"/>
      <c r="G1096" s="442"/>
    </row>
    <row r="1097" spans="1:15" ht="25.5" hidden="1">
      <c r="A1097" s="316"/>
      <c r="E1097" s="442" t="s">
        <v>179</v>
      </c>
      <c r="F1097" s="442"/>
      <c r="G1097" s="442"/>
    </row>
    <row r="1098" spans="1:15" ht="30" hidden="1">
      <c r="A1098" s="316"/>
      <c r="E1098" s="473" t="s">
        <v>582</v>
      </c>
      <c r="F1098" s="473"/>
      <c r="G1098" s="473"/>
    </row>
    <row r="1099" spans="1:15" ht="25.5" hidden="1">
      <c r="A1099" s="316"/>
      <c r="E1099" s="442" t="s">
        <v>397</v>
      </c>
      <c r="F1099" s="442"/>
      <c r="G1099" s="442"/>
    </row>
    <row r="1100" spans="1:15" ht="25.5" hidden="1">
      <c r="A1100" s="316"/>
      <c r="E1100" s="442"/>
      <c r="F1100" s="442"/>
      <c r="G1100" s="442"/>
    </row>
    <row r="1101" spans="1:15" ht="21" hidden="1" thickBot="1">
      <c r="A1101" s="316"/>
      <c r="E1101" s="688" t="s">
        <v>182</v>
      </c>
      <c r="F1101" s="672" t="s">
        <v>7</v>
      </c>
      <c r="G1101" s="691"/>
    </row>
    <row r="1102" spans="1:15" ht="21" hidden="1" thickBot="1">
      <c r="A1102" s="316"/>
      <c r="E1102" s="689"/>
      <c r="F1102" s="672" t="s">
        <v>12</v>
      </c>
      <c r="G1102" s="673"/>
    </row>
    <row r="1103" spans="1:15" ht="21" hidden="1" thickBot="1">
      <c r="A1103" s="316"/>
      <c r="E1103" s="692"/>
      <c r="F1103" s="344" t="s">
        <v>185</v>
      </c>
      <c r="G1103" s="345" t="s">
        <v>186</v>
      </c>
      <c r="O1103" s="303"/>
    </row>
    <row r="1104" spans="1:15" ht="21.75" hidden="1" thickTop="1" thickBot="1">
      <c r="A1104" s="316"/>
      <c r="E1104" s="311" t="s">
        <v>399</v>
      </c>
      <c r="F1104" s="693"/>
      <c r="G1104" s="694"/>
      <c r="O1104" s="303"/>
    </row>
    <row r="1105" spans="1:15" hidden="1">
      <c r="A1105" s="316"/>
      <c r="E1105" s="552" t="s">
        <v>583</v>
      </c>
      <c r="F1105" s="309" t="s">
        <v>461</v>
      </c>
      <c r="G1105" s="281" t="s">
        <v>461</v>
      </c>
      <c r="O1105" s="303"/>
    </row>
    <row r="1106" spans="1:15" hidden="1">
      <c r="A1106" s="316"/>
      <c r="E1106" s="314" t="s">
        <v>584</v>
      </c>
      <c r="F1106" s="309" t="s">
        <v>461</v>
      </c>
      <c r="G1106" s="281" t="s">
        <v>461</v>
      </c>
      <c r="O1106" s="303"/>
    </row>
    <row r="1107" spans="1:15" hidden="1">
      <c r="A1107" s="316"/>
      <c r="E1107" s="552" t="s">
        <v>585</v>
      </c>
      <c r="F1107" s="309" t="s">
        <v>461</v>
      </c>
      <c r="G1107" s="281" t="s">
        <v>461</v>
      </c>
      <c r="O1107" s="303"/>
    </row>
    <row r="1108" spans="1:15" hidden="1">
      <c r="A1108" s="316"/>
      <c r="E1108" s="579" t="s">
        <v>502</v>
      </c>
      <c r="F1108" s="309" t="s">
        <v>461</v>
      </c>
      <c r="G1108" s="281" t="s">
        <v>461</v>
      </c>
      <c r="O1108" s="303"/>
    </row>
    <row r="1109" spans="1:15" hidden="1">
      <c r="A1109" s="316"/>
      <c r="E1109" s="552" t="s">
        <v>586</v>
      </c>
      <c r="F1109" s="309" t="s">
        <v>461</v>
      </c>
      <c r="G1109" s="281" t="s">
        <v>461</v>
      </c>
      <c r="O1109" s="303"/>
    </row>
    <row r="1110" spans="1:15" hidden="1">
      <c r="A1110" s="316"/>
      <c r="E1110" s="485" t="s">
        <v>587</v>
      </c>
      <c r="F1110" s="309" t="s">
        <v>461</v>
      </c>
      <c r="G1110" s="281" t="s">
        <v>461</v>
      </c>
      <c r="O1110" s="303"/>
    </row>
    <row r="1111" spans="1:15" hidden="1">
      <c r="A1111" s="316"/>
      <c r="E1111" s="552" t="s">
        <v>588</v>
      </c>
      <c r="F1111" s="309" t="s">
        <v>461</v>
      </c>
      <c r="G1111" s="281" t="s">
        <v>461</v>
      </c>
      <c r="O1111" s="303"/>
    </row>
    <row r="1112" spans="1:15" hidden="1">
      <c r="A1112" s="316"/>
      <c r="E1112" s="454"/>
      <c r="F1112" s="580"/>
      <c r="G1112" s="581"/>
      <c r="O1112" s="303"/>
    </row>
    <row r="1113" spans="1:15" ht="21.75" hidden="1" thickTop="1" thickBot="1">
      <c r="A1113" s="316"/>
      <c r="E1113" s="311" t="s">
        <v>408</v>
      </c>
      <c r="F1113" s="570"/>
      <c r="G1113" s="571"/>
      <c r="O1113" s="303"/>
    </row>
    <row r="1114" spans="1:15" hidden="1">
      <c r="A1114" s="270"/>
      <c r="B1114" s="296" t="s">
        <v>589</v>
      </c>
      <c r="C1114" s="296" t="s">
        <v>198</v>
      </c>
      <c r="E1114" s="582" t="s">
        <v>361</v>
      </c>
      <c r="F1114" s="280" t="e">
        <f>#REF!</f>
        <v>#REF!</v>
      </c>
      <c r="G1114" s="281" t="e">
        <f>#REF!</f>
        <v>#REF!</v>
      </c>
      <c r="O1114" s="303"/>
    </row>
    <row r="1115" spans="1:15" hidden="1">
      <c r="A1115" s="270"/>
      <c r="B1115" s="296" t="s">
        <v>589</v>
      </c>
      <c r="C1115" s="296" t="s">
        <v>198</v>
      </c>
      <c r="E1115" s="574" t="s">
        <v>499</v>
      </c>
      <c r="F1115" s="280" t="e">
        <f>#REF!</f>
        <v>#REF!</v>
      </c>
      <c r="G1115" s="281" t="e">
        <f>#REF!</f>
        <v>#REF!</v>
      </c>
      <c r="O1115" s="303"/>
    </row>
    <row r="1116" spans="1:15" hidden="1">
      <c r="A1116" s="316"/>
      <c r="E1116" s="574" t="s">
        <v>590</v>
      </c>
      <c r="F1116" s="309" t="s">
        <v>461</v>
      </c>
      <c r="G1116" s="281" t="s">
        <v>461</v>
      </c>
      <c r="O1116" s="303"/>
    </row>
    <row r="1117" spans="1:15" hidden="1">
      <c r="A1117" s="316"/>
      <c r="E1117" s="574" t="s">
        <v>591</v>
      </c>
      <c r="F1117" s="309" t="s">
        <v>461</v>
      </c>
      <c r="G1117" s="281" t="s">
        <v>461</v>
      </c>
      <c r="O1117" s="303"/>
    </row>
    <row r="1118" spans="1:15" ht="40.5" hidden="1">
      <c r="A1118" s="316"/>
      <c r="B1118" s="296" t="s">
        <v>589</v>
      </c>
      <c r="C1118" s="296" t="s">
        <v>198</v>
      </c>
      <c r="E1118" s="574" t="s">
        <v>592</v>
      </c>
      <c r="F1118" s="309" t="s">
        <v>461</v>
      </c>
      <c r="G1118" s="281" t="s">
        <v>461</v>
      </c>
      <c r="O1118" s="303"/>
    </row>
    <row r="1119" spans="1:15" hidden="1">
      <c r="A1119" s="270"/>
      <c r="B1119" s="296" t="s">
        <v>589</v>
      </c>
      <c r="C1119" s="296" t="s">
        <v>198</v>
      </c>
      <c r="E1119" s="574" t="s">
        <v>593</v>
      </c>
      <c r="F1119" s="280" t="e">
        <f>#REF!</f>
        <v>#REF!</v>
      </c>
      <c r="G1119" s="281" t="e">
        <f>#REF!</f>
        <v>#REF!</v>
      </c>
    </row>
    <row r="1120" spans="1:15" hidden="1">
      <c r="A1120" s="316"/>
      <c r="E1120" s="568"/>
      <c r="F1120" s="580"/>
      <c r="G1120" s="581"/>
    </row>
    <row r="1121" spans="1:15" ht="21.75" hidden="1" thickTop="1" thickBot="1">
      <c r="A1121" s="316"/>
      <c r="E1121" s="549" t="s">
        <v>497</v>
      </c>
      <c r="F1121" s="538"/>
      <c r="G1121" s="539"/>
    </row>
    <row r="1122" spans="1:15" hidden="1">
      <c r="A1122" s="316"/>
      <c r="E1122" s="552" t="s">
        <v>594</v>
      </c>
      <c r="F1122" s="309" t="s">
        <v>461</v>
      </c>
      <c r="G1122" s="281" t="s">
        <v>461</v>
      </c>
    </row>
    <row r="1123" spans="1:15" hidden="1">
      <c r="A1123" s="316"/>
      <c r="E1123" s="552" t="s">
        <v>595</v>
      </c>
      <c r="F1123" s="309" t="s">
        <v>461</v>
      </c>
      <c r="G1123" s="281" t="s">
        <v>461</v>
      </c>
    </row>
    <row r="1124" spans="1:15" hidden="1">
      <c r="A1124" s="316"/>
      <c r="E1124" s="568"/>
      <c r="F1124" s="580"/>
      <c r="G1124" s="581"/>
    </row>
    <row r="1125" spans="1:15" s="481" customFormat="1" hidden="1">
      <c r="A1125" s="316"/>
      <c r="B1125" s="277"/>
      <c r="C1125" s="277"/>
      <c r="D1125" s="277"/>
      <c r="E1125" s="497"/>
      <c r="F1125" s="497"/>
      <c r="G1125" s="497"/>
      <c r="O1125" s="301"/>
    </row>
    <row r="1126" spans="1:15" hidden="1">
      <c r="A1126" s="316"/>
      <c r="E1126" s="497"/>
      <c r="F1126" s="497"/>
      <c r="G1126" s="497"/>
    </row>
    <row r="1127" spans="1:15" hidden="1">
      <c r="A1127" s="316"/>
      <c r="E1127" s="454"/>
      <c r="F1127" s="296"/>
      <c r="G1127" s="347"/>
    </row>
    <row r="1128" spans="1:15" hidden="1">
      <c r="A1128" s="316"/>
      <c r="E1128" s="454"/>
      <c r="F1128" s="460"/>
    </row>
    <row r="1129" spans="1:15" hidden="1">
      <c r="A1129" s="316"/>
      <c r="E1129" s="480"/>
      <c r="F1129" s="460"/>
    </row>
    <row r="1130" spans="1:15" hidden="1">
      <c r="A1130" s="316"/>
      <c r="E1130" s="480"/>
      <c r="F1130" s="480"/>
      <c r="G1130" s="578"/>
    </row>
    <row r="1131" spans="1:15" hidden="1">
      <c r="A1131" s="316"/>
      <c r="E1131" s="480"/>
      <c r="F1131" s="480"/>
      <c r="G1131" s="578"/>
    </row>
    <row r="1132" spans="1:15" ht="25.5" hidden="1">
      <c r="A1132" s="316"/>
      <c r="E1132" s="442" t="s">
        <v>0</v>
      </c>
      <c r="F1132" s="442"/>
      <c r="G1132" s="442"/>
    </row>
    <row r="1133" spans="1:15" ht="25.5" hidden="1">
      <c r="A1133" s="316"/>
      <c r="E1133" s="442" t="s">
        <v>179</v>
      </c>
      <c r="F1133" s="442"/>
      <c r="G1133" s="442"/>
    </row>
    <row r="1134" spans="1:15" ht="30" hidden="1">
      <c r="A1134" s="316"/>
      <c r="E1134" s="473" t="s">
        <v>596</v>
      </c>
      <c r="F1134" s="473"/>
      <c r="G1134" s="473"/>
    </row>
    <row r="1135" spans="1:15" ht="25.5" hidden="1">
      <c r="A1135" s="316"/>
      <c r="E1135" s="442" t="s">
        <v>397</v>
      </c>
      <c r="F1135" s="442"/>
      <c r="G1135" s="442"/>
      <c r="O1135" s="303"/>
    </row>
    <row r="1136" spans="1:15" ht="25.5" hidden="1">
      <c r="A1136" s="316"/>
      <c r="E1136" s="442"/>
      <c r="F1136" s="442"/>
      <c r="G1136" s="442"/>
      <c r="O1136" s="303"/>
    </row>
    <row r="1137" spans="1:15" ht="21" hidden="1" thickBot="1">
      <c r="A1137" s="316"/>
      <c r="E1137" s="688" t="s">
        <v>182</v>
      </c>
      <c r="F1137" s="672" t="s">
        <v>7</v>
      </c>
      <c r="G1137" s="691"/>
      <c r="O1137" s="303"/>
    </row>
    <row r="1138" spans="1:15" ht="21" hidden="1" thickBot="1">
      <c r="A1138" s="316"/>
      <c r="E1138" s="689"/>
      <c r="F1138" s="672" t="s">
        <v>12</v>
      </c>
      <c r="G1138" s="673"/>
      <c r="O1138" s="303"/>
    </row>
    <row r="1139" spans="1:15" ht="21" hidden="1" thickBot="1">
      <c r="A1139" s="316"/>
      <c r="E1139" s="692"/>
      <c r="F1139" s="344" t="s">
        <v>185</v>
      </c>
      <c r="G1139" s="345" t="s">
        <v>186</v>
      </c>
      <c r="O1139" s="303"/>
    </row>
    <row r="1140" spans="1:15" ht="21.75" hidden="1" thickTop="1" thickBot="1">
      <c r="A1140" s="316"/>
      <c r="E1140" s="311" t="s">
        <v>399</v>
      </c>
      <c r="F1140" s="693"/>
      <c r="G1140" s="694"/>
      <c r="O1140" s="303"/>
    </row>
    <row r="1141" spans="1:15" hidden="1">
      <c r="A1141" s="316"/>
      <c r="E1141" s="583" t="s">
        <v>361</v>
      </c>
      <c r="F1141" s="309" t="s">
        <v>461</v>
      </c>
      <c r="G1141" s="281" t="s">
        <v>461</v>
      </c>
      <c r="O1141" s="303"/>
    </row>
    <row r="1142" spans="1:15" hidden="1">
      <c r="A1142" s="316"/>
      <c r="E1142" s="299" t="s">
        <v>424</v>
      </c>
      <c r="F1142" s="309" t="s">
        <v>461</v>
      </c>
      <c r="G1142" s="281" t="s">
        <v>461</v>
      </c>
      <c r="O1142" s="303"/>
    </row>
    <row r="1143" spans="1:15" ht="40.5" hidden="1">
      <c r="A1143" s="316"/>
      <c r="E1143" s="299" t="s">
        <v>597</v>
      </c>
      <c r="F1143" s="309" t="s">
        <v>461</v>
      </c>
      <c r="G1143" s="281" t="s">
        <v>461</v>
      </c>
      <c r="O1143" s="303"/>
    </row>
    <row r="1144" spans="1:15" ht="40.5" hidden="1">
      <c r="A1144" s="316"/>
      <c r="E1144" s="299" t="s">
        <v>425</v>
      </c>
      <c r="F1144" s="309" t="s">
        <v>461</v>
      </c>
      <c r="G1144" s="281" t="s">
        <v>461</v>
      </c>
      <c r="O1144" s="303"/>
    </row>
    <row r="1145" spans="1:15" hidden="1">
      <c r="A1145" s="316"/>
      <c r="E1145" s="299" t="s">
        <v>598</v>
      </c>
      <c r="F1145" s="309" t="s">
        <v>461</v>
      </c>
      <c r="G1145" s="281" t="s">
        <v>461</v>
      </c>
      <c r="O1145" s="303"/>
    </row>
    <row r="1146" spans="1:15" hidden="1">
      <c r="A1146" s="316"/>
      <c r="E1146" s="299" t="s">
        <v>599</v>
      </c>
      <c r="F1146" s="309" t="s">
        <v>461</v>
      </c>
      <c r="G1146" s="281" t="s">
        <v>461</v>
      </c>
      <c r="O1146" s="303"/>
    </row>
    <row r="1147" spans="1:15" hidden="1">
      <c r="A1147" s="316"/>
      <c r="E1147" s="584" t="s">
        <v>600</v>
      </c>
      <c r="F1147" s="309" t="s">
        <v>461</v>
      </c>
      <c r="G1147" s="281" t="s">
        <v>461</v>
      </c>
      <c r="O1147" s="303"/>
    </row>
    <row r="1148" spans="1:15" hidden="1">
      <c r="A1148" s="316"/>
      <c r="E1148" s="585" t="s">
        <v>290</v>
      </c>
      <c r="F1148" s="586"/>
      <c r="G1148" s="587"/>
      <c r="O1148" s="303"/>
    </row>
    <row r="1149" spans="1:15" hidden="1">
      <c r="A1149" s="316"/>
      <c r="E1149" s="588" t="s">
        <v>426</v>
      </c>
      <c r="F1149" s="309" t="s">
        <v>461</v>
      </c>
      <c r="G1149" s="281" t="s">
        <v>461</v>
      </c>
      <c r="O1149" s="303"/>
    </row>
    <row r="1150" spans="1:15" ht="41.25" hidden="1" thickBot="1">
      <c r="A1150" s="316"/>
      <c r="E1150" s="589" t="s">
        <v>391</v>
      </c>
      <c r="F1150" s="309" t="s">
        <v>461</v>
      </c>
      <c r="G1150" s="281" t="s">
        <v>461</v>
      </c>
      <c r="O1150" s="303"/>
    </row>
    <row r="1151" spans="1:15" hidden="1">
      <c r="A1151" s="316"/>
      <c r="E1151" s="297"/>
      <c r="F1151" s="570"/>
      <c r="G1151" s="571"/>
      <c r="O1151" s="303"/>
    </row>
    <row r="1152" spans="1:15" ht="21.75" hidden="1" thickTop="1" thickBot="1">
      <c r="A1152" s="316"/>
      <c r="E1152" s="311" t="s">
        <v>408</v>
      </c>
      <c r="F1152" s="570"/>
      <c r="G1152" s="571"/>
      <c r="O1152" s="303"/>
    </row>
    <row r="1153" spans="1:15" hidden="1">
      <c r="A1153" s="316"/>
      <c r="E1153" s="583" t="s">
        <v>367</v>
      </c>
      <c r="F1153" s="309" t="s">
        <v>461</v>
      </c>
      <c r="G1153" s="281" t="s">
        <v>461</v>
      </c>
      <c r="O1153" s="303"/>
    </row>
    <row r="1154" spans="1:15" hidden="1">
      <c r="A1154" s="316"/>
      <c r="E1154" s="299" t="s">
        <v>364</v>
      </c>
      <c r="F1154" s="309" t="s">
        <v>461</v>
      </c>
      <c r="G1154" s="281" t="s">
        <v>461</v>
      </c>
      <c r="O1154" s="303"/>
    </row>
    <row r="1155" spans="1:15" ht="40.5" hidden="1">
      <c r="A1155" s="316"/>
      <c r="E1155" s="299" t="s">
        <v>601</v>
      </c>
      <c r="F1155" s="309" t="s">
        <v>461</v>
      </c>
      <c r="G1155" s="281" t="s">
        <v>461</v>
      </c>
      <c r="O1155" s="303"/>
    </row>
    <row r="1156" spans="1:15" hidden="1">
      <c r="A1156" s="316"/>
      <c r="E1156" s="299" t="s">
        <v>602</v>
      </c>
      <c r="F1156" s="309" t="s">
        <v>461</v>
      </c>
      <c r="G1156" s="281" t="s">
        <v>461</v>
      </c>
      <c r="O1156" s="303"/>
    </row>
    <row r="1157" spans="1:15" hidden="1">
      <c r="A1157" s="316"/>
      <c r="E1157" s="299" t="s">
        <v>603</v>
      </c>
      <c r="F1157" s="309" t="s">
        <v>461</v>
      </c>
      <c r="G1157" s="281" t="s">
        <v>461</v>
      </c>
      <c r="O1157" s="303"/>
    </row>
    <row r="1158" spans="1:15" ht="40.5" hidden="1">
      <c r="A1158" s="316"/>
      <c r="E1158" s="299" t="s">
        <v>604</v>
      </c>
      <c r="F1158" s="309" t="s">
        <v>461</v>
      </c>
      <c r="G1158" s="281" t="s">
        <v>461</v>
      </c>
      <c r="O1158" s="303"/>
    </row>
    <row r="1159" spans="1:15" hidden="1">
      <c r="A1159" s="316"/>
      <c r="E1159" s="299" t="s">
        <v>605</v>
      </c>
      <c r="F1159" s="309" t="s">
        <v>461</v>
      </c>
      <c r="G1159" s="281" t="s">
        <v>461</v>
      </c>
      <c r="O1159" s="303"/>
    </row>
    <row r="1160" spans="1:15" hidden="1">
      <c r="A1160" s="316"/>
      <c r="E1160" s="505"/>
      <c r="F1160" s="570"/>
      <c r="G1160" s="571"/>
      <c r="O1160" s="303"/>
    </row>
    <row r="1161" spans="1:15" hidden="1">
      <c r="A1161" s="316"/>
      <c r="F1161" s="498"/>
      <c r="O1161" s="303"/>
    </row>
    <row r="1162" spans="1:15" ht="25.5" hidden="1">
      <c r="A1162" s="316"/>
      <c r="E1162" s="442" t="s">
        <v>0</v>
      </c>
      <c r="F1162" s="442"/>
      <c r="G1162" s="442"/>
      <c r="O1162" s="303"/>
    </row>
    <row r="1163" spans="1:15" ht="25.5" hidden="1">
      <c r="A1163" s="316"/>
      <c r="E1163" s="442" t="s">
        <v>179</v>
      </c>
      <c r="F1163" s="442"/>
      <c r="G1163" s="442"/>
      <c r="O1163" s="303"/>
    </row>
    <row r="1164" spans="1:15" ht="30" hidden="1">
      <c r="A1164" s="316"/>
      <c r="E1164" s="473" t="s">
        <v>606</v>
      </c>
      <c r="F1164" s="473"/>
      <c r="G1164" s="473"/>
      <c r="O1164" s="303"/>
    </row>
    <row r="1165" spans="1:15" ht="30" hidden="1">
      <c r="A1165" s="316"/>
      <c r="E1165" s="473" t="s">
        <v>607</v>
      </c>
      <c r="F1165" s="473"/>
      <c r="G1165" s="473"/>
      <c r="O1165" s="303"/>
    </row>
    <row r="1166" spans="1:15" ht="25.5" hidden="1">
      <c r="A1166" s="316"/>
      <c r="E1166" s="442" t="s">
        <v>397</v>
      </c>
      <c r="F1166" s="442"/>
      <c r="G1166" s="442"/>
      <c r="O1166" s="303"/>
    </row>
    <row r="1167" spans="1:15" ht="26.25" hidden="1" thickBot="1">
      <c r="A1167" s="316"/>
      <c r="E1167" s="499"/>
      <c r="F1167" s="499"/>
      <c r="G1167" s="499"/>
      <c r="O1167" s="303"/>
    </row>
    <row r="1168" spans="1:15" ht="21" hidden="1" thickBot="1">
      <c r="A1168" s="316"/>
      <c r="E1168" s="688" t="s">
        <v>182</v>
      </c>
      <c r="F1168" s="672" t="s">
        <v>7</v>
      </c>
      <c r="G1168" s="691"/>
      <c r="O1168" s="303"/>
    </row>
    <row r="1169" spans="1:15" ht="21" hidden="1" thickBot="1">
      <c r="A1169" s="316"/>
      <c r="E1169" s="689"/>
      <c r="F1169" s="672" t="s">
        <v>12</v>
      </c>
      <c r="G1169" s="673"/>
      <c r="O1169" s="303"/>
    </row>
    <row r="1170" spans="1:15" ht="21" hidden="1" thickBot="1">
      <c r="A1170" s="316"/>
      <c r="E1170" s="692"/>
      <c r="F1170" s="344" t="s">
        <v>185</v>
      </c>
      <c r="G1170" s="345" t="s">
        <v>186</v>
      </c>
      <c r="O1170" s="303"/>
    </row>
    <row r="1171" spans="1:15" ht="21.75" hidden="1" thickTop="1" thickBot="1">
      <c r="A1171" s="316"/>
      <c r="E1171" s="311" t="s">
        <v>187</v>
      </c>
      <c r="F1171" s="296"/>
      <c r="G1171" s="347"/>
      <c r="O1171" s="303"/>
    </row>
    <row r="1172" spans="1:15" ht="41.25" hidden="1" thickTop="1">
      <c r="A1172" s="270"/>
      <c r="B1172" s="296" t="s">
        <v>608</v>
      </c>
      <c r="C1172" s="296" t="s">
        <v>189</v>
      </c>
      <c r="D1172" s="296" t="s">
        <v>189</v>
      </c>
      <c r="E1172" s="500" t="s">
        <v>305</v>
      </c>
      <c r="F1172" s="280" t="e">
        <f>#REF!</f>
        <v>#REF!</v>
      </c>
      <c r="G1172" s="281" t="e">
        <f>#REF!</f>
        <v>#REF!</v>
      </c>
      <c r="O1172" s="303"/>
    </row>
    <row r="1173" spans="1:15" hidden="1">
      <c r="A1173" s="270"/>
      <c r="B1173" s="296" t="s">
        <v>608</v>
      </c>
      <c r="C1173" s="296" t="s">
        <v>189</v>
      </c>
      <c r="D1173" s="296" t="s">
        <v>189</v>
      </c>
      <c r="E1173" s="315" t="s">
        <v>609</v>
      </c>
      <c r="F1173" s="280" t="e">
        <f>#REF!</f>
        <v>#REF!</v>
      </c>
      <c r="G1173" s="281" t="e">
        <f>#REF!</f>
        <v>#REF!</v>
      </c>
      <c r="O1173" s="303"/>
    </row>
    <row r="1174" spans="1:15" hidden="1">
      <c r="A1174" s="270"/>
      <c r="B1174" s="296" t="s">
        <v>608</v>
      </c>
      <c r="C1174" s="296" t="s">
        <v>189</v>
      </c>
      <c r="D1174" s="296" t="s">
        <v>189</v>
      </c>
      <c r="E1174" s="315" t="s">
        <v>610</v>
      </c>
      <c r="F1174" s="305" t="e">
        <f>#REF!</f>
        <v>#REF!</v>
      </c>
      <c r="G1174" s="281" t="e">
        <f>#REF!</f>
        <v>#REF!</v>
      </c>
      <c r="O1174" s="303"/>
    </row>
    <row r="1175" spans="1:15" hidden="1">
      <c r="A1175" s="270"/>
      <c r="B1175" s="296" t="s">
        <v>608</v>
      </c>
      <c r="C1175" s="296" t="s">
        <v>189</v>
      </c>
      <c r="D1175" s="296" t="s">
        <v>189</v>
      </c>
      <c r="E1175" s="315" t="s">
        <v>611</v>
      </c>
      <c r="F1175" s="280" t="e">
        <f>#REF!</f>
        <v>#REF!</v>
      </c>
      <c r="G1175" s="281" t="e">
        <f>#REF!</f>
        <v>#REF!</v>
      </c>
      <c r="O1175" s="303"/>
    </row>
    <row r="1176" spans="1:15" hidden="1">
      <c r="A1176" s="302"/>
      <c r="E1176" s="317"/>
      <c r="F1176" s="346"/>
      <c r="G1176" s="347"/>
      <c r="O1176" s="303"/>
    </row>
    <row r="1177" spans="1:15" ht="21.75" hidden="1" thickTop="1" thickBot="1">
      <c r="A1177" s="302"/>
      <c r="E1177" s="311" t="s">
        <v>197</v>
      </c>
      <c r="F1177" s="346"/>
      <c r="G1177" s="347"/>
      <c r="O1177" s="303"/>
    </row>
    <row r="1178" spans="1:15" hidden="1">
      <c r="A1178" s="316"/>
      <c r="E1178" s="300" t="s">
        <v>290</v>
      </c>
      <c r="F1178" s="346"/>
      <c r="G1178" s="347"/>
      <c r="O1178" s="303"/>
    </row>
    <row r="1179" spans="1:15" hidden="1">
      <c r="A1179" s="270"/>
      <c r="B1179" s="296" t="s">
        <v>608</v>
      </c>
      <c r="C1179" s="296" t="s">
        <v>189</v>
      </c>
      <c r="D1179" s="296" t="s">
        <v>198</v>
      </c>
      <c r="E1179" s="295" t="s">
        <v>612</v>
      </c>
      <c r="F1179" s="283" t="e">
        <f>#REF!</f>
        <v>#REF!</v>
      </c>
      <c r="G1179" s="281" t="e">
        <f>#REF!</f>
        <v>#REF!</v>
      </c>
      <c r="O1179" s="303"/>
    </row>
    <row r="1180" spans="1:15" ht="21" hidden="1" thickBot="1">
      <c r="A1180" s="270"/>
      <c r="B1180" s="296" t="s">
        <v>608</v>
      </c>
      <c r="C1180" s="296" t="s">
        <v>189</v>
      </c>
      <c r="D1180" s="296" t="s">
        <v>198</v>
      </c>
      <c r="E1180" s="590" t="s">
        <v>613</v>
      </c>
      <c r="F1180" s="283" t="e">
        <f>#REF!</f>
        <v>#REF!</v>
      </c>
      <c r="G1180" s="281" t="e">
        <f>#REF!</f>
        <v>#REF!</v>
      </c>
      <c r="O1180" s="303"/>
    </row>
    <row r="1181" spans="1:15" hidden="1">
      <c r="A1181" s="316"/>
      <c r="E1181" s="591" t="s">
        <v>290</v>
      </c>
      <c r="F1181" s="318"/>
      <c r="G1181" s="319"/>
      <c r="O1181" s="303"/>
    </row>
    <row r="1182" spans="1:15" hidden="1">
      <c r="A1182" s="270"/>
      <c r="B1182" s="296" t="s">
        <v>608</v>
      </c>
      <c r="C1182" s="296" t="s">
        <v>189</v>
      </c>
      <c r="D1182" s="296" t="s">
        <v>198</v>
      </c>
      <c r="E1182" s="503" t="s">
        <v>334</v>
      </c>
      <c r="F1182" s="280" t="e">
        <f>#REF!</f>
        <v>#REF!</v>
      </c>
      <c r="G1182" s="281" t="e">
        <f>#REF!</f>
        <v>#REF!</v>
      </c>
      <c r="O1182" s="303"/>
    </row>
    <row r="1183" spans="1:15" ht="21" hidden="1" thickBot="1">
      <c r="A1183" s="270"/>
      <c r="B1183" s="296" t="s">
        <v>608</v>
      </c>
      <c r="C1183" s="296" t="s">
        <v>189</v>
      </c>
      <c r="D1183" s="296" t="s">
        <v>198</v>
      </c>
      <c r="E1183" s="504" t="s">
        <v>364</v>
      </c>
      <c r="F1183" s="280" t="e">
        <f>#REF!</f>
        <v>#REF!</v>
      </c>
      <c r="G1183" s="281" t="e">
        <f>#REF!</f>
        <v>#REF!</v>
      </c>
    </row>
    <row r="1184" spans="1:15" hidden="1">
      <c r="A1184" s="316"/>
      <c r="E1184" s="300" t="s">
        <v>290</v>
      </c>
      <c r="F1184" s="318"/>
      <c r="G1184" s="319"/>
    </row>
    <row r="1185" spans="1:15" ht="40.5" hidden="1">
      <c r="A1185" s="270"/>
      <c r="B1185" s="296" t="s">
        <v>608</v>
      </c>
      <c r="C1185" s="296" t="s">
        <v>189</v>
      </c>
      <c r="D1185" s="296" t="s">
        <v>198</v>
      </c>
      <c r="E1185" s="295" t="s">
        <v>614</v>
      </c>
      <c r="F1185" s="280" t="e">
        <f>#REF!</f>
        <v>#REF!</v>
      </c>
      <c r="G1185" s="281" t="e">
        <f>#REF!</f>
        <v>#REF!</v>
      </c>
    </row>
    <row r="1186" spans="1:15" ht="21" hidden="1" thickBot="1">
      <c r="A1186" s="592"/>
      <c r="B1186" s="296" t="s">
        <v>608</v>
      </c>
      <c r="C1186" s="296" t="s">
        <v>189</v>
      </c>
      <c r="D1186" s="296" t="s">
        <v>198</v>
      </c>
      <c r="E1186" s="504" t="s">
        <v>615</v>
      </c>
      <c r="F1186" s="280" t="e">
        <f>#REF!</f>
        <v>#REF!</v>
      </c>
      <c r="G1186" s="281" t="e">
        <f>#REF!</f>
        <v>#REF!</v>
      </c>
    </row>
    <row r="1187" spans="1:15" hidden="1">
      <c r="A1187" s="316"/>
      <c r="E1187" s="505"/>
      <c r="F1187" s="318"/>
      <c r="G1187" s="319"/>
    </row>
    <row r="1188" spans="1:15" s="594" customFormat="1" ht="21.75" hidden="1" thickTop="1" thickBot="1">
      <c r="A1188" s="316"/>
      <c r="B1188" s="441"/>
      <c r="C1188" s="296"/>
      <c r="D1188" s="296"/>
      <c r="E1188" s="593" t="s">
        <v>208</v>
      </c>
      <c r="F1188" s="312"/>
      <c r="G1188" s="313"/>
      <c r="O1188" s="301"/>
    </row>
    <row r="1189" spans="1:15" ht="21" hidden="1" thickTop="1">
      <c r="A1189" s="270"/>
      <c r="B1189" s="296" t="s">
        <v>608</v>
      </c>
      <c r="C1189" s="296" t="s">
        <v>198</v>
      </c>
      <c r="D1189" s="296" t="s">
        <v>189</v>
      </c>
      <c r="E1189" s="595" t="s">
        <v>361</v>
      </c>
      <c r="F1189" s="280" t="e">
        <f>#REF!</f>
        <v>#REF!</v>
      </c>
      <c r="G1189" s="281" t="e">
        <f>#REF!</f>
        <v>#REF!</v>
      </c>
    </row>
    <row r="1190" spans="1:15" hidden="1">
      <c r="A1190" s="270"/>
      <c r="B1190" s="296" t="s">
        <v>608</v>
      </c>
      <c r="C1190" s="296" t="s">
        <v>198</v>
      </c>
      <c r="D1190" s="296" t="s">
        <v>189</v>
      </c>
      <c r="E1190" s="596" t="s">
        <v>429</v>
      </c>
      <c r="F1190" s="280" t="e">
        <f>#REF!</f>
        <v>#REF!</v>
      </c>
      <c r="G1190" s="281" t="e">
        <f>#REF!</f>
        <v>#REF!</v>
      </c>
    </row>
    <row r="1191" spans="1:15" s="594" customFormat="1" hidden="1">
      <c r="A1191" s="316"/>
      <c r="B1191" s="441"/>
      <c r="C1191" s="296"/>
      <c r="D1191" s="296"/>
      <c r="E1191" s="597" t="s">
        <v>290</v>
      </c>
      <c r="F1191" s="598"/>
      <c r="G1191" s="313"/>
      <c r="O1191" s="301"/>
    </row>
    <row r="1192" spans="1:15" hidden="1">
      <c r="A1192" s="270"/>
      <c r="B1192" s="296" t="s">
        <v>608</v>
      </c>
      <c r="C1192" s="296" t="s">
        <v>198</v>
      </c>
      <c r="D1192" s="296" t="s">
        <v>189</v>
      </c>
      <c r="E1192" s="599" t="s">
        <v>367</v>
      </c>
      <c r="F1192" s="280" t="e">
        <f>#REF!</f>
        <v>#REF!</v>
      </c>
      <c r="G1192" s="281" t="e">
        <f>#REF!</f>
        <v>#REF!</v>
      </c>
    </row>
    <row r="1193" spans="1:15" ht="21" hidden="1" thickBot="1">
      <c r="A1193" s="270"/>
      <c r="B1193" s="296" t="s">
        <v>608</v>
      </c>
      <c r="C1193" s="296" t="s">
        <v>198</v>
      </c>
      <c r="D1193" s="296" t="s">
        <v>189</v>
      </c>
      <c r="E1193" s="600" t="s">
        <v>368</v>
      </c>
      <c r="F1193" s="280" t="e">
        <f>#REF!</f>
        <v>#REF!</v>
      </c>
      <c r="G1193" s="281" t="e">
        <f>#REF!</f>
        <v>#REF!</v>
      </c>
    </row>
    <row r="1194" spans="1:15" hidden="1">
      <c r="A1194" s="270"/>
      <c r="E1194" s="601"/>
      <c r="F1194" s="318"/>
      <c r="G1194" s="319"/>
    </row>
    <row r="1195" spans="1:15" ht="21.75" hidden="1" thickTop="1" thickBot="1">
      <c r="A1195" s="270"/>
      <c r="E1195" s="311" t="s">
        <v>214</v>
      </c>
      <c r="F1195" s="312"/>
      <c r="G1195" s="313"/>
    </row>
    <row r="1196" spans="1:15" ht="40.5" hidden="1">
      <c r="A1196" s="270"/>
      <c r="B1196" s="296" t="s">
        <v>608</v>
      </c>
      <c r="C1196" s="296" t="s">
        <v>198</v>
      </c>
      <c r="D1196" s="296" t="s">
        <v>198</v>
      </c>
      <c r="E1196" s="602" t="s">
        <v>616</v>
      </c>
      <c r="F1196" s="280" t="e">
        <f>#REF!</f>
        <v>#REF!</v>
      </c>
      <c r="G1196" s="281" t="e">
        <f>#REF!</f>
        <v>#REF!</v>
      </c>
    </row>
    <row r="1197" spans="1:15" hidden="1">
      <c r="A1197" s="316"/>
      <c r="E1197" s="505"/>
      <c r="F1197" s="318"/>
      <c r="G1197" s="319"/>
    </row>
    <row r="1198" spans="1:15" ht="21.75" hidden="1" thickTop="1" thickBot="1">
      <c r="A1198" s="316"/>
      <c r="E1198" s="311" t="s">
        <v>497</v>
      </c>
      <c r="F1198" s="318"/>
      <c r="G1198" s="319"/>
    </row>
    <row r="1199" spans="1:15" hidden="1">
      <c r="A1199" s="270"/>
      <c r="B1199" s="296" t="s">
        <v>608</v>
      </c>
      <c r="C1199" s="296" t="s">
        <v>189</v>
      </c>
      <c r="D1199" s="296" t="s">
        <v>534</v>
      </c>
      <c r="E1199" s="315" t="s">
        <v>426</v>
      </c>
      <c r="F1199" s="280" t="e">
        <f>#REF!</f>
        <v>#REF!</v>
      </c>
      <c r="G1199" s="281" t="e">
        <f>#REF!</f>
        <v>#REF!</v>
      </c>
    </row>
    <row r="1200" spans="1:15" hidden="1">
      <c r="A1200" s="270"/>
      <c r="B1200" s="296" t="s">
        <v>608</v>
      </c>
      <c r="C1200" s="296" t="s">
        <v>189</v>
      </c>
      <c r="D1200" s="296" t="s">
        <v>534</v>
      </c>
      <c r="E1200" s="315" t="s">
        <v>599</v>
      </c>
      <c r="F1200" s="280" t="e">
        <f>#REF!</f>
        <v>#REF!</v>
      </c>
      <c r="G1200" s="281" t="e">
        <f>#REF!</f>
        <v>#REF!</v>
      </c>
    </row>
    <row r="1201" spans="1:15" hidden="1">
      <c r="A1201" s="270"/>
      <c r="B1201" s="296" t="s">
        <v>608</v>
      </c>
      <c r="C1201" s="296" t="s">
        <v>189</v>
      </c>
      <c r="D1201" s="296" t="s">
        <v>534</v>
      </c>
      <c r="E1201" s="326" t="s">
        <v>617</v>
      </c>
      <c r="F1201" s="283" t="e">
        <f>#REF!</f>
        <v>#REF!</v>
      </c>
      <c r="G1201" s="281" t="e">
        <f>#REF!</f>
        <v>#REF!</v>
      </c>
    </row>
    <row r="1202" spans="1:15" hidden="1">
      <c r="A1202" s="316"/>
      <c r="E1202" s="505"/>
      <c r="F1202" s="318"/>
      <c r="G1202" s="319"/>
    </row>
    <row r="1203" spans="1:15" s="481" customFormat="1" hidden="1">
      <c r="A1203" s="316"/>
      <c r="B1203" s="277"/>
      <c r="C1203" s="277"/>
      <c r="D1203" s="277"/>
      <c r="E1203" s="497"/>
      <c r="F1203" s="497"/>
      <c r="G1203" s="497"/>
      <c r="O1203" s="301"/>
    </row>
    <row r="1204" spans="1:15" hidden="1">
      <c r="A1204" s="316"/>
      <c r="E1204" s="497"/>
      <c r="F1204" s="497"/>
      <c r="G1204" s="497"/>
    </row>
    <row r="1205" spans="1:15" hidden="1">
      <c r="A1205" s="316"/>
      <c r="E1205" s="454"/>
      <c r="F1205" s="460"/>
    </row>
    <row r="1206" spans="1:15" hidden="1">
      <c r="A1206" s="316"/>
      <c r="E1206" s="480"/>
      <c r="F1206" s="460"/>
    </row>
    <row r="1207" spans="1:15" hidden="1">
      <c r="A1207" s="316"/>
      <c r="E1207" s="480"/>
      <c r="F1207" s="460"/>
    </row>
    <row r="1208" spans="1:15" s="481" customFormat="1" hidden="1">
      <c r="A1208" s="316"/>
      <c r="B1208" s="277"/>
      <c r="C1208" s="277"/>
      <c r="D1208" s="277"/>
      <c r="E1208" s="497"/>
      <c r="F1208" s="497"/>
      <c r="G1208" s="497"/>
      <c r="O1208" s="301"/>
    </row>
    <row r="1209" spans="1:15" hidden="1">
      <c r="A1209" s="316"/>
      <c r="E1209" s="497"/>
      <c r="F1209" s="497"/>
      <c r="G1209" s="497"/>
    </row>
    <row r="1210" spans="1:15" hidden="1">
      <c r="A1210" s="316"/>
      <c r="E1210" s="454"/>
      <c r="F1210" s="296"/>
      <c r="G1210" s="347"/>
    </row>
    <row r="1211" spans="1:15" hidden="1">
      <c r="A1211" s="316"/>
      <c r="E1211" s="454"/>
      <c r="F1211" s="460"/>
    </row>
    <row r="1212" spans="1:15" hidden="1">
      <c r="A1212" s="316"/>
      <c r="E1212" s="480"/>
      <c r="F1212" s="460"/>
    </row>
    <row r="1213" spans="1:15" hidden="1">
      <c r="A1213" s="316"/>
      <c r="E1213" s="480"/>
      <c r="F1213" s="480"/>
      <c r="G1213" s="578"/>
    </row>
    <row r="1214" spans="1:15" hidden="1">
      <c r="A1214" s="316"/>
      <c r="E1214" s="480"/>
      <c r="F1214" s="480"/>
      <c r="G1214" s="578"/>
    </row>
    <row r="1215" spans="1:15" ht="25.5" hidden="1">
      <c r="A1215" s="316"/>
      <c r="E1215" s="442" t="s">
        <v>0</v>
      </c>
      <c r="F1215" s="442"/>
      <c r="G1215" s="442"/>
      <c r="O1215" s="303"/>
    </row>
    <row r="1216" spans="1:15" ht="25.5" hidden="1">
      <c r="A1216" s="316"/>
      <c r="E1216" s="442" t="s">
        <v>179</v>
      </c>
      <c r="F1216" s="442"/>
      <c r="G1216" s="442"/>
      <c r="O1216" s="303"/>
    </row>
    <row r="1217" spans="1:15" ht="30" hidden="1">
      <c r="A1217" s="316"/>
      <c r="E1217" s="473" t="s">
        <v>618</v>
      </c>
      <c r="F1217" s="473"/>
      <c r="G1217" s="473"/>
      <c r="O1217" s="303"/>
    </row>
    <row r="1218" spans="1:15" ht="25.5" hidden="1">
      <c r="A1218" s="316"/>
      <c r="E1218" s="442" t="s">
        <v>397</v>
      </c>
      <c r="F1218" s="442"/>
      <c r="G1218" s="442"/>
      <c r="O1218" s="303"/>
    </row>
    <row r="1219" spans="1:15" ht="25.5" hidden="1">
      <c r="A1219" s="316"/>
      <c r="E1219" s="442"/>
      <c r="F1219" s="442"/>
      <c r="G1219" s="442"/>
      <c r="O1219" s="303"/>
    </row>
    <row r="1220" spans="1:15" ht="21" hidden="1" thickBot="1">
      <c r="A1220" s="316"/>
      <c r="E1220" s="688" t="s">
        <v>182</v>
      </c>
      <c r="F1220" s="672" t="s">
        <v>7</v>
      </c>
      <c r="G1220" s="691"/>
      <c r="O1220" s="303"/>
    </row>
    <row r="1221" spans="1:15" ht="21" hidden="1" thickBot="1">
      <c r="A1221" s="316"/>
      <c r="E1221" s="689"/>
      <c r="F1221" s="672" t="s">
        <v>12</v>
      </c>
      <c r="G1221" s="673"/>
      <c r="O1221" s="303"/>
    </row>
    <row r="1222" spans="1:15" ht="21" hidden="1" thickBot="1">
      <c r="A1222" s="316"/>
      <c r="E1222" s="692"/>
      <c r="F1222" s="344" t="s">
        <v>185</v>
      </c>
      <c r="G1222" s="345" t="s">
        <v>186</v>
      </c>
      <c r="O1222" s="303"/>
    </row>
    <row r="1223" spans="1:15" ht="21.75" hidden="1" thickTop="1" thickBot="1">
      <c r="A1223" s="316"/>
      <c r="E1223" s="311" t="s">
        <v>399</v>
      </c>
      <c r="F1223" s="693"/>
      <c r="G1223" s="694"/>
      <c r="O1223" s="303"/>
    </row>
    <row r="1224" spans="1:15" hidden="1">
      <c r="A1224" s="270"/>
      <c r="B1224" s="296" t="s">
        <v>619</v>
      </c>
      <c r="C1224" s="296" t="s">
        <v>189</v>
      </c>
      <c r="E1224" s="552" t="s">
        <v>620</v>
      </c>
      <c r="F1224" s="280" t="s">
        <v>461</v>
      </c>
      <c r="G1224" s="280" t="s">
        <v>461</v>
      </c>
      <c r="O1224" s="303"/>
    </row>
    <row r="1225" spans="1:15" ht="40.5" hidden="1">
      <c r="A1225" s="270"/>
      <c r="B1225" s="296" t="s">
        <v>619</v>
      </c>
      <c r="C1225" s="296" t="s">
        <v>189</v>
      </c>
      <c r="E1225" s="552" t="s">
        <v>621</v>
      </c>
      <c r="F1225" s="280" t="e">
        <f>#REF!</f>
        <v>#REF!</v>
      </c>
      <c r="G1225" s="281" t="e">
        <f>#REF!</f>
        <v>#REF!</v>
      </c>
      <c r="O1225" s="303"/>
    </row>
    <row r="1226" spans="1:15" ht="40.5" hidden="1">
      <c r="A1226" s="270"/>
      <c r="B1226" s="296" t="s">
        <v>619</v>
      </c>
      <c r="C1226" s="296" t="s">
        <v>189</v>
      </c>
      <c r="E1226" s="552" t="s">
        <v>622</v>
      </c>
      <c r="F1226" s="280" t="e">
        <f>#REF!</f>
        <v>#REF!</v>
      </c>
      <c r="G1226" s="281" t="e">
        <f>#REF!</f>
        <v>#REF!</v>
      </c>
      <c r="O1226" s="303"/>
    </row>
    <row r="1227" spans="1:15" ht="40.5" hidden="1">
      <c r="A1227" s="270"/>
      <c r="B1227" s="296" t="s">
        <v>619</v>
      </c>
      <c r="C1227" s="296" t="s">
        <v>189</v>
      </c>
      <c r="E1227" s="552" t="s">
        <v>623</v>
      </c>
      <c r="F1227" s="280" t="s">
        <v>461</v>
      </c>
      <c r="G1227" s="280" t="s">
        <v>461</v>
      </c>
      <c r="O1227" s="303"/>
    </row>
    <row r="1228" spans="1:15" hidden="1">
      <c r="A1228" s="270"/>
      <c r="B1228" s="296" t="s">
        <v>619</v>
      </c>
      <c r="C1228" s="296" t="s">
        <v>189</v>
      </c>
      <c r="E1228" s="552" t="s">
        <v>501</v>
      </c>
      <c r="F1228" s="280" t="e">
        <f>#REF!</f>
        <v>#REF!</v>
      </c>
      <c r="G1228" s="281" t="e">
        <f>#REF!</f>
        <v>#REF!</v>
      </c>
      <c r="O1228" s="303"/>
    </row>
    <row r="1229" spans="1:15" hidden="1">
      <c r="A1229" s="270"/>
      <c r="B1229" s="296" t="s">
        <v>619</v>
      </c>
      <c r="C1229" s="296" t="s">
        <v>189</v>
      </c>
      <c r="E1229" s="552" t="s">
        <v>624</v>
      </c>
      <c r="F1229" s="280" t="e">
        <f>#REF!</f>
        <v>#REF!</v>
      </c>
      <c r="G1229" s="281" t="e">
        <f>#REF!</f>
        <v>#REF!</v>
      </c>
      <c r="O1229" s="303"/>
    </row>
    <row r="1230" spans="1:15" hidden="1">
      <c r="A1230" s="270"/>
      <c r="B1230" s="296" t="s">
        <v>619</v>
      </c>
      <c r="C1230" s="296" t="s">
        <v>189</v>
      </c>
      <c r="E1230" s="579" t="s">
        <v>595</v>
      </c>
      <c r="F1230" s="360" t="e">
        <f>#REF!</f>
        <v>#REF!</v>
      </c>
      <c r="G1230" s="323" t="e">
        <f>#REF!</f>
        <v>#REF!</v>
      </c>
      <c r="O1230" s="303"/>
    </row>
    <row r="1231" spans="1:15" hidden="1">
      <c r="A1231" s="514"/>
      <c r="B1231" s="296" t="s">
        <v>619</v>
      </c>
      <c r="C1231" s="296" t="s">
        <v>189</v>
      </c>
      <c r="E1231" s="552" t="s">
        <v>625</v>
      </c>
      <c r="F1231" s="695" t="s">
        <v>626</v>
      </c>
      <c r="G1231" s="696"/>
    </row>
    <row r="1232" spans="1:15" ht="40.5" hidden="1">
      <c r="A1232" s="270"/>
      <c r="B1232" s="296" t="s">
        <v>619</v>
      </c>
      <c r="C1232" s="296" t="s">
        <v>189</v>
      </c>
      <c r="E1232" s="603" t="s">
        <v>627</v>
      </c>
      <c r="F1232" s="386" t="s">
        <v>461</v>
      </c>
      <c r="G1232" s="386" t="s">
        <v>461</v>
      </c>
    </row>
    <row r="1233" spans="1:15" hidden="1">
      <c r="A1233" s="270"/>
      <c r="B1233" s="296" t="s">
        <v>619</v>
      </c>
      <c r="C1233" s="296" t="s">
        <v>189</v>
      </c>
      <c r="E1233" s="552" t="s">
        <v>628</v>
      </c>
      <c r="F1233" s="280" t="e">
        <f>#REF!</f>
        <v>#REF!</v>
      </c>
      <c r="G1233" s="281" t="e">
        <f>#REF!</f>
        <v>#REF!</v>
      </c>
    </row>
    <row r="1234" spans="1:15" hidden="1">
      <c r="A1234" s="316"/>
      <c r="E1234" s="548"/>
      <c r="F1234" s="580"/>
      <c r="G1234" s="581"/>
    </row>
    <row r="1235" spans="1:15" ht="21.75" hidden="1" thickTop="1" thickBot="1">
      <c r="A1235" s="316"/>
      <c r="E1235" s="311" t="s">
        <v>408</v>
      </c>
      <c r="F1235" s="570"/>
      <c r="G1235" s="571"/>
    </row>
    <row r="1236" spans="1:15" hidden="1">
      <c r="A1236" s="270"/>
      <c r="B1236" s="296" t="s">
        <v>619</v>
      </c>
      <c r="C1236" s="296" t="s">
        <v>198</v>
      </c>
      <c r="E1236" s="604" t="s">
        <v>629</v>
      </c>
      <c r="F1236" s="360" t="e">
        <f>#REF!</f>
        <v>#REF!</v>
      </c>
      <c r="G1236" s="323" t="e">
        <f>#REF!</f>
        <v>#REF!</v>
      </c>
    </row>
    <row r="1237" spans="1:15" hidden="1">
      <c r="A1237" s="514"/>
      <c r="B1237" s="296" t="s">
        <v>619</v>
      </c>
      <c r="C1237" s="296" t="s">
        <v>198</v>
      </c>
      <c r="E1237" s="574" t="s">
        <v>580</v>
      </c>
      <c r="F1237" s="695" t="s">
        <v>626</v>
      </c>
      <c r="G1237" s="696"/>
    </row>
    <row r="1238" spans="1:15" hidden="1">
      <c r="A1238" s="316"/>
      <c r="B1238" s="296" t="s">
        <v>619</v>
      </c>
      <c r="C1238" s="296" t="s">
        <v>198</v>
      </c>
      <c r="E1238" s="605" t="s">
        <v>630</v>
      </c>
      <c r="F1238" s="606"/>
      <c r="G1238" s="607"/>
    </row>
    <row r="1239" spans="1:15" hidden="1">
      <c r="A1239" s="514"/>
      <c r="B1239" s="296" t="s">
        <v>619</v>
      </c>
      <c r="C1239" s="296" t="s">
        <v>198</v>
      </c>
      <c r="E1239" s="574" t="s">
        <v>631</v>
      </c>
      <c r="F1239" s="695" t="s">
        <v>632</v>
      </c>
      <c r="G1239" s="696"/>
    </row>
    <row r="1240" spans="1:15" ht="40.5" hidden="1">
      <c r="A1240" s="270"/>
      <c r="B1240" s="296" t="s">
        <v>619</v>
      </c>
      <c r="C1240" s="296" t="s">
        <v>198</v>
      </c>
      <c r="E1240" s="605" t="s">
        <v>633</v>
      </c>
      <c r="F1240" s="519" t="e">
        <f>#REF!</f>
        <v>#REF!</v>
      </c>
      <c r="G1240" s="520" t="e">
        <f>#REF!</f>
        <v>#REF!</v>
      </c>
    </row>
    <row r="1241" spans="1:15" hidden="1">
      <c r="A1241" s="514"/>
      <c r="B1241" s="296" t="s">
        <v>619</v>
      </c>
      <c r="C1241" s="296" t="s">
        <v>198</v>
      </c>
      <c r="E1241" s="574" t="s">
        <v>579</v>
      </c>
      <c r="F1241" s="695" t="s">
        <v>626</v>
      </c>
      <c r="G1241" s="696"/>
    </row>
    <row r="1242" spans="1:15" hidden="1">
      <c r="A1242" s="316"/>
      <c r="E1242" s="505"/>
      <c r="F1242" s="570"/>
      <c r="G1242" s="571"/>
    </row>
    <row r="1243" spans="1:15" s="481" customFormat="1" hidden="1">
      <c r="A1243" s="316"/>
      <c r="B1243" s="277"/>
      <c r="C1243" s="277"/>
      <c r="D1243" s="277"/>
      <c r="E1243" s="497"/>
      <c r="F1243" s="497"/>
      <c r="G1243" s="497"/>
      <c r="O1243" s="301"/>
    </row>
    <row r="1244" spans="1:15" hidden="1">
      <c r="A1244" s="316"/>
      <c r="E1244" s="497"/>
      <c r="F1244" s="497"/>
      <c r="G1244" s="497"/>
    </row>
    <row r="1245" spans="1:15" hidden="1">
      <c r="A1245" s="316"/>
      <c r="E1245" s="454"/>
      <c r="F1245" s="296"/>
      <c r="G1245" s="347"/>
    </row>
    <row r="1246" spans="1:15" hidden="1">
      <c r="A1246" s="316"/>
      <c r="E1246" s="454"/>
      <c r="F1246" s="460"/>
    </row>
    <row r="1247" spans="1:15" hidden="1">
      <c r="A1247" s="316"/>
      <c r="E1247" s="480"/>
      <c r="F1247" s="460"/>
      <c r="O1247" s="303"/>
    </row>
    <row r="1248" spans="1:15" hidden="1">
      <c r="A1248" s="316"/>
      <c r="E1248" s="480"/>
      <c r="F1248" s="480"/>
      <c r="G1248" s="578"/>
      <c r="O1248" s="303"/>
    </row>
    <row r="1249" spans="1:15" hidden="1">
      <c r="A1249" s="316"/>
      <c r="E1249" s="480"/>
      <c r="F1249" s="480"/>
      <c r="G1249" s="578"/>
      <c r="O1249" s="303"/>
    </row>
    <row r="1250" spans="1:15" ht="25.5" hidden="1">
      <c r="A1250" s="316"/>
      <c r="E1250" s="442" t="s">
        <v>0</v>
      </c>
      <c r="F1250" s="442"/>
      <c r="G1250" s="442"/>
      <c r="O1250" s="303"/>
    </row>
    <row r="1251" spans="1:15" ht="25.5" hidden="1">
      <c r="A1251" s="316"/>
      <c r="E1251" s="442" t="s">
        <v>179</v>
      </c>
      <c r="F1251" s="442"/>
      <c r="G1251" s="442"/>
      <c r="O1251" s="303"/>
    </row>
    <row r="1252" spans="1:15" ht="30" hidden="1">
      <c r="A1252" s="316"/>
      <c r="E1252" s="473" t="s">
        <v>634</v>
      </c>
      <c r="F1252" s="473"/>
      <c r="G1252" s="473"/>
      <c r="O1252" s="303"/>
    </row>
    <row r="1253" spans="1:15" ht="25.5" hidden="1">
      <c r="A1253" s="316"/>
      <c r="E1253" s="442" t="s">
        <v>397</v>
      </c>
      <c r="F1253" s="442"/>
      <c r="G1253" s="442"/>
      <c r="O1253" s="303"/>
    </row>
    <row r="1254" spans="1:15" ht="25.5" hidden="1">
      <c r="A1254" s="316"/>
      <c r="E1254" s="442"/>
      <c r="F1254" s="442"/>
      <c r="G1254" s="442"/>
      <c r="O1254" s="303"/>
    </row>
    <row r="1255" spans="1:15" ht="21" hidden="1" thickBot="1">
      <c r="A1255" s="316"/>
      <c r="E1255" s="688" t="s">
        <v>182</v>
      </c>
      <c r="F1255" s="672" t="s">
        <v>7</v>
      </c>
      <c r="G1255" s="691"/>
      <c r="O1255" s="303"/>
    </row>
    <row r="1256" spans="1:15" ht="21" hidden="1" thickBot="1">
      <c r="A1256" s="316"/>
      <c r="E1256" s="689"/>
      <c r="F1256" s="672" t="s">
        <v>12</v>
      </c>
      <c r="G1256" s="673"/>
      <c r="O1256" s="303"/>
    </row>
    <row r="1257" spans="1:15" ht="21" hidden="1" thickBot="1">
      <c r="A1257" s="316"/>
      <c r="E1257" s="692"/>
      <c r="F1257" s="344" t="s">
        <v>185</v>
      </c>
      <c r="G1257" s="345" t="s">
        <v>186</v>
      </c>
      <c r="O1257" s="303"/>
    </row>
    <row r="1258" spans="1:15" ht="21.75" hidden="1" thickTop="1" thickBot="1">
      <c r="A1258" s="316"/>
      <c r="E1258" s="311" t="s">
        <v>399</v>
      </c>
      <c r="F1258" s="693"/>
      <c r="G1258" s="694"/>
      <c r="O1258" s="303"/>
    </row>
    <row r="1259" spans="1:15" hidden="1">
      <c r="A1259" s="270"/>
      <c r="B1259" s="296" t="s">
        <v>635</v>
      </c>
      <c r="C1259" s="296" t="s">
        <v>189</v>
      </c>
      <c r="E1259" s="608" t="s">
        <v>636</v>
      </c>
      <c r="F1259" s="280" t="e">
        <f>#REF!</f>
        <v>#REF!</v>
      </c>
      <c r="G1259" s="281" t="e">
        <f>#REF!</f>
        <v>#REF!</v>
      </c>
      <c r="O1259" s="303"/>
    </row>
    <row r="1260" spans="1:15" hidden="1">
      <c r="A1260" s="270"/>
      <c r="B1260" s="296" t="s">
        <v>635</v>
      </c>
      <c r="C1260" s="296" t="s">
        <v>189</v>
      </c>
      <c r="E1260" s="608" t="s">
        <v>637</v>
      </c>
      <c r="F1260" s="280" t="e">
        <f>#REF!</f>
        <v>#REF!</v>
      </c>
      <c r="G1260" s="281" t="e">
        <f>#REF!</f>
        <v>#REF!</v>
      </c>
      <c r="O1260" s="303"/>
    </row>
    <row r="1261" spans="1:15" hidden="1">
      <c r="A1261" s="270"/>
      <c r="B1261" s="296" t="s">
        <v>635</v>
      </c>
      <c r="C1261" s="296" t="s">
        <v>189</v>
      </c>
      <c r="E1261" s="552" t="s">
        <v>409</v>
      </c>
      <c r="F1261" s="280" t="e">
        <f>#REF!</f>
        <v>#REF!</v>
      </c>
      <c r="G1261" s="281" t="e">
        <f>#REF!</f>
        <v>#REF!</v>
      </c>
      <c r="O1261" s="303"/>
    </row>
    <row r="1262" spans="1:15" hidden="1">
      <c r="A1262" s="270"/>
      <c r="B1262" s="296" t="s">
        <v>635</v>
      </c>
      <c r="C1262" s="296" t="s">
        <v>189</v>
      </c>
      <c r="E1262" s="552" t="s">
        <v>638</v>
      </c>
      <c r="F1262" s="280" t="e">
        <f>#REF!</f>
        <v>#REF!</v>
      </c>
      <c r="G1262" s="281" t="e">
        <f>#REF!</f>
        <v>#REF!</v>
      </c>
      <c r="O1262" s="303"/>
    </row>
    <row r="1263" spans="1:15" ht="40.5" hidden="1">
      <c r="A1263" s="270"/>
      <c r="B1263" s="296" t="s">
        <v>635</v>
      </c>
      <c r="C1263" s="296" t="s">
        <v>189</v>
      </c>
      <c r="E1263" s="608" t="s">
        <v>639</v>
      </c>
      <c r="F1263" s="280" t="e">
        <f>#REF!</f>
        <v>#REF!</v>
      </c>
      <c r="G1263" s="281" t="e">
        <f>#REF!</f>
        <v>#REF!</v>
      </c>
      <c r="O1263" s="303"/>
    </row>
    <row r="1264" spans="1:15" hidden="1">
      <c r="A1264" s="270"/>
      <c r="B1264" s="296" t="s">
        <v>635</v>
      </c>
      <c r="C1264" s="296" t="s">
        <v>189</v>
      </c>
      <c r="E1264" s="552" t="s">
        <v>640</v>
      </c>
      <c r="F1264" s="280" t="e">
        <f>#REF!</f>
        <v>#REF!</v>
      </c>
      <c r="G1264" s="281" t="e">
        <f>#REF!</f>
        <v>#REF!</v>
      </c>
      <c r="O1264" s="303"/>
    </row>
    <row r="1265" spans="1:15" ht="40.5" hidden="1">
      <c r="A1265" s="270"/>
      <c r="B1265" s="296" t="s">
        <v>635</v>
      </c>
      <c r="C1265" s="296" t="s">
        <v>189</v>
      </c>
      <c r="E1265" s="608" t="s">
        <v>641</v>
      </c>
      <c r="F1265" s="280" t="e">
        <f>#REF!</f>
        <v>#REF!</v>
      </c>
      <c r="G1265" s="281" t="e">
        <f>#REF!</f>
        <v>#REF!</v>
      </c>
      <c r="O1265" s="303"/>
    </row>
    <row r="1266" spans="1:15" hidden="1">
      <c r="A1266" s="270"/>
      <c r="B1266" s="296" t="s">
        <v>635</v>
      </c>
      <c r="C1266" s="296" t="s">
        <v>189</v>
      </c>
      <c r="E1266" s="579" t="s">
        <v>642</v>
      </c>
      <c r="F1266" s="280" t="e">
        <f>#REF!</f>
        <v>#REF!</v>
      </c>
      <c r="G1266" s="281" t="e">
        <f>#REF!</f>
        <v>#REF!</v>
      </c>
      <c r="O1266" s="303"/>
    </row>
    <row r="1267" spans="1:15" hidden="1">
      <c r="A1267" s="316"/>
      <c r="E1267" s="585" t="s">
        <v>290</v>
      </c>
      <c r="F1267" s="570"/>
      <c r="G1267" s="571"/>
      <c r="O1267" s="303"/>
    </row>
    <row r="1268" spans="1:15" hidden="1">
      <c r="A1268" s="270"/>
      <c r="B1268" s="296" t="s">
        <v>635</v>
      </c>
      <c r="C1268" s="296" t="s">
        <v>189</v>
      </c>
      <c r="E1268" s="546" t="s">
        <v>643</v>
      </c>
      <c r="F1268" s="280" t="e">
        <f>#REF!</f>
        <v>#REF!</v>
      </c>
      <c r="G1268" s="281" t="e">
        <f>#REF!</f>
        <v>#REF!</v>
      </c>
      <c r="O1268" s="303"/>
    </row>
    <row r="1269" spans="1:15" ht="21" hidden="1" thickBot="1">
      <c r="A1269" s="270"/>
      <c r="B1269" s="296" t="s">
        <v>635</v>
      </c>
      <c r="C1269" s="296" t="s">
        <v>189</v>
      </c>
      <c r="E1269" s="609" t="s">
        <v>644</v>
      </c>
      <c r="F1269" s="280" t="e">
        <f>#REF!</f>
        <v>#REF!</v>
      </c>
      <c r="G1269" s="281" t="e">
        <f>#REF!</f>
        <v>#REF!</v>
      </c>
      <c r="O1269" s="303"/>
    </row>
    <row r="1270" spans="1:15" hidden="1">
      <c r="A1270" s="316"/>
      <c r="E1270" s="454"/>
      <c r="F1270" s="580"/>
      <c r="G1270" s="581"/>
      <c r="O1270" s="303"/>
    </row>
    <row r="1271" spans="1:15" ht="21.75" hidden="1" thickTop="1" thickBot="1">
      <c r="A1271" s="316"/>
      <c r="E1271" s="311" t="s">
        <v>408</v>
      </c>
      <c r="F1271" s="570"/>
      <c r="G1271" s="571"/>
      <c r="O1271" s="303"/>
    </row>
    <row r="1272" spans="1:15" ht="42.75" hidden="1" customHeight="1" thickTop="1">
      <c r="A1272" s="270"/>
      <c r="B1272" s="296" t="s">
        <v>635</v>
      </c>
      <c r="C1272" s="296" t="s">
        <v>198</v>
      </c>
      <c r="E1272" s="573" t="s">
        <v>336</v>
      </c>
      <c r="F1272" s="280" t="e">
        <f>#REF!</f>
        <v>#REF!</v>
      </c>
      <c r="G1272" s="281" t="e">
        <f>#REF!</f>
        <v>#REF!</v>
      </c>
      <c r="O1272" s="303"/>
    </row>
    <row r="1273" spans="1:15" hidden="1">
      <c r="A1273" s="316"/>
      <c r="B1273" s="296" t="s">
        <v>635</v>
      </c>
      <c r="C1273" s="296" t="s">
        <v>198</v>
      </c>
      <c r="E1273" s="573" t="s">
        <v>645</v>
      </c>
      <c r="F1273" s="325"/>
      <c r="G1273" s="351"/>
      <c r="O1273" s="303"/>
    </row>
    <row r="1274" spans="1:15" hidden="1">
      <c r="A1274" s="270"/>
      <c r="B1274" s="296" t="s">
        <v>635</v>
      </c>
      <c r="C1274" s="296" t="s">
        <v>198</v>
      </c>
      <c r="E1274" s="573" t="s">
        <v>646</v>
      </c>
      <c r="F1274" s="280" t="e">
        <f>#REF!</f>
        <v>#REF!</v>
      </c>
      <c r="G1274" s="281" t="e">
        <f>#REF!</f>
        <v>#REF!</v>
      </c>
      <c r="O1274" s="303"/>
    </row>
    <row r="1275" spans="1:15" hidden="1">
      <c r="A1275" s="270"/>
      <c r="B1275" s="296" t="s">
        <v>635</v>
      </c>
      <c r="C1275" s="296" t="s">
        <v>198</v>
      </c>
      <c r="E1275" s="574" t="s">
        <v>647</v>
      </c>
      <c r="F1275" s="280" t="e">
        <f>#REF!</f>
        <v>#REF!</v>
      </c>
      <c r="G1275" s="281" t="e">
        <f>#REF!</f>
        <v>#REF!</v>
      </c>
      <c r="O1275" s="303"/>
    </row>
    <row r="1276" spans="1:15" ht="40.5" hidden="1">
      <c r="A1276" s="316"/>
      <c r="E1276" s="574" t="s">
        <v>648</v>
      </c>
      <c r="F1276" s="309" t="s">
        <v>461</v>
      </c>
      <c r="G1276" s="281" t="s">
        <v>461</v>
      </c>
      <c r="O1276" s="303"/>
    </row>
    <row r="1277" spans="1:15" ht="40.5" hidden="1">
      <c r="A1277" s="270"/>
      <c r="B1277" s="296" t="s">
        <v>635</v>
      </c>
      <c r="C1277" s="296" t="s">
        <v>198</v>
      </c>
      <c r="E1277" s="610" t="s">
        <v>418</v>
      </c>
      <c r="F1277" s="280" t="e">
        <f>#REF!</f>
        <v>#REF!</v>
      </c>
      <c r="G1277" s="281" t="e">
        <f>#REF!</f>
        <v>#REF!</v>
      </c>
      <c r="O1277" s="303"/>
    </row>
    <row r="1278" spans="1:15" hidden="1">
      <c r="A1278" s="316"/>
      <c r="E1278" s="446" t="s">
        <v>205</v>
      </c>
      <c r="F1278" s="611"/>
      <c r="G1278" s="612"/>
      <c r="O1278" s="303"/>
    </row>
    <row r="1279" spans="1:15" hidden="1">
      <c r="A1279" s="316"/>
      <c r="E1279" s="575" t="s">
        <v>649</v>
      </c>
      <c r="F1279" s="309" t="s">
        <v>461</v>
      </c>
      <c r="G1279" s="281" t="s">
        <v>461</v>
      </c>
    </row>
    <row r="1280" spans="1:15" hidden="1">
      <c r="A1280" s="316"/>
      <c r="E1280" s="575" t="s">
        <v>602</v>
      </c>
      <c r="F1280" s="309" t="s">
        <v>461</v>
      </c>
      <c r="G1280" s="281" t="s">
        <v>461</v>
      </c>
    </row>
    <row r="1281" spans="1:15" hidden="1">
      <c r="A1281" s="316"/>
      <c r="E1281" s="575" t="s">
        <v>650</v>
      </c>
      <c r="F1281" s="309" t="s">
        <v>461</v>
      </c>
      <c r="G1281" s="281" t="s">
        <v>461</v>
      </c>
    </row>
    <row r="1282" spans="1:15" ht="21" hidden="1" thickBot="1">
      <c r="A1282" s="316"/>
      <c r="E1282" s="576" t="s">
        <v>651</v>
      </c>
      <c r="F1282" s="613" t="s">
        <v>461</v>
      </c>
      <c r="G1282" s="529" t="s">
        <v>461</v>
      </c>
    </row>
    <row r="1283" spans="1:15" hidden="1">
      <c r="A1283" s="316"/>
      <c r="E1283" s="505"/>
      <c r="F1283" s="570"/>
      <c r="G1283" s="571"/>
    </row>
    <row r="1284" spans="1:15" s="481" customFormat="1" hidden="1">
      <c r="A1284" s="316"/>
      <c r="B1284" s="277"/>
      <c r="C1284" s="277"/>
      <c r="D1284" s="277"/>
      <c r="E1284" s="497"/>
      <c r="F1284" s="497"/>
      <c r="G1284" s="497"/>
      <c r="O1284" s="301"/>
    </row>
    <row r="1285" spans="1:15" hidden="1">
      <c r="A1285" s="316"/>
      <c r="E1285" s="497"/>
      <c r="F1285" s="497"/>
      <c r="G1285" s="497"/>
    </row>
    <row r="1286" spans="1:15" hidden="1">
      <c r="A1286" s="316"/>
      <c r="E1286" s="454"/>
      <c r="F1286" s="296"/>
      <c r="G1286" s="347"/>
    </row>
    <row r="1287" spans="1:15" hidden="1">
      <c r="A1287" s="316"/>
      <c r="E1287" s="454"/>
      <c r="F1287" s="460"/>
    </row>
    <row r="1288" spans="1:15" hidden="1">
      <c r="A1288" s="316"/>
      <c r="E1288" s="480"/>
      <c r="F1288" s="460"/>
    </row>
    <row r="1289" spans="1:15" hidden="1">
      <c r="A1289" s="316"/>
      <c r="E1289" s="535"/>
      <c r="F1289" s="535"/>
      <c r="G1289" s="540"/>
    </row>
    <row r="1290" spans="1:15" hidden="1">
      <c r="A1290" s="316"/>
      <c r="E1290" s="454"/>
      <c r="F1290" s="570"/>
      <c r="G1290" s="571"/>
    </row>
    <row r="1291" spans="1:15" ht="25.5" hidden="1">
      <c r="A1291" s="316"/>
      <c r="E1291" s="442" t="s">
        <v>0</v>
      </c>
      <c r="F1291" s="442"/>
      <c r="G1291" s="442"/>
    </row>
    <row r="1292" spans="1:15" ht="25.5" hidden="1">
      <c r="A1292" s="316"/>
      <c r="E1292" s="442" t="s">
        <v>179</v>
      </c>
      <c r="F1292" s="442"/>
      <c r="G1292" s="442"/>
    </row>
    <row r="1293" spans="1:15" ht="30" hidden="1">
      <c r="A1293" s="316"/>
      <c r="E1293" s="473" t="s">
        <v>652</v>
      </c>
      <c r="F1293" s="473"/>
      <c r="G1293" s="473"/>
    </row>
    <row r="1294" spans="1:15" ht="25.5" hidden="1">
      <c r="A1294" s="316"/>
      <c r="E1294" s="442" t="s">
        <v>397</v>
      </c>
      <c r="F1294" s="442"/>
      <c r="G1294" s="442"/>
    </row>
    <row r="1295" spans="1:15" ht="25.5" hidden="1">
      <c r="A1295" s="316"/>
      <c r="E1295" s="442"/>
      <c r="F1295" s="442"/>
      <c r="G1295" s="442"/>
      <c r="O1295" s="303"/>
    </row>
    <row r="1296" spans="1:15" ht="21" hidden="1" thickBot="1">
      <c r="A1296" s="316"/>
      <c r="E1296" s="688" t="s">
        <v>182</v>
      </c>
      <c r="F1296" s="672" t="s">
        <v>7</v>
      </c>
      <c r="G1296" s="691"/>
      <c r="O1296" s="303"/>
    </row>
    <row r="1297" spans="1:15" ht="21" hidden="1" thickBot="1">
      <c r="A1297" s="316"/>
      <c r="E1297" s="689"/>
      <c r="F1297" s="672" t="s">
        <v>12</v>
      </c>
      <c r="G1297" s="673"/>
      <c r="O1297" s="303"/>
    </row>
    <row r="1298" spans="1:15" ht="21" hidden="1" thickBot="1">
      <c r="A1298" s="316"/>
      <c r="E1298" s="692"/>
      <c r="F1298" s="344" t="s">
        <v>185</v>
      </c>
      <c r="G1298" s="345" t="s">
        <v>186</v>
      </c>
      <c r="O1298" s="303"/>
    </row>
    <row r="1299" spans="1:15" ht="21.75" hidden="1" thickTop="1" thickBot="1">
      <c r="A1299" s="316"/>
      <c r="E1299" s="549" t="s">
        <v>497</v>
      </c>
      <c r="F1299" s="693"/>
      <c r="G1299" s="694"/>
      <c r="O1299" s="303"/>
    </row>
    <row r="1300" spans="1:15" hidden="1">
      <c r="A1300" s="270"/>
      <c r="B1300" s="296" t="s">
        <v>653</v>
      </c>
      <c r="C1300" s="296" t="s">
        <v>534</v>
      </c>
      <c r="E1300" s="310" t="s">
        <v>654</v>
      </c>
      <c r="F1300" s="280" t="e">
        <f>#REF!</f>
        <v>#REF!</v>
      </c>
      <c r="G1300" s="281" t="e">
        <f>#REF!</f>
        <v>#REF!</v>
      </c>
      <c r="O1300" s="303"/>
    </row>
    <row r="1301" spans="1:15" hidden="1">
      <c r="A1301" s="316"/>
      <c r="B1301" s="296" t="s">
        <v>653</v>
      </c>
      <c r="C1301" s="296" t="s">
        <v>534</v>
      </c>
      <c r="E1301" s="478" t="s">
        <v>655</v>
      </c>
      <c r="F1301" s="325" t="s">
        <v>461</v>
      </c>
      <c r="G1301" s="281" t="s">
        <v>461</v>
      </c>
      <c r="O1301" s="303"/>
    </row>
    <row r="1302" spans="1:15" ht="40.5" hidden="1">
      <c r="A1302" s="270"/>
      <c r="B1302" s="296" t="s">
        <v>653</v>
      </c>
      <c r="C1302" s="296" t="s">
        <v>534</v>
      </c>
      <c r="E1302" s="310" t="s">
        <v>656</v>
      </c>
      <c r="F1302" s="280" t="e">
        <f>#REF!</f>
        <v>#REF!</v>
      </c>
      <c r="G1302" s="281" t="e">
        <f>#REF!</f>
        <v>#REF!</v>
      </c>
      <c r="O1302" s="303"/>
    </row>
    <row r="1303" spans="1:15" hidden="1">
      <c r="A1303" s="270"/>
      <c r="B1303" s="296" t="s">
        <v>653</v>
      </c>
      <c r="C1303" s="296" t="s">
        <v>534</v>
      </c>
      <c r="E1303" s="310" t="s">
        <v>498</v>
      </c>
      <c r="F1303" s="280" t="e">
        <f>#REF!</f>
        <v>#REF!</v>
      </c>
      <c r="G1303" s="281" t="e">
        <f>#REF!</f>
        <v>#REF!</v>
      </c>
      <c r="O1303" s="303"/>
    </row>
    <row r="1304" spans="1:15" hidden="1">
      <c r="A1304" s="316"/>
      <c r="B1304" s="296" t="s">
        <v>653</v>
      </c>
      <c r="C1304" s="296" t="s">
        <v>534</v>
      </c>
      <c r="E1304" s="310" t="s">
        <v>462</v>
      </c>
      <c r="F1304" s="325"/>
      <c r="G1304" s="351"/>
      <c r="O1304" s="303"/>
    </row>
    <row r="1305" spans="1:15" hidden="1">
      <c r="A1305" s="270"/>
      <c r="B1305" s="296" t="s">
        <v>653</v>
      </c>
      <c r="C1305" s="296" t="s">
        <v>534</v>
      </c>
      <c r="E1305" s="310" t="s">
        <v>657</v>
      </c>
      <c r="F1305" s="280" t="e">
        <f>#REF!</f>
        <v>#REF!</v>
      </c>
      <c r="G1305" s="281" t="e">
        <f>#REF!</f>
        <v>#REF!</v>
      </c>
      <c r="O1305" s="303"/>
    </row>
    <row r="1306" spans="1:15" hidden="1">
      <c r="A1306" s="270"/>
      <c r="B1306" s="296" t="s">
        <v>653</v>
      </c>
      <c r="C1306" s="296" t="s">
        <v>534</v>
      </c>
      <c r="E1306" s="310" t="s">
        <v>658</v>
      </c>
      <c r="F1306" s="280" t="e">
        <f>#REF!</f>
        <v>#REF!</v>
      </c>
      <c r="G1306" s="281" t="e">
        <f>#REF!</f>
        <v>#REF!</v>
      </c>
      <c r="O1306" s="303"/>
    </row>
    <row r="1307" spans="1:15" hidden="1">
      <c r="A1307" s="270"/>
      <c r="B1307" s="296" t="s">
        <v>653</v>
      </c>
      <c r="C1307" s="296" t="s">
        <v>534</v>
      </c>
      <c r="E1307" s="310" t="s">
        <v>659</v>
      </c>
      <c r="F1307" s="280" t="e">
        <f>#REF!</f>
        <v>#REF!</v>
      </c>
      <c r="G1307" s="281" t="e">
        <f>#REF!</f>
        <v>#REF!</v>
      </c>
      <c r="O1307" s="303"/>
    </row>
    <row r="1308" spans="1:15" hidden="1">
      <c r="A1308" s="316"/>
      <c r="B1308" s="296" t="s">
        <v>653</v>
      </c>
      <c r="C1308" s="296" t="s">
        <v>534</v>
      </c>
      <c r="E1308" s="310" t="s">
        <v>630</v>
      </c>
      <c r="F1308" s="325"/>
      <c r="G1308" s="351"/>
      <c r="O1308" s="303"/>
    </row>
    <row r="1309" spans="1:15" hidden="1">
      <c r="A1309" s="270"/>
      <c r="B1309" s="296" t="s">
        <v>653</v>
      </c>
      <c r="C1309" s="296" t="s">
        <v>534</v>
      </c>
      <c r="E1309" s="310" t="s">
        <v>537</v>
      </c>
      <c r="F1309" s="280" t="e">
        <f>#REF!</f>
        <v>#REF!</v>
      </c>
      <c r="G1309" s="281" t="e">
        <f>#REF!</f>
        <v>#REF!</v>
      </c>
      <c r="O1309" s="303"/>
    </row>
    <row r="1310" spans="1:15" hidden="1">
      <c r="A1310" s="270"/>
      <c r="B1310" s="296" t="s">
        <v>653</v>
      </c>
      <c r="C1310" s="296" t="s">
        <v>534</v>
      </c>
      <c r="E1310" s="310" t="s">
        <v>660</v>
      </c>
      <c r="F1310" s="350" t="e">
        <f>#REF!</f>
        <v>#REF!</v>
      </c>
      <c r="G1310" s="351" t="e">
        <f>#REF!</f>
        <v>#REF!</v>
      </c>
      <c r="O1310" s="303"/>
    </row>
    <row r="1311" spans="1:15" hidden="1">
      <c r="A1311" s="270"/>
      <c r="B1311" s="296" t="s">
        <v>653</v>
      </c>
      <c r="C1311" s="296" t="s">
        <v>534</v>
      </c>
      <c r="E1311" s="310" t="s">
        <v>661</v>
      </c>
      <c r="F1311" s="280" t="e">
        <f>#REF!</f>
        <v>#REF!</v>
      </c>
      <c r="G1311" s="281" t="e">
        <f>#REF!</f>
        <v>#REF!</v>
      </c>
      <c r="O1311" s="303"/>
    </row>
    <row r="1312" spans="1:15" hidden="1">
      <c r="A1312" s="316"/>
      <c r="B1312" s="296" t="s">
        <v>653</v>
      </c>
      <c r="C1312" s="296" t="s">
        <v>534</v>
      </c>
      <c r="E1312" s="310" t="s">
        <v>662</v>
      </c>
      <c r="F1312" s="528" t="s">
        <v>458</v>
      </c>
      <c r="G1312" s="529" t="s">
        <v>458</v>
      </c>
      <c r="O1312" s="303"/>
    </row>
    <row r="1313" spans="1:15" hidden="1">
      <c r="A1313" s="270"/>
      <c r="B1313" s="296" t="s">
        <v>653</v>
      </c>
      <c r="C1313" s="296" t="s">
        <v>534</v>
      </c>
      <c r="E1313" s="310" t="s">
        <v>663</v>
      </c>
      <c r="F1313" s="280" t="e">
        <f>#REF!</f>
        <v>#REF!</v>
      </c>
      <c r="G1313" s="281" t="e">
        <f>#REF!</f>
        <v>#REF!</v>
      </c>
      <c r="O1313" s="303"/>
    </row>
    <row r="1314" spans="1:15" hidden="1">
      <c r="A1314" s="316"/>
      <c r="B1314" s="296" t="s">
        <v>653</v>
      </c>
      <c r="C1314" s="296" t="s">
        <v>534</v>
      </c>
      <c r="E1314" s="310" t="s">
        <v>664</v>
      </c>
      <c r="F1314" s="325" t="s">
        <v>461</v>
      </c>
      <c r="G1314" s="281" t="s">
        <v>461</v>
      </c>
      <c r="O1314" s="303"/>
    </row>
    <row r="1315" spans="1:15" hidden="1">
      <c r="A1315" s="270"/>
      <c r="B1315" s="296" t="s">
        <v>653</v>
      </c>
      <c r="C1315" s="296" t="s">
        <v>534</v>
      </c>
      <c r="E1315" s="310" t="s">
        <v>273</v>
      </c>
      <c r="F1315" s="280" t="e">
        <f>#REF!</f>
        <v>#REF!</v>
      </c>
      <c r="G1315" s="281" t="e">
        <f>#REF!</f>
        <v>#REF!</v>
      </c>
      <c r="O1315" s="303"/>
    </row>
    <row r="1316" spans="1:15" hidden="1">
      <c r="A1316" s="270"/>
      <c r="B1316" s="296" t="s">
        <v>653</v>
      </c>
      <c r="C1316" s="296" t="s">
        <v>534</v>
      </c>
      <c r="E1316" s="310" t="s">
        <v>585</v>
      </c>
      <c r="F1316" s="280" t="e">
        <f>#REF!</f>
        <v>#REF!</v>
      </c>
      <c r="G1316" s="281" t="e">
        <f>#REF!</f>
        <v>#REF!</v>
      </c>
      <c r="O1316" s="303"/>
    </row>
    <row r="1317" spans="1:15" hidden="1">
      <c r="A1317" s="270"/>
      <c r="B1317" s="296" t="s">
        <v>653</v>
      </c>
      <c r="C1317" s="296" t="s">
        <v>534</v>
      </c>
      <c r="E1317" s="310" t="s">
        <v>499</v>
      </c>
      <c r="F1317" s="280" t="e">
        <f>#REF!</f>
        <v>#REF!</v>
      </c>
      <c r="G1317" s="281" t="e">
        <f>#REF!</f>
        <v>#REF!</v>
      </c>
      <c r="O1317" s="303"/>
    </row>
    <row r="1318" spans="1:15" hidden="1">
      <c r="A1318" s="270"/>
      <c r="B1318" s="296" t="s">
        <v>653</v>
      </c>
      <c r="C1318" s="296" t="s">
        <v>534</v>
      </c>
      <c r="E1318" s="310" t="s">
        <v>665</v>
      </c>
      <c r="F1318" s="280"/>
      <c r="G1318" s="281"/>
      <c r="O1318" s="303"/>
    </row>
    <row r="1319" spans="1:15" hidden="1">
      <c r="A1319" s="270"/>
      <c r="B1319" s="296" t="s">
        <v>653</v>
      </c>
      <c r="C1319" s="296" t="s">
        <v>534</v>
      </c>
      <c r="E1319" s="310" t="s">
        <v>491</v>
      </c>
      <c r="F1319" s="280" t="e">
        <f>#REF!</f>
        <v>#REF!</v>
      </c>
      <c r="G1319" s="281" t="e">
        <f>#REF!</f>
        <v>#REF!</v>
      </c>
      <c r="O1319" s="303"/>
    </row>
    <row r="1320" spans="1:15" hidden="1">
      <c r="A1320" s="270"/>
      <c r="B1320" s="296" t="s">
        <v>653</v>
      </c>
      <c r="C1320" s="296" t="s">
        <v>534</v>
      </c>
      <c r="E1320" s="310" t="s">
        <v>223</v>
      </c>
      <c r="F1320" s="280" t="e">
        <f>#REF!</f>
        <v>#REF!</v>
      </c>
      <c r="G1320" s="281" t="e">
        <f>#REF!</f>
        <v>#REF!</v>
      </c>
      <c r="O1320" s="303"/>
    </row>
    <row r="1321" spans="1:15" hidden="1">
      <c r="A1321" s="270"/>
      <c r="B1321" s="296" t="s">
        <v>653</v>
      </c>
      <c r="C1321" s="296" t="s">
        <v>534</v>
      </c>
      <c r="E1321" s="310" t="s">
        <v>412</v>
      </c>
      <c r="F1321" s="280" t="e">
        <f>#REF!</f>
        <v>#REF!</v>
      </c>
      <c r="G1321" s="281" t="e">
        <f>#REF!</f>
        <v>#REF!</v>
      </c>
      <c r="O1321" s="303"/>
    </row>
    <row r="1322" spans="1:15" hidden="1">
      <c r="A1322" s="270"/>
      <c r="B1322" s="296" t="s">
        <v>653</v>
      </c>
      <c r="C1322" s="296" t="s">
        <v>534</v>
      </c>
      <c r="E1322" s="556" t="s">
        <v>666</v>
      </c>
      <c r="F1322" s="280" t="e">
        <f>#REF!</f>
        <v>#REF!</v>
      </c>
      <c r="G1322" s="281" t="e">
        <f>#REF!</f>
        <v>#REF!</v>
      </c>
      <c r="O1322" s="303"/>
    </row>
    <row r="1323" spans="1:15" hidden="1">
      <c r="A1323" s="270"/>
      <c r="B1323" s="296" t="s">
        <v>653</v>
      </c>
      <c r="C1323" s="296" t="s">
        <v>534</v>
      </c>
      <c r="E1323" s="310" t="s">
        <v>495</v>
      </c>
      <c r="F1323" s="280" t="e">
        <f>#REF!</f>
        <v>#REF!</v>
      </c>
      <c r="G1323" s="281" t="e">
        <f>#REF!</f>
        <v>#REF!</v>
      </c>
      <c r="O1323" s="303"/>
    </row>
    <row r="1324" spans="1:15" hidden="1">
      <c r="A1324" s="270"/>
      <c r="B1324" s="296" t="s">
        <v>653</v>
      </c>
      <c r="C1324" s="296" t="s">
        <v>534</v>
      </c>
      <c r="E1324" s="310" t="s">
        <v>484</v>
      </c>
      <c r="F1324" s="280" t="e">
        <f>#REF!</f>
        <v>#REF!</v>
      </c>
      <c r="G1324" s="281" t="e">
        <f>#REF!</f>
        <v>#REF!</v>
      </c>
      <c r="O1324" s="303"/>
    </row>
    <row r="1325" spans="1:15" ht="40.5" hidden="1">
      <c r="A1325" s="270"/>
      <c r="B1325" s="296" t="s">
        <v>653</v>
      </c>
      <c r="C1325" s="296" t="s">
        <v>534</v>
      </c>
      <c r="E1325" s="310" t="s">
        <v>539</v>
      </c>
      <c r="F1325" s="280" t="e">
        <f>#REF!</f>
        <v>#REF!</v>
      </c>
      <c r="G1325" s="281" t="e">
        <f>#REF!</f>
        <v>#REF!</v>
      </c>
      <c r="O1325" s="303"/>
    </row>
    <row r="1326" spans="1:15" ht="40.5" hidden="1">
      <c r="A1326" s="270"/>
      <c r="B1326" s="296" t="s">
        <v>653</v>
      </c>
      <c r="C1326" s="296" t="s">
        <v>534</v>
      </c>
      <c r="E1326" s="310" t="s">
        <v>667</v>
      </c>
      <c r="F1326" s="280" t="e">
        <f>#REF!</f>
        <v>#REF!</v>
      </c>
      <c r="G1326" s="281" t="e">
        <f>#REF!</f>
        <v>#REF!</v>
      </c>
      <c r="O1326" s="303"/>
    </row>
    <row r="1327" spans="1:15" hidden="1">
      <c r="A1327" s="270"/>
      <c r="B1327" s="296" t="s">
        <v>653</v>
      </c>
      <c r="C1327" s="296" t="s">
        <v>534</v>
      </c>
      <c r="E1327" s="310" t="s">
        <v>293</v>
      </c>
      <c r="F1327" s="280" t="e">
        <f>#REF!</f>
        <v>#REF!</v>
      </c>
      <c r="G1327" s="281" t="e">
        <f>#REF!</f>
        <v>#REF!</v>
      </c>
      <c r="O1327" s="303"/>
    </row>
    <row r="1328" spans="1:15" hidden="1">
      <c r="A1328" s="270"/>
      <c r="B1328" s="296" t="s">
        <v>653</v>
      </c>
      <c r="C1328" s="296" t="s">
        <v>534</v>
      </c>
      <c r="E1328" s="310" t="s">
        <v>494</v>
      </c>
      <c r="F1328" s="280" t="e">
        <f>#REF!</f>
        <v>#REF!</v>
      </c>
      <c r="G1328" s="281" t="e">
        <f>#REF!</f>
        <v>#REF!</v>
      </c>
      <c r="O1328" s="303"/>
    </row>
    <row r="1329" spans="1:15" hidden="1">
      <c r="A1329" s="270"/>
      <c r="B1329" s="296" t="s">
        <v>653</v>
      </c>
      <c r="C1329" s="296" t="s">
        <v>534</v>
      </c>
      <c r="E1329" s="310" t="s">
        <v>502</v>
      </c>
      <c r="F1329" s="280" t="e">
        <f>#REF!</f>
        <v>#REF!</v>
      </c>
      <c r="G1329" s="281" t="e">
        <f>#REF!</f>
        <v>#REF!</v>
      </c>
      <c r="O1329" s="303"/>
    </row>
    <row r="1330" spans="1:15" hidden="1">
      <c r="A1330" s="270"/>
      <c r="B1330" s="296" t="s">
        <v>653</v>
      </c>
      <c r="C1330" s="296" t="s">
        <v>534</v>
      </c>
      <c r="E1330" s="310" t="s">
        <v>367</v>
      </c>
      <c r="F1330" s="280" t="e">
        <f>#REF!</f>
        <v>#REF!</v>
      </c>
      <c r="G1330" s="281" t="e">
        <f>#REF!</f>
        <v>#REF!</v>
      </c>
      <c r="O1330" s="303"/>
    </row>
    <row r="1331" spans="1:15" hidden="1">
      <c r="A1331" s="270"/>
      <c r="B1331" s="296" t="s">
        <v>653</v>
      </c>
      <c r="C1331" s="296" t="s">
        <v>534</v>
      </c>
      <c r="E1331" s="310" t="s">
        <v>449</v>
      </c>
      <c r="F1331" s="280" t="e">
        <f>#REF!</f>
        <v>#REF!</v>
      </c>
      <c r="G1331" s="281" t="e">
        <f>#REF!</f>
        <v>#REF!</v>
      </c>
      <c r="O1331" s="303"/>
    </row>
    <row r="1332" spans="1:15" ht="40.5" hidden="1">
      <c r="A1332" s="270"/>
      <c r="B1332" s="296" t="s">
        <v>653</v>
      </c>
      <c r="C1332" s="296" t="s">
        <v>534</v>
      </c>
      <c r="E1332" s="310" t="s">
        <v>668</v>
      </c>
      <c r="F1332" s="280" t="e">
        <f>#REF!</f>
        <v>#REF!</v>
      </c>
      <c r="G1332" s="281" t="e">
        <f>#REF!</f>
        <v>#REF!</v>
      </c>
      <c r="O1332" s="303"/>
    </row>
    <row r="1333" spans="1:15" hidden="1">
      <c r="A1333" s="270"/>
      <c r="B1333" s="296" t="s">
        <v>653</v>
      </c>
      <c r="C1333" s="296" t="s">
        <v>534</v>
      </c>
      <c r="E1333" s="310" t="s">
        <v>215</v>
      </c>
      <c r="F1333" s="280" t="e">
        <f>#REF!</f>
        <v>#REF!</v>
      </c>
      <c r="G1333" s="281" t="e">
        <f>#REF!</f>
        <v>#REF!</v>
      </c>
      <c r="O1333" s="303"/>
    </row>
    <row r="1334" spans="1:15" ht="40.5" hidden="1">
      <c r="A1334" s="270"/>
      <c r="B1334" s="296" t="s">
        <v>653</v>
      </c>
      <c r="C1334" s="296" t="s">
        <v>534</v>
      </c>
      <c r="E1334" s="310" t="s">
        <v>669</v>
      </c>
      <c r="F1334" s="280" t="e">
        <f>#REF!</f>
        <v>#REF!</v>
      </c>
      <c r="G1334" s="281" t="e">
        <f>#REF!</f>
        <v>#REF!</v>
      </c>
      <c r="O1334" s="303"/>
    </row>
    <row r="1335" spans="1:15" hidden="1">
      <c r="A1335" s="270"/>
      <c r="B1335" s="296" t="s">
        <v>653</v>
      </c>
      <c r="C1335" s="296" t="s">
        <v>534</v>
      </c>
      <c r="E1335" s="310" t="s">
        <v>438</v>
      </c>
      <c r="F1335" s="280" t="e">
        <f>#REF!</f>
        <v>#REF!</v>
      </c>
      <c r="G1335" s="281" t="e">
        <f>#REF!</f>
        <v>#REF!</v>
      </c>
      <c r="O1335" s="303"/>
    </row>
    <row r="1336" spans="1:15" hidden="1">
      <c r="A1336" s="270"/>
      <c r="B1336" s="296" t="s">
        <v>653</v>
      </c>
      <c r="C1336" s="296" t="s">
        <v>534</v>
      </c>
      <c r="E1336" s="310" t="s">
        <v>670</v>
      </c>
      <c r="F1336" s="280" t="e">
        <f>#REF!</f>
        <v>#REF!</v>
      </c>
      <c r="G1336" s="281" t="e">
        <f>#REF!</f>
        <v>#REF!</v>
      </c>
      <c r="O1336" s="303"/>
    </row>
    <row r="1337" spans="1:15" hidden="1">
      <c r="A1337" s="270"/>
      <c r="B1337" s="296" t="s">
        <v>653</v>
      </c>
      <c r="C1337" s="296" t="s">
        <v>534</v>
      </c>
      <c r="E1337" s="310" t="s">
        <v>671</v>
      </c>
      <c r="F1337" s="280" t="e">
        <f>#REF!</f>
        <v>#REF!</v>
      </c>
      <c r="G1337" s="281" t="e">
        <f>#REF!</f>
        <v>#REF!</v>
      </c>
      <c r="O1337" s="303"/>
    </row>
    <row r="1338" spans="1:15" ht="40.5" hidden="1">
      <c r="A1338" s="270"/>
      <c r="B1338" s="296" t="s">
        <v>653</v>
      </c>
      <c r="C1338" s="296" t="s">
        <v>534</v>
      </c>
      <c r="E1338" s="310" t="s">
        <v>672</v>
      </c>
      <c r="F1338" s="280" t="e">
        <f>#REF!</f>
        <v>#REF!</v>
      </c>
      <c r="G1338" s="281" t="e">
        <f>#REF!</f>
        <v>#REF!</v>
      </c>
      <c r="O1338" s="303"/>
    </row>
    <row r="1339" spans="1:15" hidden="1">
      <c r="A1339" s="270"/>
      <c r="B1339" s="296" t="s">
        <v>653</v>
      </c>
      <c r="C1339" s="296" t="s">
        <v>534</v>
      </c>
      <c r="E1339" s="310" t="s">
        <v>673</v>
      </c>
      <c r="F1339" s="280" t="e">
        <f>#REF!</f>
        <v>#REF!</v>
      </c>
      <c r="G1339" s="281" t="e">
        <f>#REF!</f>
        <v>#REF!</v>
      </c>
      <c r="O1339" s="303"/>
    </row>
    <row r="1340" spans="1:15" hidden="1">
      <c r="A1340" s="270"/>
      <c r="B1340" s="296" t="s">
        <v>653</v>
      </c>
      <c r="C1340" s="296" t="s">
        <v>534</v>
      </c>
      <c r="E1340" s="310" t="s">
        <v>674</v>
      </c>
      <c r="F1340" s="280" t="e">
        <f>#REF!</f>
        <v>#REF!</v>
      </c>
      <c r="G1340" s="281" t="e">
        <f>#REF!</f>
        <v>#REF!</v>
      </c>
      <c r="O1340" s="303"/>
    </row>
    <row r="1341" spans="1:15" hidden="1">
      <c r="A1341" s="270"/>
      <c r="B1341" s="296" t="s">
        <v>653</v>
      </c>
      <c r="C1341" s="296" t="s">
        <v>534</v>
      </c>
      <c r="E1341" s="310" t="s">
        <v>675</v>
      </c>
      <c r="F1341" s="325" t="s">
        <v>461</v>
      </c>
      <c r="G1341" s="281" t="s">
        <v>461</v>
      </c>
      <c r="O1341" s="303"/>
    </row>
    <row r="1342" spans="1:15" hidden="1">
      <c r="A1342" s="292"/>
      <c r="B1342" s="296" t="s">
        <v>653</v>
      </c>
      <c r="C1342" s="296" t="s">
        <v>534</v>
      </c>
      <c r="E1342" s="310" t="s">
        <v>676</v>
      </c>
      <c r="F1342" s="280" t="e">
        <f>#REF!</f>
        <v>#REF!</v>
      </c>
      <c r="G1342" s="281" t="e">
        <f>#REF!</f>
        <v>#REF!</v>
      </c>
      <c r="O1342" s="303"/>
    </row>
    <row r="1343" spans="1:15" hidden="1">
      <c r="A1343" s="292"/>
      <c r="B1343" s="296" t="s">
        <v>653</v>
      </c>
      <c r="C1343" s="296" t="s">
        <v>534</v>
      </c>
      <c r="E1343" s="310" t="s">
        <v>677</v>
      </c>
      <c r="F1343" s="325" t="s">
        <v>461</v>
      </c>
      <c r="G1343" s="281" t="s">
        <v>461</v>
      </c>
      <c r="O1343" s="303"/>
    </row>
    <row r="1344" spans="1:15" hidden="1">
      <c r="A1344" s="292"/>
      <c r="B1344" s="296" t="s">
        <v>653</v>
      </c>
      <c r="C1344" s="296" t="s">
        <v>534</v>
      </c>
      <c r="E1344" s="310" t="s">
        <v>678</v>
      </c>
      <c r="F1344" s="280" t="e">
        <f>#REF!</f>
        <v>#REF!</v>
      </c>
      <c r="G1344" s="281" t="e">
        <f>#REF!</f>
        <v>#REF!</v>
      </c>
      <c r="O1344" s="303"/>
    </row>
    <row r="1345" spans="1:15" hidden="1">
      <c r="A1345" s="292"/>
      <c r="B1345" s="296" t="s">
        <v>653</v>
      </c>
      <c r="C1345" s="296" t="s">
        <v>534</v>
      </c>
      <c r="E1345" s="310" t="s">
        <v>679</v>
      </c>
      <c r="F1345" s="325" t="s">
        <v>461</v>
      </c>
      <c r="G1345" s="281" t="s">
        <v>461</v>
      </c>
      <c r="O1345" s="303"/>
    </row>
    <row r="1346" spans="1:15" hidden="1">
      <c r="A1346" s="316"/>
      <c r="B1346" s="296" t="s">
        <v>653</v>
      </c>
      <c r="C1346" s="296" t="s">
        <v>534</v>
      </c>
      <c r="E1346" s="310" t="s">
        <v>680</v>
      </c>
      <c r="F1346" s="280"/>
      <c r="G1346" s="309"/>
      <c r="O1346" s="303"/>
    </row>
    <row r="1347" spans="1:15" hidden="1">
      <c r="A1347" s="316"/>
      <c r="B1347" s="296" t="s">
        <v>653</v>
      </c>
      <c r="C1347" s="296" t="s">
        <v>534</v>
      </c>
      <c r="E1347" s="310" t="s">
        <v>681</v>
      </c>
      <c r="F1347" s="325" t="s">
        <v>461</v>
      </c>
      <c r="G1347" s="281" t="s">
        <v>461</v>
      </c>
      <c r="O1347" s="303"/>
    </row>
    <row r="1348" spans="1:15" hidden="1">
      <c r="A1348" s="316"/>
      <c r="B1348" s="296" t="s">
        <v>653</v>
      </c>
      <c r="C1348" s="296" t="s">
        <v>534</v>
      </c>
      <c r="E1348" s="310" t="s">
        <v>682</v>
      </c>
      <c r="F1348" s="325" t="s">
        <v>461</v>
      </c>
      <c r="G1348" s="281" t="s">
        <v>461</v>
      </c>
      <c r="O1348" s="303"/>
    </row>
    <row r="1349" spans="1:15" hidden="1">
      <c r="A1349" s="316"/>
      <c r="B1349" s="296" t="s">
        <v>653</v>
      </c>
      <c r="C1349" s="296" t="s">
        <v>534</v>
      </c>
      <c r="E1349" s="310" t="s">
        <v>683</v>
      </c>
      <c r="F1349" s="325" t="s">
        <v>461</v>
      </c>
      <c r="G1349" s="281" t="s">
        <v>461</v>
      </c>
      <c r="O1349" s="303"/>
    </row>
    <row r="1350" spans="1:15" hidden="1">
      <c r="A1350" s="270"/>
      <c r="B1350" s="296" t="s">
        <v>653</v>
      </c>
      <c r="C1350" s="296" t="s">
        <v>534</v>
      </c>
      <c r="E1350" s="310" t="s">
        <v>684</v>
      </c>
      <c r="F1350" s="280" t="e">
        <f>#REF!</f>
        <v>#REF!</v>
      </c>
      <c r="G1350" s="281" t="e">
        <f>#REF!</f>
        <v>#REF!</v>
      </c>
      <c r="O1350" s="303"/>
    </row>
    <row r="1351" spans="1:15" hidden="1">
      <c r="A1351" s="270"/>
      <c r="B1351" s="296" t="s">
        <v>653</v>
      </c>
      <c r="C1351" s="296" t="s">
        <v>534</v>
      </c>
      <c r="E1351" s="310" t="s">
        <v>503</v>
      </c>
      <c r="F1351" s="280" t="e">
        <f>#REF!</f>
        <v>#REF!</v>
      </c>
      <c r="G1351" s="281" t="e">
        <f>#REF!</f>
        <v>#REF!</v>
      </c>
      <c r="O1351" s="303"/>
    </row>
    <row r="1352" spans="1:15" hidden="1">
      <c r="A1352" s="270"/>
      <c r="B1352" s="296" t="s">
        <v>653</v>
      </c>
      <c r="C1352" s="296" t="s">
        <v>534</v>
      </c>
      <c r="E1352" s="310" t="s">
        <v>685</v>
      </c>
      <c r="F1352" s="280" t="e">
        <f>#REF!</f>
        <v>#REF!</v>
      </c>
      <c r="G1352" s="281" t="e">
        <f>#REF!</f>
        <v>#REF!</v>
      </c>
      <c r="O1352" s="303"/>
    </row>
    <row r="1353" spans="1:15" hidden="1">
      <c r="A1353" s="270"/>
      <c r="B1353" s="296" t="s">
        <v>653</v>
      </c>
      <c r="C1353" s="296" t="s">
        <v>534</v>
      </c>
      <c r="E1353" s="310" t="s">
        <v>686</v>
      </c>
      <c r="F1353" s="280" t="e">
        <f>#REF!</f>
        <v>#REF!</v>
      </c>
      <c r="G1353" s="281" t="e">
        <f>#REF!</f>
        <v>#REF!</v>
      </c>
      <c r="O1353" s="303"/>
    </row>
    <row r="1354" spans="1:15" hidden="1">
      <c r="A1354" s="270"/>
      <c r="B1354" s="296" t="s">
        <v>653</v>
      </c>
      <c r="C1354" s="296" t="s">
        <v>534</v>
      </c>
      <c r="E1354" s="310" t="s">
        <v>687</v>
      </c>
      <c r="F1354" s="280" t="e">
        <f>#REF!</f>
        <v>#REF!</v>
      </c>
      <c r="G1354" s="281" t="e">
        <f>#REF!</f>
        <v>#REF!</v>
      </c>
      <c r="O1354" s="303"/>
    </row>
    <row r="1355" spans="1:15" hidden="1">
      <c r="A1355" s="270"/>
      <c r="B1355" s="296" t="s">
        <v>653</v>
      </c>
      <c r="C1355" s="296" t="s">
        <v>534</v>
      </c>
      <c r="E1355" s="310" t="s">
        <v>504</v>
      </c>
      <c r="F1355" s="280" t="e">
        <f>#REF!</f>
        <v>#REF!</v>
      </c>
      <c r="G1355" s="281" t="e">
        <f>#REF!</f>
        <v>#REF!</v>
      </c>
      <c r="O1355" s="303"/>
    </row>
    <row r="1356" spans="1:15" hidden="1">
      <c r="A1356" s="270"/>
      <c r="B1356" s="296" t="s">
        <v>653</v>
      </c>
      <c r="C1356" s="296" t="s">
        <v>534</v>
      </c>
      <c r="E1356" s="310" t="s">
        <v>688</v>
      </c>
      <c r="F1356" s="280" t="e">
        <f>#REF!</f>
        <v>#REF!</v>
      </c>
      <c r="G1356" s="281" t="e">
        <f>#REF!</f>
        <v>#REF!</v>
      </c>
      <c r="O1356" s="303"/>
    </row>
    <row r="1357" spans="1:15" hidden="1">
      <c r="A1357" s="316"/>
      <c r="B1357" s="296" t="s">
        <v>653</v>
      </c>
      <c r="C1357" s="296" t="s">
        <v>534</v>
      </c>
      <c r="E1357" s="310" t="s">
        <v>344</v>
      </c>
      <c r="F1357" s="325" t="s">
        <v>461</v>
      </c>
      <c r="G1357" s="281" t="s">
        <v>461</v>
      </c>
      <c r="O1357" s="303"/>
    </row>
    <row r="1358" spans="1:15" hidden="1">
      <c r="A1358" s="270"/>
      <c r="B1358" s="296" t="s">
        <v>653</v>
      </c>
      <c r="C1358" s="296" t="s">
        <v>534</v>
      </c>
      <c r="E1358" s="310" t="s">
        <v>689</v>
      </c>
      <c r="F1358" s="280" t="e">
        <f>#REF!</f>
        <v>#REF!</v>
      </c>
      <c r="G1358" s="281" t="e">
        <f>#REF!</f>
        <v>#REF!</v>
      </c>
      <c r="O1358" s="303"/>
    </row>
    <row r="1359" spans="1:15" hidden="1">
      <c r="A1359" s="270"/>
      <c r="B1359" s="296" t="s">
        <v>653</v>
      </c>
      <c r="C1359" s="296" t="s">
        <v>534</v>
      </c>
      <c r="E1359" s="310" t="s">
        <v>690</v>
      </c>
      <c r="F1359" s="280" t="e">
        <f>#REF!</f>
        <v>#REF!</v>
      </c>
      <c r="G1359" s="281" t="e">
        <f>#REF!</f>
        <v>#REF!</v>
      </c>
      <c r="O1359" s="303"/>
    </row>
    <row r="1360" spans="1:15" hidden="1">
      <c r="A1360" s="270"/>
      <c r="B1360" s="296" t="s">
        <v>653</v>
      </c>
      <c r="C1360" s="296" t="s">
        <v>534</v>
      </c>
      <c r="E1360" s="310" t="s">
        <v>691</v>
      </c>
      <c r="F1360" s="280" t="e">
        <f>#REF!</f>
        <v>#REF!</v>
      </c>
      <c r="G1360" s="281" t="e">
        <f>#REF!</f>
        <v>#REF!</v>
      </c>
      <c r="O1360" s="303"/>
    </row>
    <row r="1361" spans="1:15" hidden="1">
      <c r="A1361" s="270"/>
      <c r="B1361" s="296" t="s">
        <v>653</v>
      </c>
      <c r="C1361" s="296" t="s">
        <v>534</v>
      </c>
      <c r="E1361" s="310" t="s">
        <v>529</v>
      </c>
      <c r="F1361" s="280" t="e">
        <f>#REF!</f>
        <v>#REF!</v>
      </c>
      <c r="G1361" s="281" t="e">
        <f>#REF!</f>
        <v>#REF!</v>
      </c>
      <c r="O1361" s="303"/>
    </row>
    <row r="1362" spans="1:15" ht="40.5" hidden="1">
      <c r="A1362" s="270"/>
      <c r="B1362" s="296" t="s">
        <v>653</v>
      </c>
      <c r="C1362" s="296" t="s">
        <v>534</v>
      </c>
      <c r="E1362" s="483" t="s">
        <v>692</v>
      </c>
      <c r="F1362" s="280" t="e">
        <f>#REF!</f>
        <v>#REF!</v>
      </c>
      <c r="G1362" s="281" t="e">
        <f>#REF!</f>
        <v>#REF!</v>
      </c>
      <c r="O1362" s="303"/>
    </row>
    <row r="1363" spans="1:15" hidden="1">
      <c r="A1363" s="270"/>
      <c r="B1363" s="296" t="s">
        <v>653</v>
      </c>
      <c r="C1363" s="296" t="s">
        <v>534</v>
      </c>
      <c r="E1363" s="310" t="s">
        <v>693</v>
      </c>
      <c r="F1363" s="280"/>
      <c r="G1363" s="281"/>
      <c r="O1363" s="303"/>
    </row>
    <row r="1364" spans="1:15" hidden="1">
      <c r="A1364" s="270"/>
      <c r="B1364" s="296" t="s">
        <v>653</v>
      </c>
      <c r="C1364" s="296" t="s">
        <v>534</v>
      </c>
      <c r="E1364" s="310" t="s">
        <v>559</v>
      </c>
      <c r="F1364" s="280" t="e">
        <f>#REF!</f>
        <v>#REF!</v>
      </c>
      <c r="G1364" s="281" t="e">
        <f>#REF!</f>
        <v>#REF!</v>
      </c>
      <c r="O1364" s="303"/>
    </row>
    <row r="1365" spans="1:15" hidden="1">
      <c r="A1365" s="270"/>
      <c r="B1365" s="296" t="s">
        <v>653</v>
      </c>
      <c r="C1365" s="296" t="s">
        <v>534</v>
      </c>
      <c r="E1365" s="310" t="s">
        <v>219</v>
      </c>
      <c r="F1365" s="280" t="e">
        <f>#REF!</f>
        <v>#REF!</v>
      </c>
      <c r="G1365" s="281" t="e">
        <f>#REF!</f>
        <v>#REF!</v>
      </c>
      <c r="O1365" s="303"/>
    </row>
    <row r="1366" spans="1:15" ht="40.5" hidden="1">
      <c r="A1366" s="270"/>
      <c r="B1366" s="296" t="s">
        <v>653</v>
      </c>
      <c r="C1366" s="296" t="s">
        <v>534</v>
      </c>
      <c r="E1366" s="310" t="s">
        <v>694</v>
      </c>
      <c r="F1366" s="280" t="e">
        <f>#REF!</f>
        <v>#REF!</v>
      </c>
      <c r="G1366" s="281" t="e">
        <f>#REF!</f>
        <v>#REF!</v>
      </c>
      <c r="O1366" s="303"/>
    </row>
    <row r="1367" spans="1:15" hidden="1">
      <c r="A1367" s="270"/>
      <c r="B1367" s="296" t="s">
        <v>653</v>
      </c>
      <c r="C1367" s="296" t="s">
        <v>534</v>
      </c>
      <c r="E1367" s="310" t="s">
        <v>695</v>
      </c>
      <c r="F1367" s="280" t="e">
        <f>#REF!</f>
        <v>#REF!</v>
      </c>
      <c r="G1367" s="281" t="e">
        <f>#REF!</f>
        <v>#REF!</v>
      </c>
      <c r="O1367" s="303"/>
    </row>
    <row r="1368" spans="1:15" hidden="1">
      <c r="A1368" s="270"/>
      <c r="B1368" s="296" t="s">
        <v>653</v>
      </c>
      <c r="C1368" s="296" t="s">
        <v>534</v>
      </c>
      <c r="E1368" s="310" t="s">
        <v>294</v>
      </c>
      <c r="F1368" s="280" t="e">
        <f>#REF!</f>
        <v>#REF!</v>
      </c>
      <c r="G1368" s="281" t="e">
        <f>#REF!</f>
        <v>#REF!</v>
      </c>
      <c r="O1368" s="303"/>
    </row>
    <row r="1369" spans="1:15" hidden="1">
      <c r="A1369" s="270"/>
      <c r="B1369" s="296" t="s">
        <v>653</v>
      </c>
      <c r="C1369" s="296" t="s">
        <v>534</v>
      </c>
      <c r="E1369" s="310" t="s">
        <v>229</v>
      </c>
      <c r="F1369" s="280" t="e">
        <f>#REF!</f>
        <v>#REF!</v>
      </c>
      <c r="G1369" s="281" t="e">
        <f>#REF!</f>
        <v>#REF!</v>
      </c>
      <c r="O1369" s="303"/>
    </row>
    <row r="1370" spans="1:15" hidden="1">
      <c r="A1370" s="316"/>
      <c r="B1370" s="296" t="s">
        <v>653</v>
      </c>
      <c r="C1370" s="296" t="s">
        <v>534</v>
      </c>
      <c r="E1370" s="310" t="s">
        <v>696</v>
      </c>
      <c r="F1370" s="528" t="s">
        <v>458</v>
      </c>
      <c r="G1370" s="529" t="s">
        <v>458</v>
      </c>
      <c r="O1370" s="303"/>
    </row>
    <row r="1371" spans="1:15" hidden="1">
      <c r="A1371" s="270"/>
      <c r="B1371" s="296" t="s">
        <v>653</v>
      </c>
      <c r="C1371" s="296" t="s">
        <v>534</v>
      </c>
      <c r="E1371" s="310" t="s">
        <v>222</v>
      </c>
      <c r="F1371" s="280" t="e">
        <f>#REF!</f>
        <v>#REF!</v>
      </c>
      <c r="G1371" s="281" t="e">
        <f>#REF!</f>
        <v>#REF!</v>
      </c>
      <c r="O1371" s="303"/>
    </row>
    <row r="1372" spans="1:15" hidden="1">
      <c r="A1372" s="270"/>
      <c r="B1372" s="296" t="s">
        <v>653</v>
      </c>
      <c r="C1372" s="296" t="s">
        <v>534</v>
      </c>
      <c r="E1372" s="310" t="s">
        <v>485</v>
      </c>
      <c r="F1372" s="280" t="e">
        <f>#REF!</f>
        <v>#REF!</v>
      </c>
      <c r="G1372" s="281" t="e">
        <f>#REF!</f>
        <v>#REF!</v>
      </c>
      <c r="O1372" s="303"/>
    </row>
    <row r="1373" spans="1:15" hidden="1">
      <c r="A1373" s="270"/>
      <c r="B1373" s="296" t="s">
        <v>653</v>
      </c>
      <c r="C1373" s="296" t="s">
        <v>534</v>
      </c>
      <c r="E1373" s="310" t="s">
        <v>505</v>
      </c>
      <c r="F1373" s="280" t="e">
        <f>#REF!</f>
        <v>#REF!</v>
      </c>
      <c r="G1373" s="281" t="e">
        <f>#REF!</f>
        <v>#REF!</v>
      </c>
      <c r="O1373" s="303"/>
    </row>
    <row r="1374" spans="1:15" hidden="1">
      <c r="A1374" s="270"/>
      <c r="B1374" s="296" t="s">
        <v>653</v>
      </c>
      <c r="C1374" s="296" t="s">
        <v>534</v>
      </c>
      <c r="E1374" s="310" t="s">
        <v>697</v>
      </c>
      <c r="F1374" s="280" t="e">
        <f>#REF!</f>
        <v>#REF!</v>
      </c>
      <c r="G1374" s="281" t="e">
        <f>#REF!</f>
        <v>#REF!</v>
      </c>
      <c r="O1374" s="303"/>
    </row>
    <row r="1375" spans="1:15" hidden="1">
      <c r="A1375" s="316"/>
      <c r="B1375" s="296" t="s">
        <v>653</v>
      </c>
      <c r="C1375" s="296" t="s">
        <v>534</v>
      </c>
      <c r="E1375" s="310" t="s">
        <v>195</v>
      </c>
      <c r="F1375" s="325"/>
      <c r="G1375" s="351"/>
    </row>
    <row r="1376" spans="1:15" hidden="1">
      <c r="A1376" s="270"/>
      <c r="B1376" s="296" t="s">
        <v>653</v>
      </c>
      <c r="C1376" s="296" t="s">
        <v>534</v>
      </c>
      <c r="E1376" s="310" t="s">
        <v>698</v>
      </c>
      <c r="F1376" s="280" t="e">
        <f>#REF!</f>
        <v>#REF!</v>
      </c>
      <c r="G1376" s="281" t="e">
        <f>#REF!</f>
        <v>#REF!</v>
      </c>
    </row>
    <row r="1377" spans="1:15" hidden="1">
      <c r="A1377" s="270"/>
      <c r="B1377" s="296" t="s">
        <v>653</v>
      </c>
      <c r="C1377" s="296" t="s">
        <v>534</v>
      </c>
      <c r="E1377" s="310" t="s">
        <v>699</v>
      </c>
      <c r="F1377" s="280"/>
      <c r="G1377" s="281"/>
    </row>
    <row r="1378" spans="1:15" hidden="1">
      <c r="A1378" s="270"/>
      <c r="B1378" s="296" t="s">
        <v>653</v>
      </c>
      <c r="C1378" s="296" t="s">
        <v>534</v>
      </c>
      <c r="E1378" s="310" t="s">
        <v>700</v>
      </c>
      <c r="F1378" s="280" t="e">
        <f>#REF!</f>
        <v>#REF!</v>
      </c>
      <c r="G1378" s="281" t="e">
        <f>#REF!</f>
        <v>#REF!</v>
      </c>
    </row>
    <row r="1379" spans="1:15" hidden="1">
      <c r="A1379" s="270"/>
      <c r="B1379" s="296" t="s">
        <v>653</v>
      </c>
      <c r="C1379" s="296" t="s">
        <v>534</v>
      </c>
      <c r="E1379" s="310" t="s">
        <v>196</v>
      </c>
      <c r="F1379" s="280" t="e">
        <f>#REF!</f>
        <v>#REF!</v>
      </c>
      <c r="G1379" s="281" t="e">
        <f>#REF!</f>
        <v>#REF!</v>
      </c>
    </row>
    <row r="1380" spans="1:15" ht="40.5" hidden="1">
      <c r="A1380" s="270"/>
      <c r="B1380" s="296" t="s">
        <v>653</v>
      </c>
      <c r="C1380" s="296" t="s">
        <v>534</v>
      </c>
      <c r="E1380" s="310" t="s">
        <v>391</v>
      </c>
      <c r="F1380" s="280" t="e">
        <f>#REF!</f>
        <v>#REF!</v>
      </c>
      <c r="G1380" s="281" t="e">
        <f>#REF!</f>
        <v>#REF!</v>
      </c>
    </row>
    <row r="1381" spans="1:15" hidden="1">
      <c r="A1381" s="270"/>
      <c r="B1381" s="296" t="s">
        <v>653</v>
      </c>
      <c r="C1381" s="296" t="s">
        <v>534</v>
      </c>
      <c r="E1381" s="310" t="s">
        <v>451</v>
      </c>
      <c r="F1381" s="280" t="e">
        <f>#REF!</f>
        <v>#REF!</v>
      </c>
      <c r="G1381" s="281" t="e">
        <f>#REF!</f>
        <v>#REF!</v>
      </c>
    </row>
    <row r="1382" spans="1:15" ht="40.5" hidden="1">
      <c r="A1382" s="270"/>
      <c r="B1382" s="296" t="s">
        <v>653</v>
      </c>
      <c r="C1382" s="296" t="s">
        <v>534</v>
      </c>
      <c r="E1382" s="310" t="s">
        <v>521</v>
      </c>
      <c r="F1382" s="280" t="e">
        <f>#REF!</f>
        <v>#REF!</v>
      </c>
      <c r="G1382" s="281" t="e">
        <f>#REF!</f>
        <v>#REF!</v>
      </c>
    </row>
    <row r="1383" spans="1:15" ht="40.5" hidden="1">
      <c r="A1383" s="270"/>
      <c r="B1383" s="296" t="s">
        <v>653</v>
      </c>
      <c r="C1383" s="296" t="s">
        <v>534</v>
      </c>
      <c r="E1383" s="310" t="s">
        <v>522</v>
      </c>
      <c r="F1383" s="280" t="e">
        <f>#REF!</f>
        <v>#REF!</v>
      </c>
      <c r="G1383" s="281" t="e">
        <f>#REF!</f>
        <v>#REF!</v>
      </c>
    </row>
    <row r="1384" spans="1:15" hidden="1">
      <c r="A1384" s="270"/>
      <c r="B1384" s="296" t="s">
        <v>653</v>
      </c>
      <c r="C1384" s="296" t="s">
        <v>534</v>
      </c>
      <c r="E1384" s="310" t="s">
        <v>701</v>
      </c>
      <c r="F1384" s="280" t="e">
        <f>#REF!</f>
        <v>#REF!</v>
      </c>
      <c r="G1384" s="281" t="e">
        <f>#REF!</f>
        <v>#REF!</v>
      </c>
    </row>
    <row r="1385" spans="1:15" hidden="1">
      <c r="A1385" s="270"/>
      <c r="B1385" s="296" t="s">
        <v>653</v>
      </c>
      <c r="C1385" s="296" t="s">
        <v>534</v>
      </c>
      <c r="E1385" s="310" t="s">
        <v>276</v>
      </c>
      <c r="F1385" s="280" t="e">
        <f>#REF!</f>
        <v>#REF!</v>
      </c>
      <c r="G1385" s="281" t="e">
        <f>#REF!</f>
        <v>#REF!</v>
      </c>
    </row>
    <row r="1386" spans="1:15" hidden="1">
      <c r="A1386" s="270"/>
      <c r="B1386" s="296" t="s">
        <v>653</v>
      </c>
      <c r="C1386" s="296" t="s">
        <v>534</v>
      </c>
      <c r="E1386" s="310" t="s">
        <v>493</v>
      </c>
      <c r="F1386" s="280" t="e">
        <f>#REF!</f>
        <v>#REF!</v>
      </c>
      <c r="G1386" s="281" t="e">
        <f>#REF!</f>
        <v>#REF!</v>
      </c>
    </row>
    <row r="1387" spans="1:15" hidden="1">
      <c r="A1387" s="316"/>
      <c r="E1387" s="454"/>
      <c r="F1387" s="277"/>
      <c r="G1387" s="523"/>
    </row>
    <row r="1388" spans="1:15" s="481" customFormat="1" hidden="1">
      <c r="A1388" s="316"/>
      <c r="B1388" s="277"/>
      <c r="C1388" s="277"/>
      <c r="D1388" s="277"/>
      <c r="E1388" s="497"/>
      <c r="F1388" s="497"/>
      <c r="G1388" s="497"/>
      <c r="O1388" s="301"/>
    </row>
    <row r="1389" spans="1:15" hidden="1">
      <c r="A1389" s="316"/>
      <c r="E1389" s="497"/>
      <c r="F1389" s="497"/>
      <c r="G1389" s="497"/>
    </row>
    <row r="1390" spans="1:15" hidden="1">
      <c r="A1390" s="316"/>
      <c r="E1390" s="454"/>
      <c r="F1390" s="296"/>
      <c r="G1390" s="347"/>
    </row>
    <row r="1391" spans="1:15" hidden="1">
      <c r="A1391" s="316"/>
      <c r="E1391" s="454"/>
      <c r="F1391" s="460"/>
      <c r="O1391" s="303"/>
    </row>
    <row r="1392" spans="1:15" hidden="1">
      <c r="A1392" s="316"/>
      <c r="E1392" s="480"/>
      <c r="F1392" s="460"/>
      <c r="O1392" s="303"/>
    </row>
    <row r="1393" spans="1:15" hidden="1">
      <c r="A1393" s="316"/>
      <c r="E1393" s="454"/>
      <c r="F1393" s="277"/>
      <c r="G1393" s="515"/>
      <c r="O1393" s="303"/>
    </row>
    <row r="1394" spans="1:15" hidden="1">
      <c r="A1394" s="316"/>
      <c r="E1394" s="454"/>
      <c r="F1394" s="277"/>
      <c r="G1394" s="523"/>
      <c r="O1394" s="303"/>
    </row>
    <row r="1395" spans="1:15" ht="25.5" hidden="1">
      <c r="A1395" s="316"/>
      <c r="E1395" s="442" t="s">
        <v>0</v>
      </c>
      <c r="F1395" s="442"/>
      <c r="G1395" s="442"/>
      <c r="O1395" s="303"/>
    </row>
    <row r="1396" spans="1:15" ht="25.5" hidden="1">
      <c r="A1396" s="316"/>
      <c r="E1396" s="442" t="s">
        <v>179</v>
      </c>
      <c r="F1396" s="442"/>
      <c r="G1396" s="442"/>
      <c r="O1396" s="303"/>
    </row>
    <row r="1397" spans="1:15" ht="120" hidden="1">
      <c r="A1397" s="316"/>
      <c r="E1397" s="614" t="s">
        <v>702</v>
      </c>
      <c r="F1397" s="614"/>
      <c r="G1397" s="614"/>
      <c r="O1397" s="303"/>
    </row>
    <row r="1398" spans="1:15" ht="25.5" hidden="1">
      <c r="A1398" s="316"/>
      <c r="E1398" s="442" t="s">
        <v>397</v>
      </c>
      <c r="F1398" s="442"/>
      <c r="G1398" s="442"/>
      <c r="O1398" s="303"/>
    </row>
    <row r="1399" spans="1:15" ht="25.5" hidden="1">
      <c r="A1399" s="316"/>
      <c r="E1399" s="442"/>
      <c r="F1399" s="442"/>
      <c r="G1399" s="442"/>
      <c r="O1399" s="303"/>
    </row>
    <row r="1400" spans="1:15" ht="21" hidden="1" thickBot="1">
      <c r="A1400" s="316"/>
      <c r="E1400" s="688" t="s">
        <v>182</v>
      </c>
      <c r="F1400" s="672" t="s">
        <v>7</v>
      </c>
      <c r="G1400" s="691"/>
      <c r="O1400" s="303"/>
    </row>
    <row r="1401" spans="1:15" ht="21" hidden="1" thickBot="1">
      <c r="A1401" s="316"/>
      <c r="E1401" s="689"/>
      <c r="F1401" s="672" t="s">
        <v>12</v>
      </c>
      <c r="G1401" s="673"/>
      <c r="O1401" s="303"/>
    </row>
    <row r="1402" spans="1:15" ht="21" hidden="1" thickBot="1">
      <c r="A1402" s="316"/>
      <c r="E1402" s="692"/>
      <c r="F1402" s="344" t="s">
        <v>185</v>
      </c>
      <c r="G1402" s="345" t="s">
        <v>186</v>
      </c>
      <c r="O1402" s="303"/>
    </row>
    <row r="1403" spans="1:15" ht="21.75" hidden="1" thickTop="1" thickBot="1">
      <c r="A1403" s="316"/>
      <c r="E1403" s="549" t="s">
        <v>497</v>
      </c>
      <c r="F1403" s="693"/>
      <c r="G1403" s="694"/>
      <c r="O1403" s="303"/>
    </row>
    <row r="1404" spans="1:15" hidden="1">
      <c r="A1404" s="316"/>
      <c r="B1404" s="296" t="s">
        <v>703</v>
      </c>
      <c r="C1404" s="296" t="s">
        <v>534</v>
      </c>
      <c r="E1404" s="478" t="s">
        <v>704</v>
      </c>
      <c r="F1404" s="528" t="s">
        <v>461</v>
      </c>
      <c r="G1404" s="529" t="s">
        <v>461</v>
      </c>
      <c r="O1404" s="303"/>
    </row>
    <row r="1405" spans="1:15" hidden="1">
      <c r="A1405" s="316"/>
      <c r="B1405" s="296" t="s">
        <v>703</v>
      </c>
      <c r="C1405" s="296" t="s">
        <v>534</v>
      </c>
      <c r="E1405" s="310" t="s">
        <v>535</v>
      </c>
      <c r="F1405" s="528" t="s">
        <v>461</v>
      </c>
      <c r="G1405" s="529" t="s">
        <v>461</v>
      </c>
      <c r="O1405" s="303"/>
    </row>
    <row r="1406" spans="1:15" hidden="1">
      <c r="A1406" s="316"/>
      <c r="B1406" s="296" t="s">
        <v>703</v>
      </c>
      <c r="C1406" s="296" t="s">
        <v>534</v>
      </c>
      <c r="E1406" s="483" t="s">
        <v>551</v>
      </c>
      <c r="F1406" s="524" t="s">
        <v>461</v>
      </c>
      <c r="G1406" s="525" t="s">
        <v>461</v>
      </c>
      <c r="O1406" s="303"/>
    </row>
    <row r="1407" spans="1:15" hidden="1">
      <c r="A1407" s="514"/>
      <c r="B1407" s="296" t="s">
        <v>703</v>
      </c>
      <c r="C1407" s="296" t="s">
        <v>534</v>
      </c>
      <c r="E1407" s="310" t="s">
        <v>462</v>
      </c>
      <c r="F1407" s="695" t="s">
        <v>705</v>
      </c>
      <c r="G1407" s="696"/>
      <c r="O1407" s="303"/>
    </row>
    <row r="1408" spans="1:15" hidden="1">
      <c r="A1408" s="270"/>
      <c r="B1408" s="296" t="s">
        <v>703</v>
      </c>
      <c r="C1408" s="296" t="s">
        <v>534</v>
      </c>
      <c r="E1408" s="478" t="s">
        <v>706</v>
      </c>
      <c r="F1408" s="386" t="e">
        <f>#REF!</f>
        <v>#REF!</v>
      </c>
      <c r="G1408" s="366" t="e">
        <f>#REF!</f>
        <v>#REF!</v>
      </c>
      <c r="O1408" s="303"/>
    </row>
    <row r="1409" spans="1:15" hidden="1">
      <c r="A1409" s="316"/>
      <c r="B1409" s="296" t="s">
        <v>703</v>
      </c>
      <c r="C1409" s="296" t="s">
        <v>534</v>
      </c>
      <c r="E1409" s="310" t="s">
        <v>707</v>
      </c>
      <c r="F1409" s="528" t="s">
        <v>461</v>
      </c>
      <c r="G1409" s="529" t="s">
        <v>461</v>
      </c>
      <c r="O1409" s="303"/>
    </row>
    <row r="1410" spans="1:15" hidden="1">
      <c r="A1410" s="316"/>
      <c r="B1410" s="296" t="s">
        <v>703</v>
      </c>
      <c r="C1410" s="296" t="s">
        <v>534</v>
      </c>
      <c r="E1410" s="310" t="s">
        <v>630</v>
      </c>
      <c r="F1410" s="528" t="s">
        <v>461</v>
      </c>
      <c r="G1410" s="529" t="s">
        <v>461</v>
      </c>
      <c r="O1410" s="303"/>
    </row>
    <row r="1411" spans="1:15" hidden="1">
      <c r="A1411" s="316"/>
      <c r="B1411" s="296" t="s">
        <v>703</v>
      </c>
      <c r="C1411" s="296" t="s">
        <v>534</v>
      </c>
      <c r="E1411" s="310" t="s">
        <v>660</v>
      </c>
      <c r="F1411" s="528" t="s">
        <v>461</v>
      </c>
      <c r="G1411" s="529" t="s">
        <v>461</v>
      </c>
      <c r="O1411" s="303"/>
    </row>
    <row r="1412" spans="1:15" hidden="1">
      <c r="A1412" s="316"/>
      <c r="B1412" s="296" t="s">
        <v>703</v>
      </c>
      <c r="C1412" s="296" t="s">
        <v>534</v>
      </c>
      <c r="E1412" s="483" t="s">
        <v>661</v>
      </c>
      <c r="F1412" s="524" t="s">
        <v>461</v>
      </c>
      <c r="G1412" s="525" t="s">
        <v>461</v>
      </c>
      <c r="O1412" s="303"/>
    </row>
    <row r="1413" spans="1:15" hidden="1">
      <c r="A1413" s="514"/>
      <c r="B1413" s="296" t="s">
        <v>703</v>
      </c>
      <c r="C1413" s="296" t="s">
        <v>534</v>
      </c>
      <c r="E1413" s="310" t="s">
        <v>273</v>
      </c>
      <c r="F1413" s="695" t="s">
        <v>705</v>
      </c>
      <c r="G1413" s="696"/>
      <c r="O1413" s="303"/>
    </row>
    <row r="1414" spans="1:15" hidden="1">
      <c r="A1414" s="316"/>
      <c r="B1414" s="296" t="s">
        <v>703</v>
      </c>
      <c r="C1414" s="296" t="s">
        <v>534</v>
      </c>
      <c r="E1414" s="478" t="s">
        <v>585</v>
      </c>
      <c r="F1414" s="526" t="s">
        <v>461</v>
      </c>
      <c r="G1414" s="527" t="s">
        <v>461</v>
      </c>
      <c r="O1414" s="303"/>
    </row>
    <row r="1415" spans="1:15" hidden="1">
      <c r="A1415" s="316"/>
      <c r="B1415" s="296" t="s">
        <v>703</v>
      </c>
      <c r="C1415" s="296" t="s">
        <v>534</v>
      </c>
      <c r="E1415" s="310" t="s">
        <v>708</v>
      </c>
      <c r="F1415" s="528" t="s">
        <v>461</v>
      </c>
      <c r="G1415" s="529" t="s">
        <v>461</v>
      </c>
      <c r="O1415" s="303"/>
    </row>
    <row r="1416" spans="1:15" hidden="1">
      <c r="A1416" s="316"/>
      <c r="B1416" s="296" t="s">
        <v>703</v>
      </c>
      <c r="C1416" s="296" t="s">
        <v>534</v>
      </c>
      <c r="E1416" s="310" t="s">
        <v>709</v>
      </c>
      <c r="F1416" s="528" t="s">
        <v>461</v>
      </c>
      <c r="G1416" s="529" t="s">
        <v>461</v>
      </c>
      <c r="O1416" s="303"/>
    </row>
    <row r="1417" spans="1:15" hidden="1">
      <c r="A1417" s="270"/>
      <c r="B1417" s="296" t="s">
        <v>703</v>
      </c>
      <c r="C1417" s="296" t="s">
        <v>534</v>
      </c>
      <c r="E1417" s="310" t="s">
        <v>484</v>
      </c>
      <c r="F1417" s="280" t="e">
        <f>#REF!</f>
        <v>#REF!</v>
      </c>
      <c r="G1417" s="281" t="e">
        <f>#REF!</f>
        <v>#REF!</v>
      </c>
      <c r="O1417" s="303"/>
    </row>
    <row r="1418" spans="1:15" ht="40.5" hidden="1">
      <c r="A1418" s="316"/>
      <c r="B1418" s="296" t="s">
        <v>703</v>
      </c>
      <c r="C1418" s="296" t="s">
        <v>534</v>
      </c>
      <c r="E1418" s="310" t="s">
        <v>539</v>
      </c>
      <c r="F1418" s="528" t="s">
        <v>461</v>
      </c>
      <c r="G1418" s="529" t="s">
        <v>461</v>
      </c>
      <c r="O1418" s="303"/>
    </row>
    <row r="1419" spans="1:15" ht="40.5" hidden="1">
      <c r="A1419" s="270"/>
      <c r="B1419" s="296" t="s">
        <v>703</v>
      </c>
      <c r="C1419" s="296" t="s">
        <v>534</v>
      </c>
      <c r="E1419" s="310" t="s">
        <v>667</v>
      </c>
      <c r="F1419" s="280" t="e">
        <f>#REF!</f>
        <v>#REF!</v>
      </c>
      <c r="G1419" s="281" t="e">
        <f>#REF!</f>
        <v>#REF!</v>
      </c>
      <c r="O1419" s="303"/>
    </row>
    <row r="1420" spans="1:15" hidden="1">
      <c r="A1420" s="316"/>
      <c r="B1420" s="296" t="s">
        <v>703</v>
      </c>
      <c r="C1420" s="296" t="s">
        <v>534</v>
      </c>
      <c r="E1420" s="310" t="s">
        <v>449</v>
      </c>
      <c r="F1420" s="528" t="s">
        <v>461</v>
      </c>
      <c r="G1420" s="529" t="s">
        <v>461</v>
      </c>
      <c r="O1420" s="303"/>
    </row>
    <row r="1421" spans="1:15" hidden="1">
      <c r="A1421" s="270"/>
      <c r="B1421" s="296" t="s">
        <v>703</v>
      </c>
      <c r="C1421" s="296" t="s">
        <v>534</v>
      </c>
      <c r="E1421" s="310" t="s">
        <v>215</v>
      </c>
      <c r="F1421" s="280" t="e">
        <f>#REF!</f>
        <v>#REF!</v>
      </c>
      <c r="G1421" s="281" t="e">
        <f>#REF!</f>
        <v>#REF!</v>
      </c>
      <c r="O1421" s="303"/>
    </row>
    <row r="1422" spans="1:15" hidden="1">
      <c r="A1422" s="316"/>
      <c r="B1422" s="296" t="s">
        <v>703</v>
      </c>
      <c r="C1422" s="296" t="s">
        <v>534</v>
      </c>
      <c r="E1422" s="310" t="s">
        <v>438</v>
      </c>
      <c r="F1422" s="528" t="s">
        <v>461</v>
      </c>
      <c r="G1422" s="529" t="s">
        <v>461</v>
      </c>
      <c r="O1422" s="303"/>
    </row>
    <row r="1423" spans="1:15" hidden="1">
      <c r="A1423" s="316"/>
      <c r="B1423" s="296" t="s">
        <v>703</v>
      </c>
      <c r="C1423" s="296" t="s">
        <v>534</v>
      </c>
      <c r="E1423" s="555" t="s">
        <v>402</v>
      </c>
      <c r="F1423" s="528" t="s">
        <v>461</v>
      </c>
      <c r="G1423" s="529" t="s">
        <v>461</v>
      </c>
      <c r="O1423" s="303"/>
    </row>
    <row r="1424" spans="1:15" hidden="1">
      <c r="A1424" s="270"/>
      <c r="B1424" s="296" t="s">
        <v>703</v>
      </c>
      <c r="C1424" s="296" t="s">
        <v>534</v>
      </c>
      <c r="E1424" s="310" t="s">
        <v>710</v>
      </c>
      <c r="F1424" s="280" t="e">
        <f>#REF!</f>
        <v>#REF!</v>
      </c>
      <c r="G1424" s="281" t="e">
        <f>#REF!</f>
        <v>#REF!</v>
      </c>
      <c r="O1424" s="303"/>
    </row>
    <row r="1425" spans="1:15" hidden="1">
      <c r="A1425" s="316"/>
      <c r="B1425" s="296" t="s">
        <v>703</v>
      </c>
      <c r="C1425" s="296" t="s">
        <v>534</v>
      </c>
      <c r="E1425" s="310" t="s">
        <v>436</v>
      </c>
      <c r="F1425" s="528" t="s">
        <v>461</v>
      </c>
      <c r="G1425" s="529" t="s">
        <v>461</v>
      </c>
      <c r="O1425" s="303"/>
    </row>
    <row r="1426" spans="1:15" hidden="1">
      <c r="A1426" s="270"/>
      <c r="B1426" s="296" t="s">
        <v>703</v>
      </c>
      <c r="C1426" s="296" t="s">
        <v>534</v>
      </c>
      <c r="E1426" s="310" t="s">
        <v>256</v>
      </c>
      <c r="F1426" s="280" t="e">
        <f>#REF!</f>
        <v>#REF!</v>
      </c>
      <c r="G1426" s="281" t="e">
        <f>#REF!</f>
        <v>#REF!</v>
      </c>
      <c r="O1426" s="303"/>
    </row>
    <row r="1427" spans="1:15" hidden="1">
      <c r="A1427" s="316"/>
      <c r="B1427" s="296" t="s">
        <v>703</v>
      </c>
      <c r="C1427" s="296" t="s">
        <v>534</v>
      </c>
      <c r="E1427" s="310" t="s">
        <v>414</v>
      </c>
      <c r="F1427" s="528" t="s">
        <v>461</v>
      </c>
      <c r="G1427" s="529" t="s">
        <v>461</v>
      </c>
      <c r="O1427" s="303"/>
    </row>
    <row r="1428" spans="1:15" hidden="1">
      <c r="A1428" s="316"/>
      <c r="B1428" s="296" t="s">
        <v>703</v>
      </c>
      <c r="C1428" s="296" t="s">
        <v>534</v>
      </c>
      <c r="E1428" s="310" t="s">
        <v>467</v>
      </c>
      <c r="F1428" s="528" t="s">
        <v>461</v>
      </c>
      <c r="G1428" s="529" t="s">
        <v>461</v>
      </c>
      <c r="O1428" s="303"/>
    </row>
    <row r="1429" spans="1:15" hidden="1">
      <c r="A1429" s="316"/>
      <c r="B1429" s="296" t="s">
        <v>703</v>
      </c>
      <c r="C1429" s="296" t="s">
        <v>534</v>
      </c>
      <c r="E1429" s="483" t="s">
        <v>468</v>
      </c>
      <c r="F1429" s="524" t="s">
        <v>461</v>
      </c>
      <c r="G1429" s="525" t="s">
        <v>461</v>
      </c>
      <c r="O1429" s="303"/>
    </row>
    <row r="1430" spans="1:15" hidden="1">
      <c r="A1430" s="514"/>
      <c r="B1430" s="296" t="s">
        <v>703</v>
      </c>
      <c r="C1430" s="296" t="s">
        <v>534</v>
      </c>
      <c r="E1430" s="310" t="s">
        <v>283</v>
      </c>
      <c r="F1430" s="695" t="s">
        <v>705</v>
      </c>
      <c r="G1430" s="696"/>
      <c r="O1430" s="303"/>
    </row>
    <row r="1431" spans="1:15" hidden="1">
      <c r="A1431" s="316"/>
      <c r="B1431" s="296" t="s">
        <v>703</v>
      </c>
      <c r="C1431" s="296" t="s">
        <v>534</v>
      </c>
      <c r="E1431" s="478" t="s">
        <v>686</v>
      </c>
      <c r="F1431" s="526" t="s">
        <v>461</v>
      </c>
      <c r="G1431" s="527" t="s">
        <v>461</v>
      </c>
      <c r="O1431" s="303"/>
    </row>
    <row r="1432" spans="1:15" hidden="1">
      <c r="A1432" s="316"/>
      <c r="B1432" s="296" t="s">
        <v>703</v>
      </c>
      <c r="C1432" s="296" t="s">
        <v>534</v>
      </c>
      <c r="E1432" s="310" t="s">
        <v>492</v>
      </c>
      <c r="F1432" s="528" t="s">
        <v>461</v>
      </c>
      <c r="G1432" s="529" t="s">
        <v>461</v>
      </c>
      <c r="O1432" s="303"/>
    </row>
    <row r="1433" spans="1:15" hidden="1">
      <c r="A1433" s="316"/>
      <c r="B1433" s="296" t="s">
        <v>703</v>
      </c>
      <c r="C1433" s="296" t="s">
        <v>534</v>
      </c>
      <c r="E1433" s="310" t="s">
        <v>543</v>
      </c>
      <c r="F1433" s="528" t="s">
        <v>461</v>
      </c>
      <c r="G1433" s="529" t="s">
        <v>461</v>
      </c>
      <c r="O1433" s="303"/>
    </row>
    <row r="1434" spans="1:15" ht="40.5" hidden="1">
      <c r="A1434" s="270"/>
      <c r="B1434" s="296" t="s">
        <v>703</v>
      </c>
      <c r="C1434" s="296" t="s">
        <v>534</v>
      </c>
      <c r="E1434" s="310" t="s">
        <v>544</v>
      </c>
      <c r="F1434" s="280" t="e">
        <f>#REF!</f>
        <v>#REF!</v>
      </c>
      <c r="G1434" s="281" t="e">
        <f>#REF!</f>
        <v>#REF!</v>
      </c>
      <c r="O1434" s="303"/>
    </row>
    <row r="1435" spans="1:15" ht="40.5" hidden="1">
      <c r="A1435" s="316"/>
      <c r="B1435" s="296" t="s">
        <v>703</v>
      </c>
      <c r="C1435" s="296" t="s">
        <v>534</v>
      </c>
      <c r="E1435" s="310" t="s">
        <v>711</v>
      </c>
      <c r="F1435" s="528" t="s">
        <v>461</v>
      </c>
      <c r="G1435" s="529" t="s">
        <v>461</v>
      </c>
      <c r="O1435" s="303"/>
    </row>
    <row r="1436" spans="1:15" hidden="1">
      <c r="A1436" s="316"/>
      <c r="B1436" s="296" t="s">
        <v>703</v>
      </c>
      <c r="C1436" s="296" t="s">
        <v>534</v>
      </c>
      <c r="E1436" s="310" t="s">
        <v>529</v>
      </c>
      <c r="F1436" s="528" t="s">
        <v>461</v>
      </c>
      <c r="G1436" s="529" t="s">
        <v>461</v>
      </c>
      <c r="O1436" s="303"/>
    </row>
    <row r="1437" spans="1:15" hidden="1">
      <c r="A1437" s="316"/>
      <c r="B1437" s="296" t="s">
        <v>703</v>
      </c>
      <c r="C1437" s="296" t="s">
        <v>534</v>
      </c>
      <c r="E1437" s="310" t="s">
        <v>693</v>
      </c>
      <c r="F1437" s="528" t="s">
        <v>461</v>
      </c>
      <c r="G1437" s="529" t="s">
        <v>461</v>
      </c>
      <c r="O1437" s="303"/>
    </row>
    <row r="1438" spans="1:15" hidden="1">
      <c r="A1438" s="316"/>
      <c r="B1438" s="296" t="s">
        <v>703</v>
      </c>
      <c r="C1438" s="296" t="s">
        <v>534</v>
      </c>
      <c r="E1438" s="310" t="s">
        <v>294</v>
      </c>
      <c r="F1438" s="528" t="s">
        <v>461</v>
      </c>
      <c r="G1438" s="529" t="s">
        <v>461</v>
      </c>
      <c r="O1438" s="303"/>
    </row>
    <row r="1439" spans="1:15" hidden="1">
      <c r="A1439" s="270"/>
      <c r="B1439" s="296" t="s">
        <v>703</v>
      </c>
      <c r="C1439" s="296" t="s">
        <v>534</v>
      </c>
      <c r="E1439" s="310" t="s">
        <v>229</v>
      </c>
      <c r="F1439" s="280" t="e">
        <f>#REF!</f>
        <v>#REF!</v>
      </c>
      <c r="G1439" s="281" t="e">
        <f>#REF!</f>
        <v>#REF!</v>
      </c>
    </row>
    <row r="1440" spans="1:15" hidden="1">
      <c r="A1440" s="270"/>
      <c r="B1440" s="296" t="s">
        <v>703</v>
      </c>
      <c r="C1440" s="296" t="s">
        <v>534</v>
      </c>
      <c r="E1440" s="310" t="s">
        <v>211</v>
      </c>
      <c r="F1440" s="280" t="e">
        <f>#REF!</f>
        <v>#REF!</v>
      </c>
      <c r="G1440" s="281" t="e">
        <f>#REF!</f>
        <v>#REF!</v>
      </c>
    </row>
    <row r="1441" spans="1:15" hidden="1">
      <c r="A1441" s="316"/>
      <c r="B1441" s="296" t="s">
        <v>703</v>
      </c>
      <c r="C1441" s="296" t="s">
        <v>534</v>
      </c>
      <c r="E1441" s="310" t="s">
        <v>696</v>
      </c>
      <c r="F1441" s="528" t="s">
        <v>461</v>
      </c>
      <c r="G1441" s="529" t="s">
        <v>461</v>
      </c>
    </row>
    <row r="1442" spans="1:15" hidden="1">
      <c r="A1442" s="316"/>
      <c r="B1442" s="296" t="s">
        <v>703</v>
      </c>
      <c r="C1442" s="296" t="s">
        <v>534</v>
      </c>
      <c r="E1442" s="310" t="s">
        <v>700</v>
      </c>
      <c r="F1442" s="528" t="s">
        <v>461</v>
      </c>
      <c r="G1442" s="529" t="s">
        <v>461</v>
      </c>
    </row>
    <row r="1443" spans="1:15" hidden="1">
      <c r="A1443" s="316"/>
      <c r="B1443" s="296" t="s">
        <v>703</v>
      </c>
      <c r="C1443" s="296" t="s">
        <v>534</v>
      </c>
      <c r="E1443" s="310" t="s">
        <v>196</v>
      </c>
      <c r="F1443" s="528" t="s">
        <v>461</v>
      </c>
      <c r="G1443" s="529" t="s">
        <v>461</v>
      </c>
    </row>
    <row r="1444" spans="1:15" hidden="1">
      <c r="A1444" s="316"/>
      <c r="B1444" s="296" t="s">
        <v>703</v>
      </c>
      <c r="C1444" s="296" t="s">
        <v>534</v>
      </c>
      <c r="E1444" s="483" t="s">
        <v>712</v>
      </c>
      <c r="F1444" s="524" t="s">
        <v>461</v>
      </c>
      <c r="G1444" s="525" t="s">
        <v>461</v>
      </c>
    </row>
    <row r="1445" spans="1:15" hidden="1">
      <c r="A1445" s="514"/>
      <c r="B1445" s="296" t="s">
        <v>703</v>
      </c>
      <c r="C1445" s="296" t="s">
        <v>534</v>
      </c>
      <c r="E1445" s="310" t="s">
        <v>451</v>
      </c>
      <c r="F1445" s="695" t="s">
        <v>705</v>
      </c>
      <c r="G1445" s="696"/>
    </row>
    <row r="1446" spans="1:15" hidden="1">
      <c r="A1446" s="316"/>
      <c r="B1446" s="296" t="s">
        <v>703</v>
      </c>
      <c r="C1446" s="296" t="s">
        <v>534</v>
      </c>
      <c r="E1446" s="478" t="s">
        <v>713</v>
      </c>
      <c r="F1446" s="526" t="s">
        <v>461</v>
      </c>
      <c r="G1446" s="527" t="s">
        <v>461</v>
      </c>
    </row>
    <row r="1447" spans="1:15" hidden="1">
      <c r="A1447" s="316"/>
      <c r="B1447" s="296" t="s">
        <v>703</v>
      </c>
      <c r="C1447" s="296" t="s">
        <v>534</v>
      </c>
      <c r="E1447" s="483" t="s">
        <v>701</v>
      </c>
      <c r="F1447" s="524" t="s">
        <v>461</v>
      </c>
      <c r="G1447" s="525" t="s">
        <v>461</v>
      </c>
    </row>
    <row r="1448" spans="1:15" hidden="1">
      <c r="A1448" s="514"/>
      <c r="B1448" s="296" t="s">
        <v>703</v>
      </c>
      <c r="C1448" s="296" t="s">
        <v>534</v>
      </c>
      <c r="E1448" s="310" t="s">
        <v>276</v>
      </c>
      <c r="F1448" s="695" t="s">
        <v>705</v>
      </c>
      <c r="G1448" s="696"/>
    </row>
    <row r="1449" spans="1:15" hidden="1">
      <c r="A1449" s="316"/>
      <c r="E1449" s="454"/>
      <c r="F1449" s="538"/>
      <c r="G1449" s="523"/>
    </row>
    <row r="1450" spans="1:15" s="481" customFormat="1" hidden="1">
      <c r="A1450" s="316"/>
      <c r="B1450" s="277"/>
      <c r="C1450" s="277"/>
      <c r="D1450" s="277"/>
      <c r="E1450" s="497"/>
      <c r="F1450" s="497"/>
      <c r="G1450" s="497"/>
      <c r="O1450" s="301"/>
    </row>
    <row r="1451" spans="1:15" hidden="1">
      <c r="A1451" s="316"/>
      <c r="E1451" s="497"/>
      <c r="F1451" s="497"/>
      <c r="G1451" s="497"/>
    </row>
    <row r="1452" spans="1:15" hidden="1">
      <c r="A1452" s="316"/>
      <c r="E1452" s="454"/>
      <c r="F1452" s="296"/>
      <c r="G1452" s="347"/>
    </row>
    <row r="1453" spans="1:15" hidden="1">
      <c r="A1453" s="316"/>
      <c r="E1453" s="454"/>
      <c r="F1453" s="460"/>
    </row>
    <row r="1454" spans="1:15" hidden="1">
      <c r="A1454" s="316"/>
      <c r="E1454" s="480"/>
      <c r="F1454" s="460"/>
    </row>
    <row r="1455" spans="1:15" hidden="1">
      <c r="A1455" s="316"/>
      <c r="E1455" s="454"/>
      <c r="F1455" s="277"/>
      <c r="G1455" s="523"/>
      <c r="O1455" s="303"/>
    </row>
    <row r="1456" spans="1:15" hidden="1">
      <c r="A1456" s="316"/>
      <c r="E1456" s="454"/>
      <c r="F1456" s="277"/>
      <c r="G1456" s="523"/>
      <c r="O1456" s="303"/>
    </row>
    <row r="1457" spans="1:15" ht="25.5" hidden="1">
      <c r="A1457" s="316"/>
      <c r="E1457" s="442" t="s">
        <v>0</v>
      </c>
      <c r="F1457" s="442"/>
      <c r="G1457" s="442"/>
      <c r="O1457" s="303"/>
    </row>
    <row r="1458" spans="1:15" ht="25.5" hidden="1">
      <c r="A1458" s="316"/>
      <c r="E1458" s="442" t="s">
        <v>179</v>
      </c>
      <c r="F1458" s="442"/>
      <c r="G1458" s="442"/>
      <c r="O1458" s="303"/>
    </row>
    <row r="1459" spans="1:15" ht="90" hidden="1">
      <c r="A1459" s="316"/>
      <c r="E1459" s="614" t="s">
        <v>714</v>
      </c>
      <c r="F1459" s="614"/>
      <c r="G1459" s="614"/>
      <c r="O1459" s="303"/>
    </row>
    <row r="1460" spans="1:15" ht="25.5" hidden="1">
      <c r="A1460" s="316"/>
      <c r="E1460" s="442" t="s">
        <v>397</v>
      </c>
      <c r="F1460" s="442"/>
      <c r="G1460" s="442"/>
      <c r="O1460" s="303"/>
    </row>
    <row r="1461" spans="1:15" ht="25.5" hidden="1">
      <c r="A1461" s="316"/>
      <c r="E1461" s="442"/>
      <c r="F1461" s="442"/>
      <c r="G1461" s="442"/>
      <c r="O1461" s="303"/>
    </row>
    <row r="1462" spans="1:15" ht="21" hidden="1" thickBot="1">
      <c r="A1462" s="316"/>
      <c r="E1462" s="688" t="s">
        <v>182</v>
      </c>
      <c r="F1462" s="672" t="s">
        <v>7</v>
      </c>
      <c r="G1462" s="691"/>
      <c r="O1462" s="303"/>
    </row>
    <row r="1463" spans="1:15" ht="21" hidden="1" thickBot="1">
      <c r="A1463" s="316"/>
      <c r="E1463" s="689"/>
      <c r="F1463" s="672" t="s">
        <v>12</v>
      </c>
      <c r="G1463" s="673"/>
      <c r="O1463" s="303"/>
    </row>
    <row r="1464" spans="1:15" ht="21" hidden="1" thickBot="1">
      <c r="A1464" s="316"/>
      <c r="E1464" s="692"/>
      <c r="F1464" s="344" t="s">
        <v>185</v>
      </c>
      <c r="G1464" s="345" t="s">
        <v>186</v>
      </c>
      <c r="O1464" s="303"/>
    </row>
    <row r="1465" spans="1:15" ht="21.75" hidden="1" thickTop="1" thickBot="1">
      <c r="A1465" s="316"/>
      <c r="E1465" s="549" t="s">
        <v>497</v>
      </c>
      <c r="F1465" s="693"/>
      <c r="G1465" s="694"/>
      <c r="O1465" s="303"/>
    </row>
    <row r="1466" spans="1:15" hidden="1">
      <c r="A1466" s="514"/>
      <c r="B1466" s="296" t="s">
        <v>715</v>
      </c>
      <c r="C1466" s="296" t="s">
        <v>534</v>
      </c>
      <c r="E1466" s="299" t="s">
        <v>551</v>
      </c>
      <c r="F1466" s="695" t="s">
        <v>705</v>
      </c>
      <c r="G1466" s="696"/>
      <c r="O1466" s="303"/>
    </row>
    <row r="1467" spans="1:15" hidden="1">
      <c r="A1467" s="270"/>
      <c r="B1467" s="296" t="s">
        <v>715</v>
      </c>
      <c r="C1467" s="296" t="s">
        <v>534</v>
      </c>
      <c r="E1467" s="583" t="s">
        <v>221</v>
      </c>
      <c r="F1467" s="386" t="e">
        <f>#REF!</f>
        <v>#REF!</v>
      </c>
      <c r="G1467" s="366" t="e">
        <f>#REF!</f>
        <v>#REF!</v>
      </c>
      <c r="O1467" s="303"/>
    </row>
    <row r="1468" spans="1:15" hidden="1">
      <c r="A1468" s="316"/>
      <c r="B1468" s="296" t="s">
        <v>715</v>
      </c>
      <c r="C1468" s="296" t="s">
        <v>534</v>
      </c>
      <c r="E1468" s="299" t="s">
        <v>716</v>
      </c>
      <c r="F1468" s="431" t="s">
        <v>717</v>
      </c>
      <c r="G1468" s="351" t="s">
        <v>717</v>
      </c>
      <c r="O1468" s="303"/>
    </row>
    <row r="1469" spans="1:15" hidden="1">
      <c r="A1469" s="316"/>
      <c r="B1469" s="296" t="s">
        <v>715</v>
      </c>
      <c r="C1469" s="296" t="s">
        <v>534</v>
      </c>
      <c r="E1469" s="470" t="s">
        <v>718</v>
      </c>
      <c r="F1469" s="431" t="s">
        <v>461</v>
      </c>
      <c r="G1469" s="351" t="s">
        <v>461</v>
      </c>
      <c r="O1469" s="303"/>
    </row>
    <row r="1470" spans="1:15" hidden="1">
      <c r="A1470" s="316"/>
      <c r="B1470" s="296" t="s">
        <v>715</v>
      </c>
      <c r="C1470" s="296" t="s">
        <v>534</v>
      </c>
      <c r="E1470" s="299" t="s">
        <v>719</v>
      </c>
      <c r="F1470" s="431" t="s">
        <v>461</v>
      </c>
      <c r="G1470" s="351" t="s">
        <v>461</v>
      </c>
      <c r="O1470" s="303"/>
    </row>
    <row r="1471" spans="1:15" hidden="1">
      <c r="A1471" s="316"/>
      <c r="B1471" s="296" t="s">
        <v>715</v>
      </c>
      <c r="C1471" s="296" t="s">
        <v>534</v>
      </c>
      <c r="E1471" s="299" t="s">
        <v>409</v>
      </c>
      <c r="F1471" s="431" t="s">
        <v>461</v>
      </c>
      <c r="G1471" s="351" t="s">
        <v>461</v>
      </c>
      <c r="O1471" s="303"/>
    </row>
    <row r="1472" spans="1:15" hidden="1">
      <c r="A1472" s="270"/>
      <c r="B1472" s="296" t="s">
        <v>715</v>
      </c>
      <c r="C1472" s="296" t="s">
        <v>534</v>
      </c>
      <c r="E1472" s="299" t="s">
        <v>412</v>
      </c>
      <c r="F1472" s="280" t="e">
        <f>#REF!</f>
        <v>#REF!</v>
      </c>
      <c r="G1472" s="281" t="e">
        <f>#REF!</f>
        <v>#REF!</v>
      </c>
      <c r="O1472" s="303"/>
    </row>
    <row r="1473" spans="1:15" hidden="1">
      <c r="A1473" s="270"/>
      <c r="B1473" s="296" t="s">
        <v>715</v>
      </c>
      <c r="C1473" s="296" t="s">
        <v>534</v>
      </c>
      <c r="E1473" s="299" t="s">
        <v>720</v>
      </c>
      <c r="F1473" s="280" t="e">
        <f>#REF!</f>
        <v>#REF!</v>
      </c>
      <c r="G1473" s="281" t="e">
        <f>#REF!</f>
        <v>#REF!</v>
      </c>
      <c r="O1473" s="303"/>
    </row>
    <row r="1474" spans="1:15" ht="40.5" hidden="1">
      <c r="A1474" s="316"/>
      <c r="B1474" s="296" t="s">
        <v>715</v>
      </c>
      <c r="C1474" s="296" t="s">
        <v>534</v>
      </c>
      <c r="E1474" s="299" t="s">
        <v>667</v>
      </c>
      <c r="F1474" s="431" t="s">
        <v>461</v>
      </c>
      <c r="G1474" s="351" t="s">
        <v>461</v>
      </c>
      <c r="O1474" s="303"/>
    </row>
    <row r="1475" spans="1:15" hidden="1">
      <c r="A1475" s="316"/>
      <c r="B1475" s="296" t="s">
        <v>715</v>
      </c>
      <c r="C1475" s="296" t="s">
        <v>534</v>
      </c>
      <c r="E1475" s="299" t="s">
        <v>334</v>
      </c>
      <c r="F1475" s="431" t="s">
        <v>461</v>
      </c>
      <c r="G1475" s="351" t="s">
        <v>461</v>
      </c>
      <c r="O1475" s="303"/>
    </row>
    <row r="1476" spans="1:15" hidden="1">
      <c r="A1476" s="270"/>
      <c r="B1476" s="296" t="s">
        <v>715</v>
      </c>
      <c r="C1476" s="296" t="s">
        <v>534</v>
      </c>
      <c r="E1476" s="299" t="s">
        <v>721</v>
      </c>
      <c r="F1476" s="280" t="e">
        <f>#REF!</f>
        <v>#REF!</v>
      </c>
      <c r="G1476" s="281" t="e">
        <f>#REF!</f>
        <v>#REF!</v>
      </c>
      <c r="O1476" s="303"/>
    </row>
    <row r="1477" spans="1:15" hidden="1">
      <c r="A1477" s="270"/>
      <c r="B1477" s="296" t="s">
        <v>715</v>
      </c>
      <c r="C1477" s="296" t="s">
        <v>534</v>
      </c>
      <c r="E1477" s="299" t="s">
        <v>402</v>
      </c>
      <c r="F1477" s="280"/>
      <c r="G1477" s="281"/>
      <c r="O1477" s="303"/>
    </row>
    <row r="1478" spans="1:15" hidden="1">
      <c r="A1478" s="270"/>
      <c r="B1478" s="296" t="s">
        <v>715</v>
      </c>
      <c r="C1478" s="296" t="s">
        <v>534</v>
      </c>
      <c r="E1478" s="299" t="s">
        <v>465</v>
      </c>
      <c r="F1478" s="280" t="e">
        <f>#REF!</f>
        <v>#REF!</v>
      </c>
      <c r="G1478" s="281" t="e">
        <f>#REF!</f>
        <v>#REF!</v>
      </c>
      <c r="O1478" s="303"/>
    </row>
    <row r="1479" spans="1:15" hidden="1">
      <c r="A1479" s="316"/>
      <c r="B1479" s="296" t="s">
        <v>715</v>
      </c>
      <c r="C1479" s="296" t="s">
        <v>534</v>
      </c>
      <c r="E1479" s="299" t="s">
        <v>722</v>
      </c>
      <c r="F1479" s="431" t="s">
        <v>461</v>
      </c>
      <c r="G1479" s="351" t="s">
        <v>461</v>
      </c>
      <c r="O1479" s="303"/>
    </row>
    <row r="1480" spans="1:15" hidden="1">
      <c r="A1480" s="270"/>
      <c r="B1480" s="296" t="s">
        <v>715</v>
      </c>
      <c r="C1480" s="296" t="s">
        <v>534</v>
      </c>
      <c r="E1480" s="299" t="s">
        <v>417</v>
      </c>
      <c r="F1480" s="350" t="e">
        <f>#REF!</f>
        <v>#REF!</v>
      </c>
      <c r="G1480" s="351" t="e">
        <f>#REF!</f>
        <v>#REF!</v>
      </c>
      <c r="O1480" s="303"/>
    </row>
    <row r="1481" spans="1:15" hidden="1">
      <c r="A1481" s="316"/>
      <c r="B1481" s="296" t="s">
        <v>715</v>
      </c>
      <c r="C1481" s="296" t="s">
        <v>534</v>
      </c>
      <c r="E1481" s="299" t="s">
        <v>723</v>
      </c>
      <c r="F1481" s="431" t="s">
        <v>461</v>
      </c>
      <c r="G1481" s="351" t="s">
        <v>461</v>
      </c>
      <c r="O1481" s="303"/>
    </row>
    <row r="1482" spans="1:15" hidden="1">
      <c r="A1482" s="316"/>
      <c r="B1482" s="296" t="s">
        <v>715</v>
      </c>
      <c r="C1482" s="296" t="s">
        <v>534</v>
      </c>
      <c r="E1482" s="299" t="s">
        <v>724</v>
      </c>
      <c r="F1482" s="431" t="s">
        <v>461</v>
      </c>
      <c r="G1482" s="351" t="s">
        <v>461</v>
      </c>
      <c r="O1482" s="303"/>
    </row>
    <row r="1483" spans="1:15" hidden="1">
      <c r="A1483" s="316"/>
      <c r="B1483" s="296" t="s">
        <v>715</v>
      </c>
      <c r="C1483" s="296" t="s">
        <v>534</v>
      </c>
      <c r="E1483" s="584" t="s">
        <v>725</v>
      </c>
      <c r="F1483" s="615" t="s">
        <v>461</v>
      </c>
      <c r="G1483" s="616" t="s">
        <v>461</v>
      </c>
      <c r="O1483" s="303"/>
    </row>
    <row r="1484" spans="1:15" hidden="1">
      <c r="A1484" s="514"/>
      <c r="B1484" s="296" t="s">
        <v>715</v>
      </c>
      <c r="C1484" s="296" t="s">
        <v>534</v>
      </c>
      <c r="E1484" s="299" t="s">
        <v>283</v>
      </c>
      <c r="F1484" s="695" t="s">
        <v>705</v>
      </c>
      <c r="G1484" s="696"/>
      <c r="O1484" s="303"/>
    </row>
    <row r="1485" spans="1:15" ht="40.5" hidden="1">
      <c r="A1485" s="316"/>
      <c r="B1485" s="296" t="s">
        <v>715</v>
      </c>
      <c r="C1485" s="296" t="s">
        <v>534</v>
      </c>
      <c r="E1485" s="583" t="s">
        <v>544</v>
      </c>
      <c r="F1485" s="617" t="s">
        <v>461</v>
      </c>
      <c r="G1485" s="537" t="s">
        <v>461</v>
      </c>
      <c r="O1485" s="303"/>
    </row>
    <row r="1486" spans="1:15" hidden="1">
      <c r="A1486" s="316"/>
      <c r="B1486" s="296" t="s">
        <v>715</v>
      </c>
      <c r="C1486" s="296" t="s">
        <v>534</v>
      </c>
      <c r="E1486" s="299" t="s">
        <v>726</v>
      </c>
      <c r="F1486" s="431" t="s">
        <v>461</v>
      </c>
      <c r="G1486" s="351" t="s">
        <v>461</v>
      </c>
      <c r="O1486" s="303"/>
    </row>
    <row r="1487" spans="1:15" hidden="1">
      <c r="A1487" s="316"/>
      <c r="B1487" s="296" t="s">
        <v>715</v>
      </c>
      <c r="C1487" s="296" t="s">
        <v>534</v>
      </c>
      <c r="E1487" s="299" t="s">
        <v>211</v>
      </c>
      <c r="F1487" s="431" t="s">
        <v>461</v>
      </c>
      <c r="G1487" s="351" t="s">
        <v>461</v>
      </c>
    </row>
    <row r="1488" spans="1:15" hidden="1">
      <c r="A1488" s="316"/>
      <c r="B1488" s="296" t="s">
        <v>715</v>
      </c>
      <c r="C1488" s="296" t="s">
        <v>534</v>
      </c>
      <c r="E1488" s="299" t="s">
        <v>727</v>
      </c>
      <c r="F1488" s="431" t="s">
        <v>461</v>
      </c>
      <c r="G1488" s="351" t="s">
        <v>461</v>
      </c>
    </row>
    <row r="1489" spans="1:15" hidden="1">
      <c r="A1489" s="270"/>
      <c r="B1489" s="296" t="s">
        <v>715</v>
      </c>
      <c r="C1489" s="296" t="s">
        <v>534</v>
      </c>
      <c r="E1489" s="299" t="s">
        <v>728</v>
      </c>
      <c r="F1489" s="280" t="e">
        <f>#REF!</f>
        <v>#REF!</v>
      </c>
      <c r="G1489" s="281" t="e">
        <f>#REF!</f>
        <v>#REF!</v>
      </c>
    </row>
    <row r="1490" spans="1:15" hidden="1">
      <c r="A1490" s="316"/>
      <c r="B1490" s="296" t="s">
        <v>715</v>
      </c>
      <c r="C1490" s="296" t="s">
        <v>534</v>
      </c>
      <c r="E1490" s="299" t="s">
        <v>729</v>
      </c>
      <c r="F1490" s="431" t="s">
        <v>461</v>
      </c>
      <c r="G1490" s="351" t="s">
        <v>461</v>
      </c>
    </row>
    <row r="1491" spans="1:15" hidden="1">
      <c r="A1491" s="316"/>
      <c r="E1491" s="297"/>
      <c r="F1491" s="277"/>
      <c r="G1491" s="523"/>
    </row>
    <row r="1492" spans="1:15" s="481" customFormat="1" hidden="1">
      <c r="A1492" s="316"/>
      <c r="B1492" s="277"/>
      <c r="C1492" s="277"/>
      <c r="D1492" s="277"/>
      <c r="E1492" s="497"/>
      <c r="F1492" s="497"/>
      <c r="G1492" s="497"/>
      <c r="O1492" s="301"/>
    </row>
    <row r="1493" spans="1:15" hidden="1">
      <c r="A1493" s="316"/>
      <c r="E1493" s="497"/>
      <c r="F1493" s="497"/>
      <c r="G1493" s="497"/>
    </row>
    <row r="1494" spans="1:15" hidden="1">
      <c r="A1494" s="316"/>
      <c r="E1494" s="454"/>
      <c r="F1494" s="296"/>
      <c r="G1494" s="347"/>
    </row>
    <row r="1495" spans="1:15" hidden="1">
      <c r="A1495" s="316"/>
      <c r="E1495" s="454"/>
      <c r="F1495" s="460"/>
    </row>
    <row r="1496" spans="1:15" hidden="1">
      <c r="A1496" s="316"/>
      <c r="E1496" s="480"/>
      <c r="F1496" s="460"/>
    </row>
    <row r="1497" spans="1:15" hidden="1">
      <c r="A1497" s="316"/>
      <c r="E1497" s="454"/>
      <c r="F1497" s="277"/>
      <c r="G1497" s="523"/>
    </row>
    <row r="1498" spans="1:15" hidden="1">
      <c r="A1498" s="316"/>
      <c r="E1498" s="454"/>
      <c r="F1498" s="277"/>
      <c r="G1498" s="523"/>
    </row>
    <row r="1499" spans="1:15" ht="25.5" hidden="1">
      <c r="A1499" s="316"/>
      <c r="E1499" s="442" t="s">
        <v>0</v>
      </c>
      <c r="F1499" s="442"/>
      <c r="G1499" s="442"/>
    </row>
    <row r="1500" spans="1:15" ht="25.5" hidden="1">
      <c r="A1500" s="316"/>
      <c r="E1500" s="442" t="s">
        <v>179</v>
      </c>
      <c r="F1500" s="442"/>
      <c r="G1500" s="442"/>
    </row>
    <row r="1501" spans="1:15" ht="30" hidden="1">
      <c r="A1501" s="316"/>
      <c r="E1501" s="614" t="s">
        <v>730</v>
      </c>
      <c r="F1501" s="614"/>
      <c r="G1501" s="614"/>
    </row>
    <row r="1502" spans="1:15" ht="25.5" hidden="1">
      <c r="A1502" s="316"/>
      <c r="E1502" s="442" t="s">
        <v>397</v>
      </c>
      <c r="F1502" s="442"/>
      <c r="G1502" s="442"/>
    </row>
    <row r="1503" spans="1:15" ht="25.5" hidden="1">
      <c r="A1503" s="316"/>
      <c r="E1503" s="442"/>
      <c r="F1503" s="442"/>
      <c r="G1503" s="442"/>
    </row>
    <row r="1504" spans="1:15" ht="21" hidden="1" thickBot="1">
      <c r="A1504" s="316"/>
      <c r="E1504" s="688" t="s">
        <v>182</v>
      </c>
      <c r="F1504" s="672" t="s">
        <v>7</v>
      </c>
      <c r="G1504" s="691"/>
    </row>
    <row r="1505" spans="1:15" ht="21" hidden="1" thickBot="1">
      <c r="A1505" s="316"/>
      <c r="E1505" s="689"/>
      <c r="F1505" s="672" t="s">
        <v>12</v>
      </c>
      <c r="G1505" s="673"/>
    </row>
    <row r="1506" spans="1:15" ht="21" hidden="1" thickBot="1">
      <c r="A1506" s="316"/>
      <c r="E1506" s="690"/>
      <c r="F1506" s="344" t="s">
        <v>185</v>
      </c>
      <c r="G1506" s="345" t="s">
        <v>186</v>
      </c>
    </row>
    <row r="1507" spans="1:15" hidden="1">
      <c r="A1507" s="270"/>
      <c r="B1507" s="296" t="s">
        <v>731</v>
      </c>
      <c r="C1507" s="296" t="s">
        <v>534</v>
      </c>
      <c r="E1507" s="310" t="s">
        <v>659</v>
      </c>
      <c r="F1507" s="280" t="e">
        <f>#REF!</f>
        <v>#REF!</v>
      </c>
      <c r="G1507" s="281" t="e">
        <f>#REF!</f>
        <v>#REF!</v>
      </c>
    </row>
    <row r="1508" spans="1:15" hidden="1">
      <c r="A1508" s="270"/>
      <c r="B1508" s="296" t="s">
        <v>731</v>
      </c>
      <c r="C1508" s="296" t="s">
        <v>534</v>
      </c>
      <c r="E1508" s="310" t="s">
        <v>660</v>
      </c>
      <c r="F1508" s="350" t="e">
        <f>#REF!</f>
        <v>#REF!</v>
      </c>
      <c r="G1508" s="351" t="e">
        <f>#REF!</f>
        <v>#REF!</v>
      </c>
    </row>
    <row r="1509" spans="1:15" hidden="1">
      <c r="A1509" s="270"/>
      <c r="B1509" s="296" t="s">
        <v>731</v>
      </c>
      <c r="C1509" s="296" t="s">
        <v>534</v>
      </c>
      <c r="E1509" s="555" t="s">
        <v>732</v>
      </c>
      <c r="F1509" s="280" t="e">
        <f>#REF!</f>
        <v>#REF!</v>
      </c>
      <c r="G1509" s="281" t="e">
        <f>#REF!</f>
        <v>#REF!</v>
      </c>
    </row>
    <row r="1510" spans="1:15" ht="40.5" hidden="1">
      <c r="A1510" s="270"/>
      <c r="B1510" s="296" t="s">
        <v>731</v>
      </c>
      <c r="C1510" s="296" t="s">
        <v>534</v>
      </c>
      <c r="E1510" s="278" t="s">
        <v>567</v>
      </c>
      <c r="F1510" s="280" t="e">
        <f>#REF!</f>
        <v>#REF!</v>
      </c>
      <c r="G1510" s="281" t="e">
        <f>#REF!</f>
        <v>#REF!</v>
      </c>
    </row>
    <row r="1511" spans="1:15" hidden="1">
      <c r="A1511" s="270"/>
      <c r="B1511" s="296" t="s">
        <v>731</v>
      </c>
      <c r="C1511" s="296" t="s">
        <v>534</v>
      </c>
      <c r="E1511" s="310" t="s">
        <v>693</v>
      </c>
      <c r="F1511" s="280" t="e">
        <f>#REF!</f>
        <v>#REF!</v>
      </c>
      <c r="G1511" s="281" t="e">
        <f>#REF!</f>
        <v>#REF!</v>
      </c>
    </row>
    <row r="1512" spans="1:15" hidden="1">
      <c r="A1512" s="270"/>
      <c r="B1512" s="296" t="s">
        <v>731</v>
      </c>
      <c r="C1512" s="296" t="s">
        <v>534</v>
      </c>
      <c r="E1512" s="555" t="s">
        <v>419</v>
      </c>
      <c r="F1512" s="280" t="e">
        <f>#REF!</f>
        <v>#REF!</v>
      </c>
      <c r="G1512" s="281" t="e">
        <f>#REF!</f>
        <v>#REF!</v>
      </c>
    </row>
    <row r="1513" spans="1:15" ht="40.5" hidden="1">
      <c r="A1513" s="270"/>
      <c r="B1513" s="296" t="s">
        <v>731</v>
      </c>
      <c r="C1513" s="296" t="s">
        <v>534</v>
      </c>
      <c r="E1513" s="555" t="s">
        <v>733</v>
      </c>
      <c r="F1513" s="280" t="e">
        <f>#REF!</f>
        <v>#REF!</v>
      </c>
      <c r="G1513" s="281" t="e">
        <f>#REF!</f>
        <v>#REF!</v>
      </c>
    </row>
    <row r="1514" spans="1:15" hidden="1">
      <c r="A1514" s="270"/>
      <c r="B1514" s="296" t="s">
        <v>731</v>
      </c>
      <c r="C1514" s="296" t="s">
        <v>534</v>
      </c>
      <c r="E1514" s="310" t="s">
        <v>699</v>
      </c>
      <c r="F1514" s="280" t="e">
        <f>#REF!</f>
        <v>#REF!</v>
      </c>
      <c r="G1514" s="281" t="e">
        <f>#REF!</f>
        <v>#REF!</v>
      </c>
    </row>
    <row r="1515" spans="1:15">
      <c r="A1515" s="316"/>
      <c r="E1515" s="454"/>
      <c r="F1515" s="277"/>
      <c r="G1515" s="523"/>
    </row>
    <row r="1516" spans="1:15" s="481" customFormat="1">
      <c r="A1516" s="316"/>
      <c r="B1516" s="277"/>
      <c r="C1516" s="277"/>
      <c r="D1516" s="277"/>
      <c r="E1516" s="497"/>
      <c r="F1516" s="497"/>
      <c r="G1516" s="497"/>
      <c r="O1516" s="301"/>
    </row>
    <row r="1517" spans="1:15">
      <c r="A1517" s="302"/>
      <c r="E1517" s="454"/>
      <c r="F1517" s="296"/>
      <c r="G1517" s="347"/>
    </row>
    <row r="1518" spans="1:15">
      <c r="A1518" s="302"/>
      <c r="E1518" s="454"/>
      <c r="F1518" s="460"/>
    </row>
    <row r="1519" spans="1:15">
      <c r="A1519" s="316"/>
      <c r="F1519" s="498"/>
    </row>
    <row r="1520" spans="1:15">
      <c r="A1520" s="316"/>
      <c r="F1520" s="498"/>
    </row>
    <row r="1521" spans="1:15">
      <c r="A1521" s="316"/>
      <c r="F1521" s="498"/>
    </row>
    <row r="1522" spans="1:15">
      <c r="A1522" s="316"/>
      <c r="F1522" s="498"/>
    </row>
    <row r="1523" spans="1:15">
      <c r="A1523" s="316"/>
      <c r="F1523" s="498"/>
    </row>
    <row r="1524" spans="1:15">
      <c r="A1524" s="316"/>
      <c r="F1524" s="498"/>
    </row>
    <row r="1525" spans="1:15">
      <c r="A1525" s="316"/>
      <c r="F1525" s="498"/>
    </row>
    <row r="1526" spans="1:15">
      <c r="A1526" s="316"/>
      <c r="F1526" s="498"/>
    </row>
    <row r="1527" spans="1:15">
      <c r="A1527" s="316"/>
      <c r="F1527" s="498"/>
    </row>
    <row r="1528" spans="1:15">
      <c r="A1528" s="316"/>
      <c r="F1528" s="498"/>
    </row>
    <row r="1529" spans="1:15">
      <c r="A1529" s="316"/>
      <c r="F1529" s="498"/>
    </row>
    <row r="1530" spans="1:15">
      <c r="A1530" s="316"/>
      <c r="F1530" s="498"/>
    </row>
    <row r="1531" spans="1:15">
      <c r="A1531" s="316"/>
      <c r="F1531" s="498"/>
    </row>
    <row r="1532" spans="1:15">
      <c r="A1532" s="316"/>
      <c r="F1532" s="498"/>
    </row>
    <row r="1533" spans="1:15">
      <c r="A1533" s="316"/>
      <c r="F1533" s="498"/>
    </row>
    <row r="1534" spans="1:15" s="371" customFormat="1">
      <c r="A1534" s="316"/>
      <c r="B1534" s="296"/>
      <c r="C1534" s="296"/>
      <c r="D1534" s="296"/>
      <c r="E1534" s="460"/>
      <c r="F1534" s="498"/>
      <c r="O1534" s="301"/>
    </row>
    <row r="1535" spans="1:15" s="371" customFormat="1">
      <c r="A1535" s="316"/>
      <c r="B1535" s="296"/>
      <c r="C1535" s="296"/>
      <c r="D1535" s="296"/>
      <c r="E1535" s="460"/>
      <c r="F1535" s="498"/>
      <c r="O1535" s="301"/>
    </row>
    <row r="1536" spans="1:15" s="371" customFormat="1">
      <c r="A1536" s="316"/>
      <c r="B1536" s="296"/>
      <c r="C1536" s="296"/>
      <c r="D1536" s="296"/>
      <c r="E1536" s="460"/>
      <c r="F1536" s="498"/>
      <c r="O1536" s="301"/>
    </row>
    <row r="1537" spans="1:15" s="371" customFormat="1">
      <c r="A1537" s="316"/>
      <c r="B1537" s="296"/>
      <c r="C1537" s="296"/>
      <c r="D1537" s="296"/>
      <c r="E1537" s="460"/>
      <c r="F1537" s="498"/>
      <c r="O1537" s="301"/>
    </row>
    <row r="1538" spans="1:15" s="371" customFormat="1">
      <c r="A1538" s="316"/>
      <c r="B1538" s="296"/>
      <c r="C1538" s="296"/>
      <c r="D1538" s="296"/>
      <c r="E1538" s="460"/>
      <c r="F1538" s="498"/>
      <c r="O1538" s="301"/>
    </row>
    <row r="1539" spans="1:15" s="371" customFormat="1">
      <c r="A1539" s="316"/>
      <c r="B1539" s="296"/>
      <c r="C1539" s="296"/>
      <c r="D1539" s="296"/>
      <c r="E1539" s="460"/>
      <c r="F1539" s="498"/>
      <c r="O1539" s="301"/>
    </row>
    <row r="1540" spans="1:15" s="371" customFormat="1">
      <c r="A1540" s="316"/>
      <c r="B1540" s="296"/>
      <c r="C1540" s="296"/>
      <c r="D1540" s="296"/>
      <c r="E1540" s="460"/>
      <c r="F1540" s="498"/>
      <c r="O1540" s="301"/>
    </row>
    <row r="1541" spans="1:15" s="371" customFormat="1">
      <c r="A1541" s="316"/>
      <c r="B1541" s="296"/>
      <c r="C1541" s="296"/>
      <c r="D1541" s="296"/>
      <c r="E1541" s="460"/>
      <c r="F1541" s="498"/>
      <c r="O1541" s="301"/>
    </row>
    <row r="1542" spans="1:15" s="371" customFormat="1">
      <c r="A1542" s="316"/>
      <c r="B1542" s="296"/>
      <c r="C1542" s="296"/>
      <c r="D1542" s="296"/>
      <c r="E1542" s="460"/>
      <c r="F1542" s="498"/>
      <c r="O1542" s="301"/>
    </row>
    <row r="1543" spans="1:15" s="371" customFormat="1">
      <c r="A1543" s="316"/>
      <c r="B1543" s="296"/>
      <c r="C1543" s="296"/>
      <c r="D1543" s="296"/>
      <c r="E1543" s="460"/>
      <c r="F1543" s="498"/>
      <c r="O1543" s="301"/>
    </row>
    <row r="1544" spans="1:15" s="371" customFormat="1">
      <c r="A1544" s="316"/>
      <c r="B1544" s="296"/>
      <c r="C1544" s="296"/>
      <c r="D1544" s="296"/>
      <c r="E1544" s="460"/>
      <c r="F1544" s="498"/>
      <c r="O1544" s="301"/>
    </row>
    <row r="1545" spans="1:15" s="371" customFormat="1">
      <c r="A1545" s="316"/>
      <c r="B1545" s="296"/>
      <c r="C1545" s="296"/>
      <c r="D1545" s="296"/>
      <c r="E1545" s="460"/>
      <c r="F1545" s="498"/>
      <c r="O1545" s="301"/>
    </row>
    <row r="1546" spans="1:15" s="371" customFormat="1">
      <c r="A1546" s="316"/>
      <c r="B1546" s="296"/>
      <c r="C1546" s="296"/>
      <c r="D1546" s="296"/>
      <c r="E1546" s="460"/>
      <c r="F1546" s="498"/>
      <c r="O1546" s="301"/>
    </row>
    <row r="1547" spans="1:15" s="371" customFormat="1">
      <c r="A1547" s="316"/>
      <c r="B1547" s="296"/>
      <c r="C1547" s="296"/>
      <c r="D1547" s="296"/>
      <c r="E1547" s="460"/>
      <c r="F1547" s="498"/>
      <c r="O1547" s="301"/>
    </row>
    <row r="1548" spans="1:15" s="371" customFormat="1">
      <c r="A1548" s="316"/>
      <c r="B1548" s="296"/>
      <c r="C1548" s="296"/>
      <c r="D1548" s="296"/>
      <c r="E1548" s="460"/>
      <c r="F1548" s="498"/>
      <c r="O1548" s="301"/>
    </row>
    <row r="1549" spans="1:15" s="371" customFormat="1">
      <c r="A1549" s="316"/>
      <c r="B1549" s="296"/>
      <c r="C1549" s="296"/>
      <c r="D1549" s="296"/>
      <c r="E1549" s="460"/>
      <c r="F1549" s="498"/>
      <c r="O1549" s="301"/>
    </row>
    <row r="1550" spans="1:15" s="371" customFormat="1">
      <c r="A1550" s="316"/>
      <c r="B1550" s="296"/>
      <c r="C1550" s="296"/>
      <c r="D1550" s="296"/>
      <c r="E1550" s="460"/>
      <c r="F1550" s="498"/>
      <c r="O1550" s="301"/>
    </row>
    <row r="1551" spans="1:15" s="371" customFormat="1">
      <c r="A1551" s="316"/>
      <c r="B1551" s="296"/>
      <c r="C1551" s="296"/>
      <c r="D1551" s="296"/>
      <c r="E1551" s="460"/>
      <c r="F1551" s="498"/>
      <c r="O1551" s="301"/>
    </row>
    <row r="1552" spans="1:15" s="371" customFormat="1">
      <c r="A1552" s="316"/>
      <c r="B1552" s="296"/>
      <c r="C1552" s="296"/>
      <c r="D1552" s="296"/>
      <c r="E1552" s="460"/>
      <c r="F1552" s="498"/>
      <c r="O1552" s="301"/>
    </row>
    <row r="1553" spans="1:15" s="371" customFormat="1">
      <c r="A1553" s="316"/>
      <c r="B1553" s="296"/>
      <c r="C1553" s="296"/>
      <c r="D1553" s="296"/>
      <c r="E1553" s="460"/>
      <c r="F1553" s="498"/>
      <c r="O1553" s="301"/>
    </row>
    <row r="1554" spans="1:15" s="371" customFormat="1">
      <c r="A1554" s="316"/>
      <c r="B1554" s="296"/>
      <c r="C1554" s="296"/>
      <c r="D1554" s="296"/>
      <c r="E1554" s="460"/>
      <c r="F1554" s="498"/>
      <c r="O1554" s="301"/>
    </row>
    <row r="1555" spans="1:15" s="371" customFormat="1">
      <c r="A1555" s="316"/>
      <c r="B1555" s="296"/>
      <c r="C1555" s="296"/>
      <c r="D1555" s="296"/>
      <c r="E1555" s="460"/>
      <c r="F1555" s="498"/>
      <c r="O1555" s="301"/>
    </row>
    <row r="1556" spans="1:15" s="371" customFormat="1">
      <c r="A1556" s="316"/>
      <c r="B1556" s="296"/>
      <c r="C1556" s="296"/>
      <c r="D1556" s="296"/>
      <c r="E1556" s="460"/>
      <c r="F1556" s="498"/>
      <c r="O1556" s="301"/>
    </row>
    <row r="1557" spans="1:15" s="371" customFormat="1">
      <c r="A1557" s="316"/>
      <c r="B1557" s="296"/>
      <c r="C1557" s="296"/>
      <c r="D1557" s="296"/>
      <c r="E1557" s="460"/>
      <c r="F1557" s="498"/>
      <c r="O1557" s="301"/>
    </row>
    <row r="1558" spans="1:15" s="371" customFormat="1">
      <c r="A1558" s="316"/>
      <c r="B1558" s="296"/>
      <c r="C1558" s="296"/>
      <c r="D1558" s="296"/>
      <c r="E1558" s="460"/>
      <c r="F1558" s="498"/>
      <c r="O1558" s="301"/>
    </row>
    <row r="1559" spans="1:15" s="371" customFormat="1">
      <c r="A1559" s="316"/>
      <c r="B1559" s="296"/>
      <c r="C1559" s="296"/>
      <c r="D1559" s="296"/>
      <c r="E1559" s="460"/>
      <c r="F1559" s="498"/>
      <c r="O1559" s="301"/>
    </row>
    <row r="1560" spans="1:15" s="371" customFormat="1">
      <c r="A1560" s="316"/>
      <c r="B1560" s="296"/>
      <c r="C1560" s="296"/>
      <c r="D1560" s="296"/>
      <c r="E1560" s="460"/>
      <c r="F1560" s="498"/>
      <c r="O1560" s="301"/>
    </row>
    <row r="1561" spans="1:15" s="371" customFormat="1">
      <c r="A1561" s="316"/>
      <c r="B1561" s="296"/>
      <c r="C1561" s="296"/>
      <c r="D1561" s="296"/>
      <c r="E1561" s="460"/>
      <c r="F1561" s="498"/>
      <c r="O1561" s="301"/>
    </row>
    <row r="1562" spans="1:15" s="371" customFormat="1">
      <c r="A1562" s="316"/>
      <c r="B1562" s="296"/>
      <c r="C1562" s="296"/>
      <c r="D1562" s="296"/>
      <c r="E1562" s="460"/>
      <c r="F1562" s="498"/>
      <c r="O1562" s="301"/>
    </row>
    <row r="1563" spans="1:15" s="371" customFormat="1">
      <c r="A1563" s="316"/>
      <c r="B1563" s="296"/>
      <c r="C1563" s="296"/>
      <c r="D1563" s="296"/>
      <c r="E1563" s="460"/>
      <c r="F1563" s="498"/>
      <c r="O1563" s="301"/>
    </row>
    <row r="1564" spans="1:15" s="371" customFormat="1">
      <c r="A1564" s="316"/>
      <c r="B1564" s="296"/>
      <c r="C1564" s="296"/>
      <c r="D1564" s="296"/>
      <c r="E1564" s="460"/>
      <c r="F1564" s="498"/>
      <c r="O1564" s="301"/>
    </row>
    <row r="1565" spans="1:15" s="371" customFormat="1">
      <c r="A1565" s="316"/>
      <c r="B1565" s="296"/>
      <c r="C1565" s="296"/>
      <c r="D1565" s="296"/>
      <c r="E1565" s="460"/>
      <c r="F1565" s="498"/>
      <c r="O1565" s="301"/>
    </row>
    <row r="1566" spans="1:15" s="371" customFormat="1">
      <c r="A1566" s="316"/>
      <c r="B1566" s="296"/>
      <c r="C1566" s="296"/>
      <c r="D1566" s="296"/>
      <c r="E1566" s="460"/>
      <c r="F1566" s="498"/>
      <c r="O1566" s="301"/>
    </row>
    <row r="1567" spans="1:15" s="371" customFormat="1">
      <c r="A1567" s="316"/>
      <c r="B1567" s="296"/>
      <c r="C1567" s="296"/>
      <c r="D1567" s="296"/>
      <c r="E1567" s="460"/>
      <c r="F1567" s="498"/>
      <c r="O1567" s="301"/>
    </row>
    <row r="1568" spans="1:15" s="371" customFormat="1">
      <c r="A1568" s="316"/>
      <c r="B1568" s="296"/>
      <c r="C1568" s="296"/>
      <c r="D1568" s="296"/>
      <c r="E1568" s="460"/>
      <c r="F1568" s="498"/>
      <c r="O1568" s="301"/>
    </row>
    <row r="1569" spans="1:15" s="371" customFormat="1">
      <c r="A1569" s="316"/>
      <c r="B1569" s="296"/>
      <c r="C1569" s="296"/>
      <c r="D1569" s="296"/>
      <c r="E1569" s="460"/>
      <c r="F1569" s="498"/>
      <c r="O1569" s="301"/>
    </row>
    <row r="1570" spans="1:15" s="371" customFormat="1">
      <c r="A1570" s="316"/>
      <c r="B1570" s="296"/>
      <c r="C1570" s="296"/>
      <c r="D1570" s="296"/>
      <c r="E1570" s="460"/>
      <c r="F1570" s="498"/>
      <c r="O1570" s="301"/>
    </row>
    <row r="1571" spans="1:15" s="371" customFormat="1">
      <c r="A1571" s="316"/>
      <c r="B1571" s="296"/>
      <c r="C1571" s="296"/>
      <c r="D1571" s="296"/>
      <c r="E1571" s="460"/>
      <c r="F1571" s="498"/>
      <c r="O1571" s="301"/>
    </row>
    <row r="1572" spans="1:15" s="371" customFormat="1">
      <c r="A1572" s="316"/>
      <c r="B1572" s="296"/>
      <c r="C1572" s="296"/>
      <c r="D1572" s="296"/>
      <c r="E1572" s="460"/>
      <c r="F1572" s="498"/>
      <c r="O1572" s="301"/>
    </row>
    <row r="1573" spans="1:15" s="371" customFormat="1">
      <c r="A1573" s="316"/>
      <c r="B1573" s="296"/>
      <c r="C1573" s="296"/>
      <c r="D1573" s="296"/>
      <c r="E1573" s="460"/>
      <c r="F1573" s="498"/>
      <c r="O1573" s="301"/>
    </row>
    <row r="1574" spans="1:15" s="371" customFormat="1">
      <c r="A1574" s="316"/>
      <c r="B1574" s="296"/>
      <c r="C1574" s="296"/>
      <c r="D1574" s="296"/>
      <c r="E1574" s="460"/>
      <c r="F1574" s="498"/>
      <c r="O1574" s="301"/>
    </row>
    <row r="1575" spans="1:15" s="371" customFormat="1">
      <c r="A1575" s="316"/>
      <c r="B1575" s="296"/>
      <c r="C1575" s="296"/>
      <c r="D1575" s="296"/>
      <c r="E1575" s="460"/>
      <c r="F1575" s="498"/>
      <c r="O1575" s="301"/>
    </row>
    <row r="1576" spans="1:15" s="371" customFormat="1">
      <c r="A1576" s="316"/>
      <c r="B1576" s="296"/>
      <c r="C1576" s="296"/>
      <c r="D1576" s="296"/>
      <c r="E1576" s="460"/>
      <c r="F1576" s="498"/>
      <c r="O1576" s="301"/>
    </row>
    <row r="1577" spans="1:15" s="371" customFormat="1">
      <c r="A1577" s="316"/>
      <c r="B1577" s="296"/>
      <c r="C1577" s="296"/>
      <c r="D1577" s="296"/>
      <c r="E1577" s="460"/>
      <c r="F1577" s="498"/>
      <c r="O1577" s="301"/>
    </row>
    <row r="1578" spans="1:15" s="371" customFormat="1">
      <c r="A1578" s="316"/>
      <c r="B1578" s="296"/>
      <c r="C1578" s="296"/>
      <c r="D1578" s="296"/>
      <c r="E1578" s="460"/>
      <c r="F1578" s="498"/>
      <c r="O1578" s="301"/>
    </row>
    <row r="1579" spans="1:15" s="371" customFormat="1">
      <c r="A1579" s="316"/>
      <c r="B1579" s="296"/>
      <c r="C1579" s="296"/>
      <c r="D1579" s="296"/>
      <c r="E1579" s="460"/>
      <c r="F1579" s="498"/>
      <c r="O1579" s="301"/>
    </row>
    <row r="1580" spans="1:15" s="371" customFormat="1">
      <c r="A1580" s="316"/>
      <c r="B1580" s="296"/>
      <c r="C1580" s="296"/>
      <c r="D1580" s="296"/>
      <c r="E1580" s="460"/>
      <c r="F1580" s="498"/>
      <c r="O1580" s="301"/>
    </row>
    <row r="1581" spans="1:15" s="371" customFormat="1">
      <c r="A1581" s="316"/>
      <c r="B1581" s="296"/>
      <c r="C1581" s="296"/>
      <c r="D1581" s="296"/>
      <c r="E1581" s="460"/>
      <c r="F1581" s="498"/>
      <c r="O1581" s="301"/>
    </row>
    <row r="1582" spans="1:15" s="371" customFormat="1">
      <c r="A1582" s="316"/>
      <c r="B1582" s="296"/>
      <c r="C1582" s="296"/>
      <c r="D1582" s="296"/>
      <c r="E1582" s="460"/>
      <c r="F1582" s="498"/>
      <c r="O1582" s="301"/>
    </row>
    <row r="1583" spans="1:15" s="371" customFormat="1">
      <c r="A1583" s="316"/>
      <c r="B1583" s="296"/>
      <c r="C1583" s="296"/>
      <c r="D1583" s="296"/>
      <c r="E1583" s="460"/>
      <c r="F1583" s="498"/>
      <c r="O1583" s="301"/>
    </row>
    <row r="1584" spans="1:15" s="371" customFormat="1">
      <c r="A1584" s="316"/>
      <c r="B1584" s="296"/>
      <c r="C1584" s="296"/>
      <c r="D1584" s="296"/>
      <c r="E1584" s="460"/>
      <c r="F1584" s="498"/>
      <c r="O1584" s="301"/>
    </row>
    <row r="1585" spans="1:15" s="371" customFormat="1">
      <c r="A1585" s="316"/>
      <c r="B1585" s="296"/>
      <c r="C1585" s="296"/>
      <c r="D1585" s="296"/>
      <c r="E1585" s="460"/>
      <c r="F1585" s="498"/>
      <c r="O1585" s="301"/>
    </row>
    <row r="1586" spans="1:15" s="371" customFormat="1">
      <c r="A1586" s="316"/>
      <c r="B1586" s="296"/>
      <c r="C1586" s="296"/>
      <c r="D1586" s="296"/>
      <c r="E1586" s="460"/>
      <c r="F1586" s="498"/>
      <c r="O1586" s="301"/>
    </row>
    <row r="1587" spans="1:15" s="371" customFormat="1">
      <c r="A1587" s="316"/>
      <c r="B1587" s="296"/>
      <c r="C1587" s="296"/>
      <c r="D1587" s="296"/>
      <c r="E1587" s="460"/>
      <c r="F1587" s="498"/>
      <c r="O1587" s="301"/>
    </row>
    <row r="1588" spans="1:15" s="371" customFormat="1">
      <c r="A1588" s="316"/>
      <c r="B1588" s="296"/>
      <c r="C1588" s="296"/>
      <c r="D1588" s="296"/>
      <c r="E1588" s="460"/>
      <c r="F1588" s="498"/>
      <c r="O1588" s="301"/>
    </row>
    <row r="1589" spans="1:15" s="371" customFormat="1">
      <c r="A1589" s="316"/>
      <c r="B1589" s="296"/>
      <c r="C1589" s="296"/>
      <c r="D1589" s="296"/>
      <c r="E1589" s="460"/>
      <c r="F1589" s="498"/>
      <c r="O1589" s="301"/>
    </row>
    <row r="1590" spans="1:15" s="371" customFormat="1">
      <c r="A1590" s="316"/>
      <c r="B1590" s="296"/>
      <c r="C1590" s="296"/>
      <c r="D1590" s="296"/>
      <c r="E1590" s="460"/>
      <c r="F1590" s="498"/>
      <c r="O1590" s="301"/>
    </row>
    <row r="1591" spans="1:15" s="371" customFormat="1">
      <c r="A1591" s="316"/>
      <c r="B1591" s="296"/>
      <c r="C1591" s="296"/>
      <c r="D1591" s="296"/>
      <c r="E1591" s="460"/>
      <c r="F1591" s="498"/>
      <c r="O1591" s="301"/>
    </row>
    <row r="1592" spans="1:15" s="371" customFormat="1">
      <c r="A1592" s="316"/>
      <c r="B1592" s="296"/>
      <c r="C1592" s="296"/>
      <c r="D1592" s="296"/>
      <c r="E1592" s="460"/>
      <c r="F1592" s="498"/>
      <c r="O1592" s="301"/>
    </row>
    <row r="1593" spans="1:15" s="371" customFormat="1">
      <c r="A1593" s="316"/>
      <c r="B1593" s="296"/>
      <c r="C1593" s="296"/>
      <c r="D1593" s="296"/>
      <c r="E1593" s="460"/>
      <c r="F1593" s="498"/>
      <c r="O1593" s="301"/>
    </row>
    <row r="1594" spans="1:15" s="371" customFormat="1">
      <c r="A1594" s="316"/>
      <c r="B1594" s="296"/>
      <c r="C1594" s="296"/>
      <c r="D1594" s="296"/>
      <c r="E1594" s="460"/>
      <c r="F1594" s="498"/>
      <c r="O1594" s="301"/>
    </row>
    <row r="1595" spans="1:15" s="371" customFormat="1">
      <c r="A1595" s="316"/>
      <c r="B1595" s="296"/>
      <c r="C1595" s="296"/>
      <c r="D1595" s="296"/>
      <c r="E1595" s="460"/>
      <c r="F1595" s="498"/>
      <c r="O1595" s="301"/>
    </row>
    <row r="1596" spans="1:15" s="371" customFormat="1">
      <c r="A1596" s="316"/>
      <c r="B1596" s="296"/>
      <c r="C1596" s="296"/>
      <c r="D1596" s="296"/>
      <c r="E1596" s="460"/>
      <c r="F1596" s="498"/>
      <c r="O1596" s="301"/>
    </row>
    <row r="1597" spans="1:15" s="371" customFormat="1">
      <c r="A1597" s="316"/>
      <c r="B1597" s="296"/>
      <c r="C1597" s="296"/>
      <c r="D1597" s="296"/>
      <c r="E1597" s="460"/>
      <c r="F1597" s="498"/>
      <c r="O1597" s="301"/>
    </row>
    <row r="1598" spans="1:15" s="371" customFormat="1">
      <c r="A1598" s="316"/>
      <c r="B1598" s="296"/>
      <c r="C1598" s="296"/>
      <c r="D1598" s="296"/>
      <c r="E1598" s="460"/>
      <c r="F1598" s="498"/>
      <c r="O1598" s="301"/>
    </row>
    <row r="1599" spans="1:15" s="371" customFormat="1">
      <c r="A1599" s="316"/>
      <c r="B1599" s="296"/>
      <c r="C1599" s="296"/>
      <c r="D1599" s="296"/>
      <c r="E1599" s="460"/>
      <c r="F1599" s="498"/>
      <c r="O1599" s="301"/>
    </row>
    <row r="1600" spans="1:15" s="371" customFormat="1">
      <c r="A1600" s="316"/>
      <c r="B1600" s="296"/>
      <c r="C1600" s="296"/>
      <c r="D1600" s="296"/>
      <c r="E1600" s="460"/>
      <c r="F1600" s="498"/>
      <c r="O1600" s="301"/>
    </row>
    <row r="1601" spans="1:15" s="371" customFormat="1">
      <c r="A1601" s="316"/>
      <c r="B1601" s="296"/>
      <c r="C1601" s="296"/>
      <c r="D1601" s="296"/>
      <c r="E1601" s="460"/>
      <c r="F1601" s="498"/>
      <c r="O1601" s="301"/>
    </row>
    <row r="1602" spans="1:15" s="371" customFormat="1">
      <c r="A1602" s="316"/>
      <c r="B1602" s="296"/>
      <c r="C1602" s="296"/>
      <c r="D1602" s="296"/>
      <c r="E1602" s="460"/>
      <c r="F1602" s="498"/>
      <c r="O1602" s="301"/>
    </row>
    <row r="1603" spans="1:15" s="371" customFormat="1">
      <c r="A1603" s="316"/>
      <c r="B1603" s="296"/>
      <c r="C1603" s="296"/>
      <c r="D1603" s="296"/>
      <c r="E1603" s="460"/>
      <c r="F1603" s="498"/>
      <c r="O1603" s="301"/>
    </row>
    <row r="1604" spans="1:15" s="371" customFormat="1">
      <c r="A1604" s="316"/>
      <c r="B1604" s="296"/>
      <c r="C1604" s="296"/>
      <c r="D1604" s="296"/>
      <c r="E1604" s="460"/>
      <c r="F1604" s="498"/>
      <c r="O1604" s="301"/>
    </row>
    <row r="1605" spans="1:15" s="371" customFormat="1">
      <c r="A1605" s="316"/>
      <c r="B1605" s="296"/>
      <c r="C1605" s="296"/>
      <c r="D1605" s="296"/>
      <c r="E1605" s="460"/>
      <c r="F1605" s="498"/>
      <c r="O1605" s="301"/>
    </row>
    <row r="1606" spans="1:15" s="371" customFormat="1">
      <c r="A1606" s="316"/>
      <c r="B1606" s="296"/>
      <c r="C1606" s="296"/>
      <c r="D1606" s="296"/>
      <c r="E1606" s="460"/>
      <c r="F1606" s="498"/>
      <c r="O1606" s="301"/>
    </row>
    <row r="1607" spans="1:15" s="371" customFormat="1">
      <c r="A1607" s="316"/>
      <c r="B1607" s="296"/>
      <c r="C1607" s="296"/>
      <c r="D1607" s="296"/>
      <c r="E1607" s="460"/>
      <c r="F1607" s="498"/>
      <c r="O1607" s="301"/>
    </row>
    <row r="1608" spans="1:15" s="371" customFormat="1">
      <c r="A1608" s="316"/>
      <c r="B1608" s="296"/>
      <c r="C1608" s="296"/>
      <c r="D1608" s="296"/>
      <c r="E1608" s="460"/>
      <c r="F1608" s="498"/>
      <c r="O1608" s="301"/>
    </row>
    <row r="1609" spans="1:15" s="371" customFormat="1">
      <c r="A1609" s="316"/>
      <c r="B1609" s="296"/>
      <c r="C1609" s="296"/>
      <c r="D1609" s="296"/>
      <c r="E1609" s="460"/>
      <c r="F1609" s="498"/>
      <c r="O1609" s="301"/>
    </row>
    <row r="1610" spans="1:15" s="371" customFormat="1">
      <c r="A1610" s="316"/>
      <c r="B1610" s="296"/>
      <c r="C1610" s="296"/>
      <c r="D1610" s="296"/>
      <c r="E1610" s="460"/>
      <c r="F1610" s="498"/>
      <c r="O1610" s="301"/>
    </row>
    <row r="1611" spans="1:15" s="371" customFormat="1">
      <c r="A1611" s="316"/>
      <c r="B1611" s="296"/>
      <c r="C1611" s="296"/>
      <c r="D1611" s="296"/>
      <c r="E1611" s="460"/>
      <c r="F1611" s="498"/>
      <c r="O1611" s="301"/>
    </row>
    <row r="1612" spans="1:15" s="371" customFormat="1">
      <c r="A1612" s="316"/>
      <c r="B1612" s="296"/>
      <c r="C1612" s="296"/>
      <c r="D1612" s="296"/>
      <c r="E1612" s="460"/>
      <c r="F1612" s="498"/>
      <c r="O1612" s="301"/>
    </row>
    <row r="1613" spans="1:15" s="371" customFormat="1">
      <c r="A1613" s="316"/>
      <c r="B1613" s="296"/>
      <c r="C1613" s="296"/>
      <c r="D1613" s="296"/>
      <c r="E1613" s="460"/>
      <c r="F1613" s="498"/>
      <c r="O1613" s="301"/>
    </row>
    <row r="1614" spans="1:15" s="371" customFormat="1">
      <c r="A1614" s="316"/>
      <c r="B1614" s="296"/>
      <c r="C1614" s="296"/>
      <c r="D1614" s="296"/>
      <c r="E1614" s="460"/>
      <c r="F1614" s="498"/>
      <c r="O1614" s="301"/>
    </row>
    <row r="1615" spans="1:15" s="371" customFormat="1">
      <c r="A1615" s="316"/>
      <c r="B1615" s="296"/>
      <c r="C1615" s="296"/>
      <c r="D1615" s="296"/>
      <c r="E1615" s="460"/>
      <c r="F1615" s="498"/>
      <c r="O1615" s="301"/>
    </row>
    <row r="1616" spans="1:15" s="371" customFormat="1">
      <c r="A1616" s="316"/>
      <c r="B1616" s="296"/>
      <c r="C1616" s="296"/>
      <c r="D1616" s="296"/>
      <c r="E1616" s="460"/>
      <c r="F1616" s="498"/>
      <c r="O1616" s="301"/>
    </row>
    <row r="1617" spans="1:15" s="371" customFormat="1">
      <c r="A1617" s="316"/>
      <c r="B1617" s="296"/>
      <c r="C1617" s="296"/>
      <c r="D1617" s="296"/>
      <c r="E1617" s="460"/>
      <c r="F1617" s="498"/>
      <c r="O1617" s="301"/>
    </row>
    <row r="1618" spans="1:15" s="371" customFormat="1">
      <c r="A1618" s="316"/>
      <c r="B1618" s="296"/>
      <c r="C1618" s="296"/>
      <c r="D1618" s="296"/>
      <c r="E1618" s="460"/>
      <c r="F1618" s="498"/>
      <c r="O1618" s="301"/>
    </row>
    <row r="1619" spans="1:15" s="371" customFormat="1">
      <c r="A1619" s="316"/>
      <c r="B1619" s="296"/>
      <c r="C1619" s="296"/>
      <c r="D1619" s="296"/>
      <c r="E1619" s="460"/>
      <c r="F1619" s="498"/>
      <c r="O1619" s="301"/>
    </row>
    <row r="1620" spans="1:15" s="371" customFormat="1">
      <c r="A1620" s="316"/>
      <c r="B1620" s="296"/>
      <c r="C1620" s="296"/>
      <c r="D1620" s="296"/>
      <c r="E1620" s="460"/>
      <c r="F1620" s="498"/>
      <c r="O1620" s="301"/>
    </row>
    <row r="1621" spans="1:15" s="371" customFormat="1">
      <c r="A1621" s="316"/>
      <c r="B1621" s="296"/>
      <c r="C1621" s="296"/>
      <c r="D1621" s="296"/>
      <c r="E1621" s="460"/>
      <c r="F1621" s="498"/>
      <c r="O1621" s="301"/>
    </row>
    <row r="1622" spans="1:15" s="371" customFormat="1">
      <c r="A1622" s="316"/>
      <c r="B1622" s="296"/>
      <c r="C1622" s="296"/>
      <c r="D1622" s="296"/>
      <c r="E1622" s="460"/>
      <c r="F1622" s="498"/>
      <c r="O1622" s="301"/>
    </row>
    <row r="1623" spans="1:15" s="371" customFormat="1">
      <c r="A1623" s="316"/>
      <c r="B1623" s="296"/>
      <c r="C1623" s="296"/>
      <c r="D1623" s="296"/>
      <c r="E1623" s="460"/>
      <c r="F1623" s="498"/>
      <c r="O1623" s="301"/>
    </row>
    <row r="1624" spans="1:15" s="371" customFormat="1">
      <c r="A1624" s="316"/>
      <c r="B1624" s="296"/>
      <c r="C1624" s="296"/>
      <c r="D1624" s="296"/>
      <c r="E1624" s="460"/>
      <c r="F1624" s="498"/>
      <c r="O1624" s="301"/>
    </row>
    <row r="1625" spans="1:15" s="371" customFormat="1">
      <c r="A1625" s="316"/>
      <c r="B1625" s="296"/>
      <c r="C1625" s="296"/>
      <c r="D1625" s="296"/>
      <c r="E1625" s="460"/>
      <c r="F1625" s="498"/>
      <c r="O1625" s="301"/>
    </row>
    <row r="1626" spans="1:15" s="371" customFormat="1">
      <c r="A1626" s="316"/>
      <c r="B1626" s="296"/>
      <c r="C1626" s="296"/>
      <c r="D1626" s="296"/>
      <c r="E1626" s="460"/>
      <c r="F1626" s="498"/>
      <c r="O1626" s="301"/>
    </row>
    <row r="1627" spans="1:15" s="371" customFormat="1">
      <c r="A1627" s="316"/>
      <c r="B1627" s="296"/>
      <c r="C1627" s="296"/>
      <c r="D1627" s="296"/>
      <c r="E1627" s="460"/>
      <c r="F1627" s="498"/>
      <c r="O1627" s="301"/>
    </row>
    <row r="1628" spans="1:15" s="371" customFormat="1">
      <c r="A1628" s="316"/>
      <c r="B1628" s="296"/>
      <c r="C1628" s="296"/>
      <c r="D1628" s="296"/>
      <c r="E1628" s="460"/>
      <c r="F1628" s="498"/>
      <c r="O1628" s="301"/>
    </row>
    <row r="1629" spans="1:15" s="371" customFormat="1">
      <c r="A1629" s="316"/>
      <c r="B1629" s="296"/>
      <c r="C1629" s="296"/>
      <c r="D1629" s="296"/>
      <c r="E1629" s="460"/>
      <c r="F1629" s="498"/>
      <c r="O1629" s="301"/>
    </row>
    <row r="1630" spans="1:15" s="371" customFormat="1">
      <c r="A1630" s="316"/>
      <c r="B1630" s="296"/>
      <c r="C1630" s="296"/>
      <c r="D1630" s="296"/>
      <c r="E1630" s="460"/>
      <c r="F1630" s="498"/>
      <c r="O1630" s="301"/>
    </row>
    <row r="1631" spans="1:15" s="371" customFormat="1">
      <c r="A1631" s="316"/>
      <c r="B1631" s="296"/>
      <c r="C1631" s="296"/>
      <c r="D1631" s="296"/>
      <c r="E1631" s="460"/>
      <c r="F1631" s="498"/>
      <c r="O1631" s="301"/>
    </row>
    <row r="1632" spans="1:15" s="371" customFormat="1">
      <c r="A1632" s="316"/>
      <c r="B1632" s="296"/>
      <c r="C1632" s="296"/>
      <c r="D1632" s="296"/>
      <c r="E1632" s="460"/>
      <c r="F1632" s="498"/>
      <c r="O1632" s="301"/>
    </row>
    <row r="1633" spans="1:15" s="371" customFormat="1">
      <c r="A1633" s="316"/>
      <c r="B1633" s="296"/>
      <c r="C1633" s="296"/>
      <c r="D1633" s="296"/>
      <c r="E1633" s="460"/>
      <c r="F1633" s="498"/>
      <c r="O1633" s="301"/>
    </row>
    <row r="1634" spans="1:15" s="371" customFormat="1">
      <c r="A1634" s="316"/>
      <c r="B1634" s="296"/>
      <c r="C1634" s="296"/>
      <c r="D1634" s="296"/>
      <c r="E1634" s="460"/>
      <c r="F1634" s="498"/>
      <c r="O1634" s="301"/>
    </row>
    <row r="1635" spans="1:15" s="371" customFormat="1">
      <c r="A1635" s="316"/>
      <c r="B1635" s="296"/>
      <c r="C1635" s="296"/>
      <c r="D1635" s="296"/>
      <c r="E1635" s="460"/>
      <c r="F1635" s="498"/>
      <c r="O1635" s="301"/>
    </row>
    <row r="1636" spans="1:15" s="371" customFormat="1">
      <c r="A1636" s="316"/>
      <c r="B1636" s="296"/>
      <c r="C1636" s="296"/>
      <c r="D1636" s="296"/>
      <c r="E1636" s="460"/>
      <c r="F1636" s="498"/>
      <c r="O1636" s="301"/>
    </row>
    <row r="1637" spans="1:15" s="371" customFormat="1">
      <c r="A1637" s="316"/>
      <c r="B1637" s="296"/>
      <c r="C1637" s="296"/>
      <c r="D1637" s="296"/>
      <c r="E1637" s="460"/>
      <c r="F1637" s="498"/>
      <c r="O1637" s="301"/>
    </row>
    <row r="1638" spans="1:15" s="371" customFormat="1">
      <c r="A1638" s="316"/>
      <c r="B1638" s="296"/>
      <c r="C1638" s="296"/>
      <c r="D1638" s="296"/>
      <c r="E1638" s="460"/>
      <c r="F1638" s="498"/>
      <c r="O1638" s="301"/>
    </row>
    <row r="1639" spans="1:15" s="371" customFormat="1">
      <c r="A1639" s="316"/>
      <c r="B1639" s="296"/>
      <c r="C1639" s="296"/>
      <c r="D1639" s="296"/>
      <c r="E1639" s="460"/>
      <c r="F1639" s="498"/>
      <c r="O1639" s="301"/>
    </row>
    <row r="1640" spans="1:15" s="371" customFormat="1">
      <c r="A1640" s="316"/>
      <c r="B1640" s="296"/>
      <c r="C1640" s="296"/>
      <c r="D1640" s="296"/>
      <c r="E1640" s="460"/>
      <c r="F1640" s="498"/>
      <c r="O1640" s="301"/>
    </row>
    <row r="1641" spans="1:15" s="371" customFormat="1">
      <c r="A1641" s="316"/>
      <c r="B1641" s="296"/>
      <c r="C1641" s="296"/>
      <c r="D1641" s="296"/>
      <c r="E1641" s="460"/>
      <c r="F1641" s="498"/>
      <c r="O1641" s="301"/>
    </row>
    <row r="1642" spans="1:15" s="371" customFormat="1">
      <c r="A1642" s="316"/>
      <c r="B1642" s="296"/>
      <c r="C1642" s="296"/>
      <c r="D1642" s="296"/>
      <c r="E1642" s="460"/>
      <c r="F1642" s="498"/>
      <c r="O1642" s="301"/>
    </row>
    <row r="1643" spans="1:15" s="371" customFormat="1">
      <c r="A1643" s="316"/>
      <c r="B1643" s="296"/>
      <c r="C1643" s="296"/>
      <c r="D1643" s="296"/>
      <c r="E1643" s="460"/>
      <c r="F1643" s="498"/>
      <c r="O1643" s="301"/>
    </row>
    <row r="1644" spans="1:15" s="371" customFormat="1">
      <c r="A1644" s="316"/>
      <c r="B1644" s="296"/>
      <c r="C1644" s="296"/>
      <c r="D1644" s="296"/>
      <c r="E1644" s="460"/>
      <c r="F1644" s="498"/>
      <c r="O1644" s="301"/>
    </row>
    <row r="1645" spans="1:15" s="371" customFormat="1">
      <c r="A1645" s="316"/>
      <c r="B1645" s="296"/>
      <c r="C1645" s="296"/>
      <c r="D1645" s="296"/>
      <c r="E1645" s="460"/>
      <c r="F1645" s="498"/>
      <c r="O1645" s="301"/>
    </row>
    <row r="1646" spans="1:15" s="371" customFormat="1">
      <c r="A1646" s="316"/>
      <c r="B1646" s="296"/>
      <c r="C1646" s="296"/>
      <c r="D1646" s="296"/>
      <c r="E1646" s="460"/>
      <c r="F1646" s="498"/>
      <c r="O1646" s="301"/>
    </row>
    <row r="1647" spans="1:15" s="371" customFormat="1">
      <c r="A1647" s="316"/>
      <c r="B1647" s="296"/>
      <c r="C1647" s="296"/>
      <c r="D1647" s="296"/>
      <c r="E1647" s="460"/>
      <c r="F1647" s="498"/>
      <c r="O1647" s="301"/>
    </row>
    <row r="1648" spans="1:15" s="371" customFormat="1">
      <c r="A1648" s="316"/>
      <c r="B1648" s="296"/>
      <c r="C1648" s="296"/>
      <c r="D1648" s="296"/>
      <c r="E1648" s="460"/>
      <c r="F1648" s="498"/>
      <c r="O1648" s="301"/>
    </row>
    <row r="1649" spans="1:15" s="371" customFormat="1">
      <c r="A1649" s="316"/>
      <c r="B1649" s="296"/>
      <c r="C1649" s="296"/>
      <c r="D1649" s="296"/>
      <c r="E1649" s="460"/>
      <c r="F1649" s="498"/>
      <c r="O1649" s="301"/>
    </row>
    <row r="1650" spans="1:15" s="371" customFormat="1">
      <c r="A1650" s="316"/>
      <c r="B1650" s="296"/>
      <c r="C1650" s="296"/>
      <c r="D1650" s="296"/>
      <c r="E1650" s="460"/>
      <c r="F1650" s="498"/>
      <c r="O1650" s="301"/>
    </row>
    <row r="1651" spans="1:15" s="371" customFormat="1">
      <c r="A1651" s="316"/>
      <c r="B1651" s="296"/>
      <c r="C1651" s="296"/>
      <c r="D1651" s="296"/>
      <c r="E1651" s="460"/>
      <c r="F1651" s="498"/>
      <c r="O1651" s="301"/>
    </row>
    <row r="1652" spans="1:15" s="371" customFormat="1">
      <c r="A1652" s="316"/>
      <c r="B1652" s="296"/>
      <c r="C1652" s="296"/>
      <c r="D1652" s="296"/>
      <c r="E1652" s="460"/>
      <c r="F1652" s="498"/>
      <c r="O1652" s="301"/>
    </row>
    <row r="1653" spans="1:15" s="371" customFormat="1">
      <c r="A1653" s="316"/>
      <c r="B1653" s="296"/>
      <c r="C1653" s="296"/>
      <c r="D1653" s="296"/>
      <c r="E1653" s="460"/>
      <c r="F1653" s="498"/>
      <c r="O1653" s="301"/>
    </row>
    <row r="1654" spans="1:15" s="371" customFormat="1">
      <c r="A1654" s="316"/>
      <c r="B1654" s="296"/>
      <c r="C1654" s="296"/>
      <c r="D1654" s="296"/>
      <c r="E1654" s="460"/>
      <c r="F1654" s="498"/>
      <c r="O1654" s="301"/>
    </row>
    <row r="1655" spans="1:15" s="371" customFormat="1">
      <c r="A1655" s="316"/>
      <c r="B1655" s="296"/>
      <c r="C1655" s="296"/>
      <c r="D1655" s="296"/>
      <c r="E1655" s="460"/>
      <c r="F1655" s="498"/>
      <c r="O1655" s="301"/>
    </row>
    <row r="1656" spans="1:15" s="371" customFormat="1">
      <c r="A1656" s="316"/>
      <c r="B1656" s="296"/>
      <c r="C1656" s="296"/>
      <c r="D1656" s="296"/>
      <c r="E1656" s="460"/>
      <c r="F1656" s="498"/>
      <c r="O1656" s="301"/>
    </row>
    <row r="1657" spans="1:15" s="371" customFormat="1">
      <c r="A1657" s="316"/>
      <c r="B1657" s="296"/>
      <c r="C1657" s="296"/>
      <c r="D1657" s="296"/>
      <c r="E1657" s="460"/>
      <c r="F1657" s="498"/>
      <c r="O1657" s="301"/>
    </row>
    <row r="1658" spans="1:15" s="371" customFormat="1">
      <c r="A1658" s="316"/>
      <c r="B1658" s="296"/>
      <c r="C1658" s="296"/>
      <c r="D1658" s="296"/>
      <c r="E1658" s="460"/>
      <c r="F1658" s="498"/>
      <c r="O1658" s="301"/>
    </row>
    <row r="1659" spans="1:15" s="371" customFormat="1">
      <c r="A1659" s="316"/>
      <c r="B1659" s="296"/>
      <c r="C1659" s="296"/>
      <c r="D1659" s="296"/>
      <c r="E1659" s="460"/>
      <c r="F1659" s="498"/>
      <c r="O1659" s="301"/>
    </row>
    <row r="1660" spans="1:15" s="371" customFormat="1">
      <c r="A1660" s="316"/>
      <c r="B1660" s="296"/>
      <c r="C1660" s="296"/>
      <c r="D1660" s="296"/>
      <c r="E1660" s="460"/>
      <c r="F1660" s="498"/>
      <c r="O1660" s="301"/>
    </row>
    <row r="1661" spans="1:15" s="371" customFormat="1">
      <c r="A1661" s="316"/>
      <c r="B1661" s="296"/>
      <c r="C1661" s="296"/>
      <c r="D1661" s="296"/>
      <c r="E1661" s="460"/>
      <c r="F1661" s="498"/>
      <c r="O1661" s="301"/>
    </row>
    <row r="1662" spans="1:15" s="371" customFormat="1">
      <c r="A1662" s="316"/>
      <c r="B1662" s="296"/>
      <c r="C1662" s="296"/>
      <c r="D1662" s="296"/>
      <c r="E1662" s="460"/>
      <c r="F1662" s="498"/>
      <c r="O1662" s="301"/>
    </row>
    <row r="1663" spans="1:15" s="371" customFormat="1">
      <c r="A1663" s="316"/>
      <c r="B1663" s="296"/>
      <c r="C1663" s="296"/>
      <c r="D1663" s="296"/>
      <c r="E1663" s="460"/>
      <c r="F1663" s="498"/>
      <c r="O1663" s="301"/>
    </row>
    <row r="1664" spans="1:15" s="371" customFormat="1">
      <c r="A1664" s="316"/>
      <c r="B1664" s="296"/>
      <c r="C1664" s="296"/>
      <c r="D1664" s="296"/>
      <c r="E1664" s="460"/>
      <c r="F1664" s="498"/>
      <c r="O1664" s="301"/>
    </row>
    <row r="1665" spans="1:15" s="371" customFormat="1">
      <c r="A1665" s="316"/>
      <c r="B1665" s="296"/>
      <c r="C1665" s="296"/>
      <c r="D1665" s="296"/>
      <c r="E1665" s="460"/>
      <c r="F1665" s="498"/>
      <c r="O1665" s="301"/>
    </row>
    <row r="1666" spans="1:15" s="371" customFormat="1">
      <c r="A1666" s="316"/>
      <c r="B1666" s="296"/>
      <c r="C1666" s="296"/>
      <c r="D1666" s="296"/>
      <c r="E1666" s="460"/>
      <c r="F1666" s="498"/>
      <c r="O1666" s="301"/>
    </row>
    <row r="1667" spans="1:15" s="371" customFormat="1">
      <c r="A1667" s="316"/>
      <c r="B1667" s="296"/>
      <c r="C1667" s="296"/>
      <c r="D1667" s="296"/>
      <c r="E1667" s="460"/>
      <c r="F1667" s="498"/>
      <c r="O1667" s="301"/>
    </row>
    <row r="1668" spans="1:15" s="371" customFormat="1">
      <c r="A1668" s="316"/>
      <c r="B1668" s="296"/>
      <c r="C1668" s="296"/>
      <c r="D1668" s="296"/>
      <c r="E1668" s="460"/>
      <c r="F1668" s="498"/>
      <c r="O1668" s="301"/>
    </row>
    <row r="1669" spans="1:15" s="371" customFormat="1">
      <c r="A1669" s="316"/>
      <c r="B1669" s="296"/>
      <c r="C1669" s="296"/>
      <c r="D1669" s="296"/>
      <c r="E1669" s="460"/>
      <c r="F1669" s="498"/>
      <c r="O1669" s="301"/>
    </row>
    <row r="1670" spans="1:15" s="371" customFormat="1">
      <c r="A1670" s="316"/>
      <c r="B1670" s="296"/>
      <c r="C1670" s="296"/>
      <c r="D1670" s="296"/>
      <c r="E1670" s="460"/>
      <c r="F1670" s="498"/>
      <c r="O1670" s="301"/>
    </row>
    <row r="1671" spans="1:15" s="371" customFormat="1">
      <c r="A1671" s="316"/>
      <c r="B1671" s="296"/>
      <c r="C1671" s="296"/>
      <c r="D1671" s="296"/>
      <c r="E1671" s="460"/>
      <c r="F1671" s="498"/>
      <c r="O1671" s="301"/>
    </row>
    <row r="1672" spans="1:15" s="371" customFormat="1">
      <c r="A1672" s="316"/>
      <c r="B1672" s="296"/>
      <c r="C1672" s="296"/>
      <c r="D1672" s="296"/>
      <c r="E1672" s="460"/>
      <c r="F1672" s="498"/>
      <c r="O1672" s="301"/>
    </row>
    <row r="1673" spans="1:15" s="371" customFormat="1">
      <c r="A1673" s="316"/>
      <c r="B1673" s="296"/>
      <c r="C1673" s="296"/>
      <c r="D1673" s="296"/>
      <c r="E1673" s="460"/>
      <c r="F1673" s="498"/>
      <c r="O1673" s="301"/>
    </row>
    <row r="1674" spans="1:15" s="371" customFormat="1">
      <c r="A1674" s="316"/>
      <c r="B1674" s="296"/>
      <c r="C1674" s="296"/>
      <c r="D1674" s="296"/>
      <c r="E1674" s="460"/>
      <c r="F1674" s="498"/>
      <c r="O1674" s="301"/>
    </row>
    <row r="1675" spans="1:15" s="371" customFormat="1">
      <c r="A1675" s="316"/>
      <c r="B1675" s="296"/>
      <c r="C1675" s="296"/>
      <c r="D1675" s="296"/>
      <c r="E1675" s="460"/>
      <c r="F1675" s="498"/>
      <c r="O1675" s="301"/>
    </row>
    <row r="1676" spans="1:15" s="371" customFormat="1">
      <c r="A1676" s="316"/>
      <c r="B1676" s="296"/>
      <c r="C1676" s="296"/>
      <c r="D1676" s="296"/>
      <c r="E1676" s="460"/>
      <c r="F1676" s="498"/>
      <c r="O1676" s="301"/>
    </row>
    <row r="1677" spans="1:15" s="371" customFormat="1">
      <c r="A1677" s="316"/>
      <c r="B1677" s="296"/>
      <c r="C1677" s="296"/>
      <c r="D1677" s="296"/>
      <c r="E1677" s="460"/>
      <c r="F1677" s="498"/>
      <c r="O1677" s="301"/>
    </row>
    <row r="1678" spans="1:15" s="371" customFormat="1">
      <c r="A1678" s="316"/>
      <c r="B1678" s="296"/>
      <c r="C1678" s="296"/>
      <c r="D1678" s="296"/>
      <c r="E1678" s="460"/>
      <c r="F1678" s="498"/>
      <c r="O1678" s="301"/>
    </row>
    <row r="1679" spans="1:15" s="371" customFormat="1">
      <c r="A1679" s="316"/>
      <c r="B1679" s="296"/>
      <c r="C1679" s="296"/>
      <c r="D1679" s="296"/>
      <c r="E1679" s="460"/>
      <c r="F1679" s="498"/>
      <c r="O1679" s="301"/>
    </row>
    <row r="1680" spans="1:15" s="371" customFormat="1">
      <c r="A1680" s="316"/>
      <c r="B1680" s="296"/>
      <c r="C1680" s="296"/>
      <c r="D1680" s="296"/>
      <c r="E1680" s="460"/>
      <c r="F1680" s="498"/>
      <c r="O1680" s="301"/>
    </row>
    <row r="1681" spans="1:15" s="371" customFormat="1">
      <c r="A1681" s="316"/>
      <c r="B1681" s="296"/>
      <c r="C1681" s="296"/>
      <c r="D1681" s="296"/>
      <c r="E1681" s="460"/>
      <c r="F1681" s="498"/>
      <c r="O1681" s="301"/>
    </row>
    <row r="1682" spans="1:15" s="371" customFormat="1">
      <c r="A1682" s="316"/>
      <c r="B1682" s="296"/>
      <c r="C1682" s="296"/>
      <c r="D1682" s="296"/>
      <c r="E1682" s="460"/>
      <c r="F1682" s="498"/>
      <c r="O1682" s="301"/>
    </row>
    <row r="1683" spans="1:15" s="371" customFormat="1">
      <c r="A1683" s="316"/>
      <c r="B1683" s="296"/>
      <c r="C1683" s="296"/>
      <c r="D1683" s="296"/>
      <c r="E1683" s="460"/>
      <c r="F1683" s="498"/>
      <c r="O1683" s="301"/>
    </row>
    <row r="1684" spans="1:15" s="371" customFormat="1">
      <c r="A1684" s="316"/>
      <c r="B1684" s="296"/>
      <c r="C1684" s="296"/>
      <c r="D1684" s="296"/>
      <c r="E1684" s="460"/>
      <c r="F1684" s="498"/>
      <c r="O1684" s="301"/>
    </row>
    <row r="1685" spans="1:15" s="371" customFormat="1">
      <c r="A1685" s="316"/>
      <c r="B1685" s="296"/>
      <c r="C1685" s="296"/>
      <c r="D1685" s="296"/>
      <c r="E1685" s="460"/>
      <c r="F1685" s="498"/>
      <c r="O1685" s="301"/>
    </row>
    <row r="1686" spans="1:15" s="371" customFormat="1">
      <c r="A1686" s="316"/>
      <c r="B1686" s="296"/>
      <c r="C1686" s="296"/>
      <c r="D1686" s="296"/>
      <c r="E1686" s="460"/>
      <c r="F1686" s="498"/>
      <c r="O1686" s="301"/>
    </row>
    <row r="1687" spans="1:15" s="371" customFormat="1">
      <c r="A1687" s="316"/>
      <c r="B1687" s="296"/>
      <c r="C1687" s="296"/>
      <c r="D1687" s="296"/>
      <c r="E1687" s="460"/>
      <c r="F1687" s="498"/>
      <c r="O1687" s="301"/>
    </row>
    <row r="1688" spans="1:15" s="371" customFormat="1">
      <c r="A1688" s="316"/>
      <c r="B1688" s="296"/>
      <c r="C1688" s="296"/>
      <c r="D1688" s="296"/>
      <c r="E1688" s="460"/>
      <c r="F1688" s="498"/>
      <c r="O1688" s="301"/>
    </row>
    <row r="1689" spans="1:15" s="371" customFormat="1">
      <c r="A1689" s="316"/>
      <c r="B1689" s="296"/>
      <c r="C1689" s="296"/>
      <c r="D1689" s="296"/>
      <c r="E1689" s="460"/>
      <c r="F1689" s="498"/>
      <c r="O1689" s="301"/>
    </row>
    <row r="1690" spans="1:15" s="371" customFormat="1">
      <c r="A1690" s="316"/>
      <c r="B1690" s="296"/>
      <c r="C1690" s="296"/>
      <c r="D1690" s="296"/>
      <c r="E1690" s="460"/>
      <c r="F1690" s="498"/>
      <c r="O1690" s="301"/>
    </row>
    <row r="1691" spans="1:15" s="371" customFormat="1">
      <c r="A1691" s="316"/>
      <c r="B1691" s="296"/>
      <c r="C1691" s="296"/>
      <c r="D1691" s="296"/>
      <c r="E1691" s="460"/>
      <c r="F1691" s="498"/>
      <c r="O1691" s="301"/>
    </row>
    <row r="1692" spans="1:15" s="371" customFormat="1">
      <c r="A1692" s="316"/>
      <c r="B1692" s="296"/>
      <c r="C1692" s="296"/>
      <c r="D1692" s="296"/>
      <c r="E1692" s="460"/>
      <c r="F1692" s="498"/>
      <c r="O1692" s="301"/>
    </row>
    <row r="1693" spans="1:15" s="371" customFormat="1">
      <c r="A1693" s="316"/>
      <c r="B1693" s="296"/>
      <c r="C1693" s="296"/>
      <c r="D1693" s="296"/>
      <c r="E1693" s="460"/>
      <c r="F1693" s="498"/>
      <c r="O1693" s="301"/>
    </row>
    <row r="1694" spans="1:15" s="371" customFormat="1">
      <c r="A1694" s="316"/>
      <c r="B1694" s="296"/>
      <c r="C1694" s="296"/>
      <c r="D1694" s="296"/>
      <c r="E1694" s="460"/>
      <c r="F1694" s="498"/>
      <c r="O1694" s="301"/>
    </row>
    <row r="1695" spans="1:15" s="371" customFormat="1">
      <c r="A1695" s="316"/>
      <c r="B1695" s="296"/>
      <c r="C1695" s="296"/>
      <c r="D1695" s="296"/>
      <c r="E1695" s="460"/>
      <c r="F1695" s="498"/>
      <c r="O1695" s="301"/>
    </row>
    <row r="1696" spans="1:15" s="371" customFormat="1">
      <c r="A1696" s="316"/>
      <c r="B1696" s="296"/>
      <c r="C1696" s="296"/>
      <c r="D1696" s="296"/>
      <c r="E1696" s="460"/>
      <c r="F1696" s="498"/>
      <c r="O1696" s="301"/>
    </row>
    <row r="1697" spans="1:15" s="371" customFormat="1">
      <c r="A1697" s="316"/>
      <c r="B1697" s="296"/>
      <c r="C1697" s="296"/>
      <c r="D1697" s="296"/>
      <c r="E1697" s="460"/>
      <c r="F1697" s="498"/>
      <c r="O1697" s="301"/>
    </row>
    <row r="1698" spans="1:15" s="371" customFormat="1">
      <c r="A1698" s="316"/>
      <c r="B1698" s="296"/>
      <c r="C1698" s="296"/>
      <c r="D1698" s="296"/>
      <c r="E1698" s="460"/>
      <c r="F1698" s="498"/>
      <c r="O1698" s="301"/>
    </row>
    <row r="1699" spans="1:15" s="371" customFormat="1">
      <c r="A1699" s="316"/>
      <c r="B1699" s="296"/>
      <c r="C1699" s="296"/>
      <c r="D1699" s="296"/>
      <c r="E1699" s="460"/>
      <c r="F1699" s="498"/>
      <c r="O1699" s="301"/>
    </row>
    <row r="1700" spans="1:15" s="371" customFormat="1">
      <c r="A1700" s="316"/>
      <c r="B1700" s="296"/>
      <c r="C1700" s="296"/>
      <c r="D1700" s="296"/>
      <c r="E1700" s="460"/>
      <c r="F1700" s="498"/>
      <c r="O1700" s="301"/>
    </row>
    <row r="1701" spans="1:15" s="371" customFormat="1">
      <c r="A1701" s="316"/>
      <c r="B1701" s="296"/>
      <c r="C1701" s="296"/>
      <c r="D1701" s="296"/>
      <c r="E1701" s="460"/>
      <c r="F1701" s="498"/>
      <c r="O1701" s="301"/>
    </row>
    <row r="1702" spans="1:15" s="371" customFormat="1">
      <c r="A1702" s="316"/>
      <c r="B1702" s="296"/>
      <c r="C1702" s="296"/>
      <c r="D1702" s="296"/>
      <c r="E1702" s="460"/>
      <c r="F1702" s="498"/>
      <c r="O1702" s="301"/>
    </row>
    <row r="1703" spans="1:15" s="371" customFormat="1">
      <c r="A1703" s="316"/>
      <c r="B1703" s="296"/>
      <c r="C1703" s="296"/>
      <c r="D1703" s="296"/>
      <c r="E1703" s="460"/>
      <c r="F1703" s="498"/>
      <c r="O1703" s="301"/>
    </row>
    <row r="1704" spans="1:15" s="371" customFormat="1">
      <c r="A1704" s="316"/>
      <c r="B1704" s="296"/>
      <c r="C1704" s="296"/>
      <c r="D1704" s="296"/>
      <c r="E1704" s="460"/>
      <c r="F1704" s="498"/>
      <c r="O1704" s="301"/>
    </row>
    <row r="1705" spans="1:15" s="371" customFormat="1">
      <c r="A1705" s="316"/>
      <c r="B1705" s="296"/>
      <c r="C1705" s="296"/>
      <c r="D1705" s="296"/>
      <c r="E1705" s="460"/>
      <c r="F1705" s="498"/>
      <c r="O1705" s="301"/>
    </row>
    <row r="1706" spans="1:15" s="371" customFormat="1">
      <c r="A1706" s="316"/>
      <c r="B1706" s="296"/>
      <c r="C1706" s="296"/>
      <c r="D1706" s="296"/>
      <c r="E1706" s="460"/>
      <c r="F1706" s="498"/>
      <c r="O1706" s="301"/>
    </row>
    <row r="1707" spans="1:15" s="371" customFormat="1">
      <c r="A1707" s="486"/>
      <c r="B1707" s="296"/>
      <c r="C1707" s="296"/>
      <c r="D1707" s="296"/>
      <c r="E1707" s="460"/>
      <c r="F1707" s="498"/>
      <c r="O1707" s="301"/>
    </row>
    <row r="1708" spans="1:15" s="371" customFormat="1">
      <c r="A1708" s="486"/>
      <c r="B1708" s="296"/>
      <c r="C1708" s="296"/>
      <c r="D1708" s="296"/>
      <c r="E1708" s="460"/>
      <c r="F1708" s="498"/>
      <c r="O1708" s="301"/>
    </row>
    <row r="1709" spans="1:15" s="371" customFormat="1">
      <c r="A1709" s="486"/>
      <c r="B1709" s="296"/>
      <c r="C1709" s="296"/>
      <c r="D1709" s="296"/>
      <c r="E1709" s="460"/>
      <c r="F1709" s="498"/>
      <c r="O1709" s="301"/>
    </row>
    <row r="1710" spans="1:15" s="371" customFormat="1">
      <c r="A1710" s="486"/>
      <c r="B1710" s="296"/>
      <c r="C1710" s="296"/>
      <c r="D1710" s="296"/>
      <c r="E1710" s="460"/>
      <c r="F1710" s="498"/>
      <c r="O1710" s="301"/>
    </row>
    <row r="1711" spans="1:15" s="371" customFormat="1">
      <c r="A1711" s="486"/>
      <c r="B1711" s="296"/>
      <c r="C1711" s="296"/>
      <c r="D1711" s="296"/>
      <c r="E1711" s="460"/>
      <c r="F1711" s="498"/>
      <c r="O1711" s="301"/>
    </row>
    <row r="1712" spans="1:15" s="371" customFormat="1">
      <c r="A1712" s="486"/>
      <c r="B1712" s="296"/>
      <c r="C1712" s="296"/>
      <c r="D1712" s="296"/>
      <c r="E1712" s="460"/>
      <c r="F1712" s="498"/>
      <c r="O1712" s="301"/>
    </row>
    <row r="1713" spans="1:15" s="371" customFormat="1">
      <c r="A1713" s="486"/>
      <c r="B1713" s="296"/>
      <c r="C1713" s="296"/>
      <c r="D1713" s="296"/>
      <c r="E1713" s="460"/>
      <c r="F1713" s="498"/>
      <c r="O1713" s="301"/>
    </row>
    <row r="1714" spans="1:15" s="371" customFormat="1">
      <c r="A1714" s="486"/>
      <c r="B1714" s="296"/>
      <c r="C1714" s="296"/>
      <c r="D1714" s="296"/>
      <c r="E1714" s="460"/>
      <c r="F1714" s="498"/>
      <c r="O1714" s="301"/>
    </row>
    <row r="1715" spans="1:15" s="371" customFormat="1">
      <c r="A1715" s="486"/>
      <c r="B1715" s="296"/>
      <c r="C1715" s="296"/>
      <c r="D1715" s="296"/>
      <c r="E1715" s="460"/>
      <c r="F1715" s="498"/>
      <c r="O1715" s="301"/>
    </row>
    <row r="1716" spans="1:15" s="371" customFormat="1">
      <c r="A1716" s="486"/>
      <c r="B1716" s="296"/>
      <c r="C1716" s="296"/>
      <c r="D1716" s="296"/>
      <c r="E1716" s="460"/>
      <c r="F1716" s="498"/>
      <c r="O1716" s="301"/>
    </row>
    <row r="1717" spans="1:15" s="371" customFormat="1">
      <c r="A1717" s="486"/>
      <c r="B1717" s="296"/>
      <c r="C1717" s="296"/>
      <c r="D1717" s="296"/>
      <c r="E1717" s="460"/>
      <c r="F1717" s="498"/>
      <c r="O1717" s="301"/>
    </row>
    <row r="1718" spans="1:15" s="371" customFormat="1">
      <c r="A1718" s="486"/>
      <c r="B1718" s="296"/>
      <c r="C1718" s="296"/>
      <c r="D1718" s="296"/>
      <c r="E1718" s="460"/>
      <c r="F1718" s="498"/>
      <c r="O1718" s="301"/>
    </row>
    <row r="1719" spans="1:15" s="371" customFormat="1">
      <c r="A1719" s="486"/>
      <c r="B1719" s="296"/>
      <c r="C1719" s="296"/>
      <c r="D1719" s="296"/>
      <c r="E1719" s="460"/>
      <c r="F1719" s="498"/>
      <c r="O1719" s="301"/>
    </row>
    <row r="1720" spans="1:15" s="371" customFormat="1">
      <c r="A1720" s="486"/>
      <c r="B1720" s="296"/>
      <c r="C1720" s="296"/>
      <c r="D1720" s="296"/>
      <c r="E1720" s="460"/>
      <c r="F1720" s="498"/>
      <c r="O1720" s="301"/>
    </row>
    <row r="1721" spans="1:15" s="371" customFormat="1">
      <c r="A1721" s="486"/>
      <c r="B1721" s="296"/>
      <c r="C1721" s="296"/>
      <c r="D1721" s="296"/>
      <c r="E1721" s="460"/>
      <c r="F1721" s="498"/>
      <c r="O1721" s="301"/>
    </row>
    <row r="1722" spans="1:15" s="371" customFormat="1">
      <c r="A1722" s="486"/>
      <c r="B1722" s="296"/>
      <c r="C1722" s="296"/>
      <c r="D1722" s="296"/>
      <c r="E1722" s="460"/>
      <c r="F1722" s="498"/>
      <c r="O1722" s="301"/>
    </row>
    <row r="1723" spans="1:15" s="371" customFormat="1">
      <c r="A1723" s="486"/>
      <c r="B1723" s="296"/>
      <c r="C1723" s="296"/>
      <c r="D1723" s="296"/>
      <c r="E1723" s="460"/>
      <c r="F1723" s="498"/>
      <c r="O1723" s="301"/>
    </row>
    <row r="1724" spans="1:15" s="371" customFormat="1">
      <c r="A1724" s="486"/>
      <c r="B1724" s="296"/>
      <c r="C1724" s="296"/>
      <c r="D1724" s="296"/>
      <c r="E1724" s="460"/>
      <c r="F1724" s="498"/>
      <c r="O1724" s="301"/>
    </row>
    <row r="1725" spans="1:15" s="371" customFormat="1">
      <c r="A1725" s="486"/>
      <c r="B1725" s="296"/>
      <c r="C1725" s="296"/>
      <c r="D1725" s="296"/>
      <c r="E1725" s="460"/>
      <c r="F1725" s="498"/>
      <c r="O1725" s="301"/>
    </row>
    <row r="1726" spans="1:15" s="371" customFormat="1">
      <c r="A1726" s="486"/>
      <c r="B1726" s="296"/>
      <c r="C1726" s="296"/>
      <c r="D1726" s="296"/>
      <c r="E1726" s="460"/>
      <c r="F1726" s="498"/>
      <c r="O1726" s="301"/>
    </row>
    <row r="1727" spans="1:15" s="371" customFormat="1">
      <c r="A1727" s="486"/>
      <c r="B1727" s="296"/>
      <c r="C1727" s="296"/>
      <c r="D1727" s="296"/>
      <c r="E1727" s="460"/>
      <c r="F1727" s="498"/>
      <c r="O1727" s="301"/>
    </row>
    <row r="1728" spans="1:15" s="371" customFormat="1">
      <c r="A1728" s="486"/>
      <c r="B1728" s="296"/>
      <c r="C1728" s="296"/>
      <c r="D1728" s="296"/>
      <c r="E1728" s="460"/>
      <c r="F1728" s="498"/>
      <c r="O1728" s="301"/>
    </row>
    <row r="1729" spans="1:15" s="371" customFormat="1">
      <c r="A1729" s="486"/>
      <c r="B1729" s="296"/>
      <c r="C1729" s="296"/>
      <c r="D1729" s="296"/>
      <c r="E1729" s="460"/>
      <c r="F1729" s="498"/>
      <c r="O1729" s="301"/>
    </row>
    <row r="1730" spans="1:15" s="371" customFormat="1">
      <c r="A1730" s="486"/>
      <c r="B1730" s="296"/>
      <c r="C1730" s="296"/>
      <c r="D1730" s="296"/>
      <c r="E1730" s="460"/>
      <c r="F1730" s="498"/>
      <c r="O1730" s="301"/>
    </row>
    <row r="1731" spans="1:15" s="371" customFormat="1">
      <c r="A1731" s="486"/>
      <c r="B1731" s="296"/>
      <c r="C1731" s="296"/>
      <c r="D1731" s="296"/>
      <c r="E1731" s="460"/>
      <c r="F1731" s="498"/>
      <c r="O1731" s="301"/>
    </row>
    <row r="1732" spans="1:15" s="371" customFormat="1">
      <c r="A1732" s="486"/>
      <c r="B1732" s="296"/>
      <c r="C1732" s="296"/>
      <c r="D1732" s="296"/>
      <c r="E1732" s="460"/>
      <c r="F1732" s="498"/>
      <c r="O1732" s="301"/>
    </row>
    <row r="1733" spans="1:15" s="371" customFormat="1">
      <c r="A1733" s="486"/>
      <c r="B1733" s="296"/>
      <c r="C1733" s="296"/>
      <c r="D1733" s="296"/>
      <c r="E1733" s="460"/>
      <c r="F1733" s="498"/>
      <c r="O1733" s="301"/>
    </row>
    <row r="1734" spans="1:15" s="371" customFormat="1">
      <c r="A1734" s="486"/>
      <c r="B1734" s="296"/>
      <c r="C1734" s="296"/>
      <c r="D1734" s="296"/>
      <c r="E1734" s="460"/>
      <c r="F1734" s="498"/>
      <c r="O1734" s="301"/>
    </row>
    <row r="1735" spans="1:15" s="371" customFormat="1">
      <c r="A1735" s="486"/>
      <c r="B1735" s="296"/>
      <c r="C1735" s="296"/>
      <c r="D1735" s="296"/>
      <c r="E1735" s="460"/>
      <c r="F1735" s="498"/>
      <c r="O1735" s="301"/>
    </row>
    <row r="1736" spans="1:15" s="371" customFormat="1">
      <c r="A1736" s="486"/>
      <c r="B1736" s="296"/>
      <c r="C1736" s="296"/>
      <c r="D1736" s="296"/>
      <c r="E1736" s="460"/>
      <c r="F1736" s="498"/>
      <c r="O1736" s="301"/>
    </row>
    <row r="1737" spans="1:15" s="371" customFormat="1">
      <c r="A1737" s="486"/>
      <c r="B1737" s="296"/>
      <c r="C1737" s="296"/>
      <c r="D1737" s="296"/>
      <c r="E1737" s="460"/>
      <c r="F1737" s="498"/>
      <c r="O1737" s="301"/>
    </row>
    <row r="1738" spans="1:15" s="371" customFormat="1">
      <c r="A1738" s="486"/>
      <c r="B1738" s="296"/>
      <c r="C1738" s="296"/>
      <c r="D1738" s="296"/>
      <c r="E1738" s="460"/>
      <c r="F1738" s="498"/>
      <c r="O1738" s="301"/>
    </row>
    <row r="1739" spans="1:15" s="371" customFormat="1">
      <c r="A1739" s="486"/>
      <c r="B1739" s="296"/>
      <c r="C1739" s="296"/>
      <c r="D1739" s="296"/>
      <c r="E1739" s="460"/>
      <c r="F1739" s="498"/>
      <c r="O1739" s="301"/>
    </row>
    <row r="1740" spans="1:15" s="371" customFormat="1">
      <c r="A1740" s="486"/>
      <c r="B1740" s="296"/>
      <c r="C1740" s="296"/>
      <c r="D1740" s="296"/>
      <c r="E1740" s="460"/>
      <c r="F1740" s="498"/>
      <c r="O1740" s="301"/>
    </row>
    <row r="1741" spans="1:15" s="371" customFormat="1">
      <c r="A1741" s="486"/>
      <c r="B1741" s="296"/>
      <c r="C1741" s="296"/>
      <c r="D1741" s="296"/>
      <c r="E1741" s="460"/>
      <c r="F1741" s="498"/>
      <c r="O1741" s="301"/>
    </row>
    <row r="1742" spans="1:15" s="371" customFormat="1">
      <c r="A1742" s="486"/>
      <c r="B1742" s="296"/>
      <c r="C1742" s="296"/>
      <c r="D1742" s="296"/>
      <c r="E1742" s="460"/>
      <c r="F1742" s="498"/>
      <c r="O1742" s="301"/>
    </row>
    <row r="1743" spans="1:15" s="371" customFormat="1">
      <c r="A1743" s="486"/>
      <c r="B1743" s="296"/>
      <c r="C1743" s="296"/>
      <c r="D1743" s="296"/>
      <c r="E1743" s="460"/>
      <c r="F1743" s="498"/>
      <c r="O1743" s="301"/>
    </row>
    <row r="1744" spans="1:15" s="371" customFormat="1">
      <c r="A1744" s="486"/>
      <c r="B1744" s="296"/>
      <c r="C1744" s="296"/>
      <c r="D1744" s="296"/>
      <c r="E1744" s="460"/>
      <c r="F1744" s="498"/>
      <c r="O1744" s="301"/>
    </row>
    <row r="1745" spans="1:15" s="371" customFormat="1">
      <c r="A1745" s="486"/>
      <c r="B1745" s="296"/>
      <c r="C1745" s="296"/>
      <c r="D1745" s="296"/>
      <c r="E1745" s="460"/>
      <c r="F1745" s="498"/>
      <c r="O1745" s="301"/>
    </row>
    <row r="1746" spans="1:15" s="371" customFormat="1">
      <c r="A1746" s="486"/>
      <c r="B1746" s="296"/>
      <c r="C1746" s="296"/>
      <c r="D1746" s="296"/>
      <c r="E1746" s="460"/>
      <c r="F1746" s="498"/>
      <c r="O1746" s="301"/>
    </row>
    <row r="1747" spans="1:15" s="371" customFormat="1">
      <c r="A1747" s="486"/>
      <c r="B1747" s="296"/>
      <c r="C1747" s="296"/>
      <c r="D1747" s="296"/>
      <c r="E1747" s="460"/>
      <c r="F1747" s="498"/>
      <c r="O1747" s="301"/>
    </row>
    <row r="1748" spans="1:15" s="371" customFormat="1">
      <c r="A1748" s="486"/>
      <c r="B1748" s="296"/>
      <c r="C1748" s="296"/>
      <c r="D1748" s="296"/>
      <c r="E1748" s="460"/>
      <c r="F1748" s="498"/>
      <c r="O1748" s="301"/>
    </row>
    <row r="1749" spans="1:15" s="371" customFormat="1">
      <c r="A1749" s="486"/>
      <c r="B1749" s="296"/>
      <c r="C1749" s="296"/>
      <c r="D1749" s="296"/>
      <c r="E1749" s="460"/>
      <c r="F1749" s="498"/>
      <c r="O1749" s="301"/>
    </row>
    <row r="1750" spans="1:15" s="371" customFormat="1">
      <c r="A1750" s="486"/>
      <c r="B1750" s="296"/>
      <c r="C1750" s="296"/>
      <c r="D1750" s="296"/>
      <c r="E1750" s="460"/>
      <c r="F1750" s="498"/>
      <c r="O1750" s="301"/>
    </row>
    <row r="1751" spans="1:15" s="371" customFormat="1">
      <c r="A1751" s="486"/>
      <c r="B1751" s="296"/>
      <c r="C1751" s="296"/>
      <c r="D1751" s="296"/>
      <c r="E1751" s="460"/>
      <c r="F1751" s="498"/>
      <c r="O1751" s="301"/>
    </row>
    <row r="1752" spans="1:15" s="371" customFormat="1">
      <c r="A1752" s="486"/>
      <c r="B1752" s="296"/>
      <c r="C1752" s="296"/>
      <c r="D1752" s="296"/>
      <c r="E1752" s="460"/>
      <c r="F1752" s="498"/>
      <c r="O1752" s="301"/>
    </row>
    <row r="1753" spans="1:15" s="371" customFormat="1">
      <c r="A1753" s="486"/>
      <c r="B1753" s="296"/>
      <c r="C1753" s="296"/>
      <c r="D1753" s="296"/>
      <c r="E1753" s="460"/>
      <c r="F1753" s="498"/>
      <c r="O1753" s="301"/>
    </row>
    <row r="1754" spans="1:15" s="371" customFormat="1">
      <c r="A1754" s="486"/>
      <c r="B1754" s="296"/>
      <c r="C1754" s="296"/>
      <c r="D1754" s="296"/>
      <c r="E1754" s="460"/>
      <c r="F1754" s="498"/>
      <c r="O1754" s="301"/>
    </row>
    <row r="1755" spans="1:15" s="371" customFormat="1">
      <c r="A1755" s="486"/>
      <c r="B1755" s="296"/>
      <c r="C1755" s="296"/>
      <c r="D1755" s="296"/>
      <c r="E1755" s="460"/>
      <c r="F1755" s="498"/>
      <c r="O1755" s="301"/>
    </row>
    <row r="1756" spans="1:15" s="371" customFormat="1">
      <c r="A1756" s="486"/>
      <c r="B1756" s="296"/>
      <c r="C1756" s="296"/>
      <c r="D1756" s="296"/>
      <c r="E1756" s="460"/>
      <c r="F1756" s="498"/>
      <c r="O1756" s="301"/>
    </row>
    <row r="1757" spans="1:15" s="371" customFormat="1">
      <c r="A1757" s="486"/>
      <c r="B1757" s="296"/>
      <c r="C1757" s="296"/>
      <c r="D1757" s="296"/>
      <c r="E1757" s="460"/>
      <c r="F1757" s="498"/>
      <c r="O1757" s="301"/>
    </row>
    <row r="1758" spans="1:15" s="371" customFormat="1">
      <c r="A1758" s="486"/>
      <c r="B1758" s="296"/>
      <c r="C1758" s="296"/>
      <c r="D1758" s="296"/>
      <c r="E1758" s="460"/>
      <c r="F1758" s="498"/>
      <c r="O1758" s="301"/>
    </row>
    <row r="1759" spans="1:15" s="371" customFormat="1">
      <c r="A1759" s="486"/>
      <c r="B1759" s="296"/>
      <c r="C1759" s="296"/>
      <c r="D1759" s="296"/>
      <c r="E1759" s="460"/>
      <c r="F1759" s="498"/>
      <c r="O1759" s="301"/>
    </row>
    <row r="1760" spans="1:15" s="371" customFormat="1">
      <c r="A1760" s="486"/>
      <c r="B1760" s="296"/>
      <c r="C1760" s="296"/>
      <c r="D1760" s="296"/>
      <c r="E1760" s="460"/>
      <c r="F1760" s="498"/>
      <c r="O1760" s="301"/>
    </row>
    <row r="1761" spans="1:15" s="371" customFormat="1">
      <c r="A1761" s="486"/>
      <c r="B1761" s="296"/>
      <c r="C1761" s="296"/>
      <c r="D1761" s="296"/>
      <c r="E1761" s="460"/>
      <c r="F1761" s="498"/>
      <c r="O1761" s="301"/>
    </row>
    <row r="1762" spans="1:15" s="371" customFormat="1">
      <c r="A1762" s="486"/>
      <c r="B1762" s="296"/>
      <c r="C1762" s="296"/>
      <c r="D1762" s="296"/>
      <c r="E1762" s="460"/>
      <c r="F1762" s="498"/>
      <c r="O1762" s="301"/>
    </row>
    <row r="1763" spans="1:15" s="371" customFormat="1">
      <c r="A1763" s="486"/>
      <c r="B1763" s="296"/>
      <c r="C1763" s="296"/>
      <c r="D1763" s="296"/>
      <c r="E1763" s="460"/>
      <c r="F1763" s="498"/>
      <c r="O1763" s="301"/>
    </row>
    <row r="1764" spans="1:15" s="371" customFormat="1">
      <c r="A1764" s="486"/>
      <c r="B1764" s="296"/>
      <c r="C1764" s="296"/>
      <c r="D1764" s="296"/>
      <c r="E1764" s="460"/>
      <c r="F1764" s="498"/>
      <c r="O1764" s="301"/>
    </row>
    <row r="1765" spans="1:15" s="371" customFormat="1">
      <c r="A1765" s="486"/>
      <c r="B1765" s="296"/>
      <c r="C1765" s="296"/>
      <c r="D1765" s="296"/>
      <c r="E1765" s="460"/>
      <c r="F1765" s="498"/>
      <c r="O1765" s="301"/>
    </row>
    <row r="1766" spans="1:15" s="371" customFormat="1">
      <c r="A1766" s="486"/>
      <c r="B1766" s="296"/>
      <c r="C1766" s="296"/>
      <c r="D1766" s="296"/>
      <c r="E1766" s="460"/>
      <c r="F1766" s="498"/>
      <c r="O1766" s="301"/>
    </row>
    <row r="1767" spans="1:15" s="371" customFormat="1">
      <c r="A1767" s="486"/>
      <c r="B1767" s="296"/>
      <c r="C1767" s="296"/>
      <c r="D1767" s="296"/>
      <c r="E1767" s="460"/>
      <c r="F1767" s="498"/>
      <c r="O1767" s="301"/>
    </row>
    <row r="1768" spans="1:15" s="371" customFormat="1">
      <c r="A1768" s="486"/>
      <c r="B1768" s="296"/>
      <c r="C1768" s="296"/>
      <c r="D1768" s="296"/>
      <c r="E1768" s="460"/>
      <c r="F1768" s="498"/>
      <c r="O1768" s="301"/>
    </row>
    <row r="1769" spans="1:15" s="371" customFormat="1">
      <c r="A1769" s="486"/>
      <c r="B1769" s="296"/>
      <c r="C1769" s="296"/>
      <c r="D1769" s="296"/>
      <c r="E1769" s="460"/>
      <c r="F1769" s="498"/>
      <c r="O1769" s="301"/>
    </row>
    <row r="1770" spans="1:15" s="371" customFormat="1">
      <c r="A1770" s="486"/>
      <c r="B1770" s="296"/>
      <c r="C1770" s="296"/>
      <c r="D1770" s="296"/>
      <c r="E1770" s="460"/>
      <c r="F1770" s="498"/>
      <c r="O1770" s="301"/>
    </row>
    <row r="1771" spans="1:15" s="371" customFormat="1">
      <c r="A1771" s="486"/>
      <c r="B1771" s="296"/>
      <c r="C1771" s="296"/>
      <c r="D1771" s="296"/>
      <c r="E1771" s="460"/>
      <c r="F1771" s="498"/>
      <c r="O1771" s="301"/>
    </row>
    <row r="1772" spans="1:15" s="371" customFormat="1">
      <c r="A1772" s="486"/>
      <c r="B1772" s="296"/>
      <c r="C1772" s="296"/>
      <c r="D1772" s="296"/>
      <c r="E1772" s="460"/>
      <c r="F1772" s="498"/>
      <c r="O1772" s="301"/>
    </row>
    <row r="1773" spans="1:15" s="371" customFormat="1">
      <c r="A1773" s="486"/>
      <c r="B1773" s="296"/>
      <c r="C1773" s="296"/>
      <c r="D1773" s="296"/>
      <c r="E1773" s="460"/>
      <c r="F1773" s="498"/>
      <c r="O1773" s="301"/>
    </row>
    <row r="1774" spans="1:15" s="371" customFormat="1">
      <c r="A1774" s="486"/>
      <c r="B1774" s="296"/>
      <c r="C1774" s="296"/>
      <c r="D1774" s="296"/>
      <c r="E1774" s="460"/>
      <c r="F1774" s="498"/>
      <c r="O1774" s="301"/>
    </row>
    <row r="1775" spans="1:15" s="371" customFormat="1">
      <c r="A1775" s="486"/>
      <c r="B1775" s="296"/>
      <c r="C1775" s="296"/>
      <c r="D1775" s="296"/>
      <c r="E1775" s="460"/>
      <c r="F1775" s="498"/>
      <c r="O1775" s="301"/>
    </row>
    <row r="1776" spans="1:15" s="371" customFormat="1">
      <c r="A1776" s="486"/>
      <c r="B1776" s="296"/>
      <c r="C1776" s="296"/>
      <c r="D1776" s="296"/>
      <c r="E1776" s="460"/>
      <c r="F1776" s="498"/>
      <c r="O1776" s="301"/>
    </row>
    <row r="1777" spans="1:15" s="371" customFormat="1">
      <c r="A1777" s="486"/>
      <c r="B1777" s="296"/>
      <c r="C1777" s="296"/>
      <c r="D1777" s="296"/>
      <c r="E1777" s="460"/>
      <c r="F1777" s="498"/>
      <c r="O1777" s="301"/>
    </row>
    <row r="1778" spans="1:15" s="371" customFormat="1">
      <c r="A1778" s="486"/>
      <c r="B1778" s="296"/>
      <c r="C1778" s="296"/>
      <c r="D1778" s="296"/>
      <c r="E1778" s="460"/>
      <c r="F1778" s="498"/>
      <c r="O1778" s="301"/>
    </row>
    <row r="1779" spans="1:15" s="371" customFormat="1">
      <c r="A1779" s="486"/>
      <c r="B1779" s="296"/>
      <c r="C1779" s="296"/>
      <c r="D1779" s="296"/>
      <c r="E1779" s="460"/>
      <c r="F1779" s="498"/>
      <c r="O1779" s="301"/>
    </row>
    <row r="1780" spans="1:15" s="371" customFormat="1">
      <c r="A1780" s="486"/>
      <c r="B1780" s="296"/>
      <c r="C1780" s="296"/>
      <c r="D1780" s="296"/>
      <c r="E1780" s="460"/>
      <c r="F1780" s="498"/>
      <c r="O1780" s="301"/>
    </row>
    <row r="1781" spans="1:15" s="371" customFormat="1">
      <c r="A1781" s="486"/>
      <c r="B1781" s="296"/>
      <c r="C1781" s="296"/>
      <c r="D1781" s="296"/>
      <c r="E1781" s="460"/>
      <c r="F1781" s="498"/>
      <c r="O1781" s="301"/>
    </row>
    <row r="1782" spans="1:15" s="371" customFormat="1">
      <c r="A1782" s="486"/>
      <c r="B1782" s="296"/>
      <c r="C1782" s="296"/>
      <c r="D1782" s="296"/>
      <c r="E1782" s="460"/>
      <c r="F1782" s="498"/>
      <c r="O1782" s="301"/>
    </row>
    <row r="1783" spans="1:15" s="371" customFormat="1">
      <c r="A1783" s="486"/>
      <c r="B1783" s="296"/>
      <c r="C1783" s="296"/>
      <c r="D1783" s="296"/>
      <c r="E1783" s="460"/>
      <c r="F1783" s="498"/>
      <c r="O1783" s="301"/>
    </row>
    <row r="1784" spans="1:15" s="371" customFormat="1">
      <c r="A1784" s="486"/>
      <c r="B1784" s="296"/>
      <c r="C1784" s="296"/>
      <c r="D1784" s="296"/>
      <c r="E1784" s="460"/>
      <c r="F1784" s="498"/>
      <c r="O1784" s="301"/>
    </row>
    <row r="1785" spans="1:15" s="371" customFormat="1">
      <c r="A1785" s="486"/>
      <c r="B1785" s="296"/>
      <c r="C1785" s="296"/>
      <c r="D1785" s="296"/>
      <c r="E1785" s="460"/>
      <c r="F1785" s="498"/>
      <c r="O1785" s="301"/>
    </row>
    <row r="1786" spans="1:15" s="371" customFormat="1">
      <c r="A1786" s="486"/>
      <c r="B1786" s="296"/>
      <c r="C1786" s="296"/>
      <c r="D1786" s="296"/>
      <c r="E1786" s="460"/>
      <c r="F1786" s="498"/>
      <c r="O1786" s="301"/>
    </row>
    <row r="1787" spans="1:15" s="371" customFormat="1">
      <c r="A1787" s="486"/>
      <c r="B1787" s="296"/>
      <c r="C1787" s="296"/>
      <c r="D1787" s="296"/>
      <c r="E1787" s="460"/>
      <c r="F1787" s="498"/>
      <c r="O1787" s="301"/>
    </row>
    <row r="1788" spans="1:15" s="371" customFormat="1">
      <c r="A1788" s="486"/>
      <c r="B1788" s="296"/>
      <c r="C1788" s="296"/>
      <c r="D1788" s="296"/>
      <c r="E1788" s="460"/>
      <c r="F1788" s="498"/>
      <c r="O1788" s="301"/>
    </row>
    <row r="1789" spans="1:15" s="371" customFormat="1">
      <c r="A1789" s="486"/>
      <c r="B1789" s="296"/>
      <c r="C1789" s="296"/>
      <c r="D1789" s="296"/>
      <c r="E1789" s="460"/>
      <c r="F1789" s="498"/>
      <c r="O1789" s="301"/>
    </row>
    <row r="1790" spans="1:15" s="371" customFormat="1">
      <c r="A1790" s="486"/>
      <c r="B1790" s="296"/>
      <c r="C1790" s="296"/>
      <c r="D1790" s="296"/>
      <c r="E1790" s="460"/>
      <c r="F1790" s="498"/>
      <c r="O1790" s="301"/>
    </row>
    <row r="1791" spans="1:15" s="371" customFormat="1">
      <c r="A1791" s="486"/>
      <c r="B1791" s="296"/>
      <c r="C1791" s="296"/>
      <c r="D1791" s="296"/>
      <c r="E1791" s="460"/>
      <c r="F1791" s="498"/>
      <c r="O1791" s="301"/>
    </row>
    <row r="1792" spans="1:15" s="371" customFormat="1">
      <c r="A1792" s="486"/>
      <c r="B1792" s="296"/>
      <c r="C1792" s="296"/>
      <c r="D1792" s="296"/>
      <c r="E1792" s="460"/>
      <c r="F1792" s="498"/>
      <c r="O1792" s="301"/>
    </row>
    <row r="1793" spans="1:15" s="371" customFormat="1">
      <c r="A1793" s="486"/>
      <c r="B1793" s="296"/>
      <c r="C1793" s="296"/>
      <c r="D1793" s="296"/>
      <c r="E1793" s="460"/>
      <c r="F1793" s="498"/>
      <c r="O1793" s="301"/>
    </row>
    <row r="1794" spans="1:15" s="371" customFormat="1">
      <c r="A1794" s="486"/>
      <c r="B1794" s="296"/>
      <c r="C1794" s="296"/>
      <c r="D1794" s="296"/>
      <c r="E1794" s="460"/>
      <c r="F1794" s="498"/>
      <c r="O1794" s="301"/>
    </row>
    <row r="1795" spans="1:15" s="371" customFormat="1">
      <c r="A1795" s="486"/>
      <c r="B1795" s="296"/>
      <c r="C1795" s="296"/>
      <c r="D1795" s="296"/>
      <c r="E1795" s="460"/>
      <c r="F1795" s="498"/>
      <c r="O1795" s="301"/>
    </row>
    <row r="1796" spans="1:15" s="371" customFormat="1">
      <c r="A1796" s="486"/>
      <c r="B1796" s="296"/>
      <c r="C1796" s="296"/>
      <c r="D1796" s="296"/>
      <c r="E1796" s="460"/>
      <c r="F1796" s="498"/>
      <c r="O1796" s="301"/>
    </row>
    <row r="1797" spans="1:15" s="371" customFormat="1">
      <c r="A1797" s="486"/>
      <c r="B1797" s="296"/>
      <c r="C1797" s="296"/>
      <c r="D1797" s="296"/>
      <c r="E1797" s="460"/>
      <c r="F1797" s="498"/>
      <c r="O1797" s="301"/>
    </row>
    <row r="1798" spans="1:15" s="371" customFormat="1">
      <c r="A1798" s="486"/>
      <c r="B1798" s="296"/>
      <c r="C1798" s="296"/>
      <c r="D1798" s="296"/>
      <c r="E1798" s="460"/>
      <c r="F1798" s="498"/>
      <c r="O1798" s="301"/>
    </row>
    <row r="1799" spans="1:15" s="371" customFormat="1">
      <c r="A1799" s="486"/>
      <c r="B1799" s="296"/>
      <c r="C1799" s="296"/>
      <c r="D1799" s="296"/>
      <c r="E1799" s="460"/>
      <c r="F1799" s="498"/>
      <c r="O1799" s="301"/>
    </row>
    <row r="1800" spans="1:15" s="371" customFormat="1">
      <c r="A1800" s="486"/>
      <c r="B1800" s="296"/>
      <c r="C1800" s="296"/>
      <c r="D1800" s="296"/>
      <c r="E1800" s="460"/>
      <c r="F1800" s="498"/>
      <c r="O1800" s="301"/>
    </row>
    <row r="1801" spans="1:15" s="371" customFormat="1">
      <c r="A1801" s="486"/>
      <c r="B1801" s="296"/>
      <c r="C1801" s="296"/>
      <c r="D1801" s="296"/>
      <c r="E1801" s="460"/>
      <c r="F1801" s="498"/>
      <c r="O1801" s="301"/>
    </row>
    <row r="1802" spans="1:15" s="371" customFormat="1">
      <c r="A1802" s="486"/>
      <c r="B1802" s="296"/>
      <c r="C1802" s="296"/>
      <c r="D1802" s="296"/>
      <c r="E1802" s="460"/>
      <c r="F1802" s="498"/>
      <c r="O1802" s="301"/>
    </row>
    <row r="1803" spans="1:15" s="371" customFormat="1">
      <c r="A1803" s="486"/>
      <c r="B1803" s="296"/>
      <c r="C1803" s="296"/>
      <c r="D1803" s="296"/>
      <c r="E1803" s="460"/>
      <c r="F1803" s="498"/>
      <c r="O1803" s="301"/>
    </row>
    <row r="1804" spans="1:15" s="371" customFormat="1">
      <c r="A1804" s="486"/>
      <c r="B1804" s="296"/>
      <c r="C1804" s="296"/>
      <c r="D1804" s="296"/>
      <c r="E1804" s="460"/>
      <c r="F1804" s="498"/>
      <c r="O1804" s="301"/>
    </row>
    <row r="1805" spans="1:15" s="371" customFormat="1">
      <c r="A1805" s="486"/>
      <c r="B1805" s="296"/>
      <c r="C1805" s="296"/>
      <c r="D1805" s="296"/>
      <c r="E1805" s="460"/>
      <c r="F1805" s="498"/>
      <c r="O1805" s="301"/>
    </row>
    <row r="1806" spans="1:15" s="371" customFormat="1">
      <c r="A1806" s="486"/>
      <c r="B1806" s="296"/>
      <c r="C1806" s="296"/>
      <c r="D1806" s="296"/>
      <c r="E1806" s="460"/>
      <c r="F1806" s="498"/>
      <c r="O1806" s="301"/>
    </row>
    <row r="1807" spans="1:15" s="371" customFormat="1">
      <c r="A1807" s="486"/>
      <c r="B1807" s="296"/>
      <c r="C1807" s="296"/>
      <c r="D1807" s="296"/>
      <c r="E1807" s="460"/>
      <c r="F1807" s="498"/>
      <c r="O1807" s="301"/>
    </row>
    <row r="1808" spans="1:15" s="371" customFormat="1">
      <c r="A1808" s="486"/>
      <c r="B1808" s="296"/>
      <c r="C1808" s="296"/>
      <c r="D1808" s="296"/>
      <c r="E1808" s="460"/>
      <c r="F1808" s="498"/>
      <c r="O1808" s="301"/>
    </row>
    <row r="1809" spans="1:15" s="371" customFormat="1">
      <c r="A1809" s="486"/>
      <c r="B1809" s="296"/>
      <c r="C1809" s="296"/>
      <c r="D1809" s="296"/>
      <c r="E1809" s="460"/>
      <c r="F1809" s="498"/>
      <c r="O1809" s="301"/>
    </row>
    <row r="1810" spans="1:15" s="371" customFormat="1">
      <c r="A1810" s="486"/>
      <c r="B1810" s="296"/>
      <c r="C1810" s="296"/>
      <c r="D1810" s="296"/>
      <c r="E1810" s="460"/>
      <c r="F1810" s="498"/>
      <c r="O1810" s="301"/>
    </row>
    <row r="1811" spans="1:15" s="371" customFormat="1">
      <c r="A1811" s="486"/>
      <c r="B1811" s="296"/>
      <c r="C1811" s="296"/>
      <c r="D1811" s="296"/>
      <c r="E1811" s="460"/>
      <c r="F1811" s="498"/>
      <c r="O1811" s="301"/>
    </row>
    <row r="1812" spans="1:15" s="371" customFormat="1">
      <c r="A1812" s="486"/>
      <c r="B1812" s="296"/>
      <c r="C1812" s="296"/>
      <c r="D1812" s="296"/>
      <c r="E1812" s="460"/>
      <c r="F1812" s="498"/>
      <c r="O1812" s="301"/>
    </row>
    <row r="1813" spans="1:15" s="371" customFormat="1">
      <c r="A1813" s="486"/>
      <c r="B1813" s="296"/>
      <c r="C1813" s="296"/>
      <c r="D1813" s="296"/>
      <c r="E1813" s="460"/>
      <c r="F1813" s="498"/>
      <c r="O1813" s="301"/>
    </row>
    <row r="1814" spans="1:15" s="371" customFormat="1">
      <c r="A1814" s="486"/>
      <c r="B1814" s="296"/>
      <c r="C1814" s="296"/>
      <c r="D1814" s="296"/>
      <c r="E1814" s="460"/>
      <c r="F1814" s="498"/>
      <c r="O1814" s="301"/>
    </row>
    <row r="1815" spans="1:15" s="371" customFormat="1">
      <c r="A1815" s="486"/>
      <c r="B1815" s="296"/>
      <c r="C1815" s="296"/>
      <c r="D1815" s="296"/>
      <c r="E1815" s="460"/>
      <c r="F1815" s="498"/>
      <c r="O1815" s="301"/>
    </row>
    <row r="1816" spans="1:15" s="371" customFormat="1">
      <c r="A1816" s="486"/>
      <c r="B1816" s="296"/>
      <c r="C1816" s="296"/>
      <c r="D1816" s="296"/>
      <c r="E1816" s="460"/>
      <c r="F1816" s="498"/>
      <c r="O1816" s="301"/>
    </row>
    <row r="1817" spans="1:15" s="371" customFormat="1">
      <c r="A1817" s="486"/>
      <c r="B1817" s="296"/>
      <c r="C1817" s="296"/>
      <c r="D1817" s="296"/>
      <c r="E1817" s="460"/>
      <c r="F1817" s="498"/>
      <c r="O1817" s="301"/>
    </row>
    <row r="1818" spans="1:15" s="371" customFormat="1">
      <c r="A1818" s="486"/>
      <c r="B1818" s="296"/>
      <c r="C1818" s="296"/>
      <c r="D1818" s="296"/>
      <c r="E1818" s="460"/>
      <c r="F1818" s="498"/>
      <c r="O1818" s="301"/>
    </row>
    <row r="1819" spans="1:15" s="371" customFormat="1">
      <c r="A1819" s="486"/>
      <c r="B1819" s="296"/>
      <c r="C1819" s="296"/>
      <c r="D1819" s="296"/>
      <c r="E1819" s="460"/>
      <c r="F1819" s="498"/>
      <c r="O1819" s="301"/>
    </row>
    <row r="1820" spans="1:15" s="371" customFormat="1">
      <c r="A1820" s="486"/>
      <c r="B1820" s="296"/>
      <c r="C1820" s="296"/>
      <c r="D1820" s="296"/>
      <c r="E1820" s="460"/>
      <c r="F1820" s="498"/>
      <c r="O1820" s="301"/>
    </row>
    <row r="1821" spans="1:15" s="371" customFormat="1">
      <c r="A1821" s="486"/>
      <c r="B1821" s="296"/>
      <c r="C1821" s="296"/>
      <c r="D1821" s="296"/>
      <c r="E1821" s="460"/>
      <c r="F1821" s="498"/>
      <c r="O1821" s="301"/>
    </row>
    <row r="1822" spans="1:15" s="371" customFormat="1">
      <c r="A1822" s="486"/>
      <c r="B1822" s="296"/>
      <c r="C1822" s="296"/>
      <c r="D1822" s="296"/>
      <c r="E1822" s="460"/>
      <c r="F1822" s="498"/>
      <c r="O1822" s="301"/>
    </row>
    <row r="1823" spans="1:15" s="371" customFormat="1">
      <c r="A1823" s="486"/>
      <c r="B1823" s="296"/>
      <c r="C1823" s="296"/>
      <c r="D1823" s="296"/>
      <c r="E1823" s="460"/>
      <c r="F1823" s="498"/>
      <c r="O1823" s="301"/>
    </row>
    <row r="1824" spans="1:15" s="371" customFormat="1">
      <c r="A1824" s="486"/>
      <c r="B1824" s="296"/>
      <c r="C1824" s="296"/>
      <c r="D1824" s="296"/>
      <c r="E1824" s="460"/>
      <c r="F1824" s="498"/>
      <c r="O1824" s="301"/>
    </row>
    <row r="1825" spans="1:15" s="371" customFormat="1">
      <c r="A1825" s="486"/>
      <c r="B1825" s="296"/>
      <c r="C1825" s="296"/>
      <c r="D1825" s="296"/>
      <c r="E1825" s="460"/>
      <c r="F1825" s="498"/>
      <c r="O1825" s="301"/>
    </row>
    <row r="1826" spans="1:15" s="371" customFormat="1">
      <c r="A1826" s="486"/>
      <c r="B1826" s="296"/>
      <c r="C1826" s="296"/>
      <c r="D1826" s="296"/>
      <c r="E1826" s="460"/>
      <c r="F1826" s="498"/>
      <c r="O1826" s="301"/>
    </row>
    <row r="1827" spans="1:15" s="371" customFormat="1">
      <c r="A1827" s="486"/>
      <c r="B1827" s="296"/>
      <c r="C1827" s="296"/>
      <c r="D1827" s="296"/>
      <c r="E1827" s="460"/>
      <c r="F1827" s="498"/>
      <c r="O1827" s="301"/>
    </row>
    <row r="1828" spans="1:15" s="371" customFormat="1">
      <c r="A1828" s="486"/>
      <c r="B1828" s="296"/>
      <c r="C1828" s="296"/>
      <c r="D1828" s="296"/>
      <c r="E1828" s="460"/>
      <c r="F1828" s="498"/>
      <c r="O1828" s="301"/>
    </row>
    <row r="1829" spans="1:15" s="371" customFormat="1">
      <c r="A1829" s="486"/>
      <c r="B1829" s="296"/>
      <c r="C1829" s="296"/>
      <c r="D1829" s="296"/>
      <c r="E1829" s="460"/>
      <c r="F1829" s="498"/>
      <c r="O1829" s="301"/>
    </row>
    <row r="1830" spans="1:15" s="371" customFormat="1">
      <c r="A1830" s="486"/>
      <c r="B1830" s="296"/>
      <c r="C1830" s="296"/>
      <c r="D1830" s="296"/>
      <c r="E1830" s="460"/>
      <c r="F1830" s="498"/>
      <c r="O1830" s="301"/>
    </row>
    <row r="1831" spans="1:15" s="371" customFormat="1">
      <c r="A1831" s="486"/>
      <c r="B1831" s="296"/>
      <c r="C1831" s="296"/>
      <c r="D1831" s="296"/>
      <c r="E1831" s="460"/>
      <c r="F1831" s="498"/>
      <c r="O1831" s="301"/>
    </row>
    <row r="1832" spans="1:15" s="371" customFormat="1">
      <c r="A1832" s="486"/>
      <c r="B1832" s="296"/>
      <c r="C1832" s="296"/>
      <c r="D1832" s="296"/>
      <c r="E1832" s="460"/>
      <c r="F1832" s="498"/>
      <c r="O1832" s="301"/>
    </row>
    <row r="1833" spans="1:15" s="371" customFormat="1">
      <c r="A1833" s="486"/>
      <c r="B1833" s="296"/>
      <c r="C1833" s="296"/>
      <c r="D1833" s="296"/>
      <c r="E1833" s="460"/>
      <c r="F1833" s="498"/>
      <c r="O1833" s="301"/>
    </row>
    <row r="1834" spans="1:15" s="371" customFormat="1">
      <c r="A1834" s="486"/>
      <c r="B1834" s="296"/>
      <c r="C1834" s="296"/>
      <c r="D1834" s="296"/>
      <c r="E1834" s="460"/>
      <c r="F1834" s="498"/>
      <c r="O1834" s="301"/>
    </row>
    <row r="1835" spans="1:15" s="371" customFormat="1">
      <c r="A1835" s="486"/>
      <c r="B1835" s="296"/>
      <c r="C1835" s="296"/>
      <c r="D1835" s="296"/>
      <c r="E1835" s="460"/>
      <c r="F1835" s="498"/>
      <c r="O1835" s="301"/>
    </row>
    <row r="1836" spans="1:15" s="371" customFormat="1">
      <c r="A1836" s="486"/>
      <c r="B1836" s="296"/>
      <c r="C1836" s="296"/>
      <c r="D1836" s="296"/>
      <c r="E1836" s="460"/>
      <c r="F1836" s="498"/>
      <c r="O1836" s="301"/>
    </row>
    <row r="1837" spans="1:15" s="371" customFormat="1">
      <c r="A1837" s="486"/>
      <c r="B1837" s="296"/>
      <c r="C1837" s="296"/>
      <c r="D1837" s="296"/>
      <c r="E1837" s="460"/>
      <c r="F1837" s="498"/>
      <c r="O1837" s="301"/>
    </row>
    <row r="1838" spans="1:15" s="371" customFormat="1">
      <c r="A1838" s="486"/>
      <c r="B1838" s="296"/>
      <c r="C1838" s="296"/>
      <c r="D1838" s="296"/>
      <c r="E1838" s="460"/>
      <c r="F1838" s="498"/>
      <c r="O1838" s="301"/>
    </row>
    <row r="1839" spans="1:15" s="371" customFormat="1">
      <c r="A1839" s="486"/>
      <c r="B1839" s="296"/>
      <c r="C1839" s="296"/>
      <c r="D1839" s="296"/>
      <c r="E1839" s="460"/>
      <c r="F1839" s="498"/>
      <c r="O1839" s="301"/>
    </row>
    <row r="1840" spans="1:15" s="371" customFormat="1">
      <c r="A1840" s="486"/>
      <c r="B1840" s="296"/>
      <c r="C1840" s="296"/>
      <c r="D1840" s="296"/>
      <c r="E1840" s="460"/>
      <c r="F1840" s="498"/>
      <c r="O1840" s="301"/>
    </row>
    <row r="1841" spans="1:15" s="371" customFormat="1">
      <c r="A1841" s="486"/>
      <c r="B1841" s="296"/>
      <c r="C1841" s="296"/>
      <c r="D1841" s="296"/>
      <c r="E1841" s="460"/>
      <c r="F1841" s="498"/>
      <c r="O1841" s="301"/>
    </row>
    <row r="1842" spans="1:15" s="371" customFormat="1">
      <c r="A1842" s="486"/>
      <c r="B1842" s="296"/>
      <c r="C1842" s="296"/>
      <c r="D1842" s="296"/>
      <c r="E1842" s="460"/>
      <c r="F1842" s="498"/>
      <c r="O1842" s="301"/>
    </row>
    <row r="1843" spans="1:15" s="371" customFormat="1">
      <c r="A1843" s="486"/>
      <c r="B1843" s="296"/>
      <c r="C1843" s="296"/>
      <c r="D1843" s="296"/>
      <c r="E1843" s="460"/>
      <c r="F1843" s="498"/>
      <c r="O1843" s="301"/>
    </row>
    <row r="1844" spans="1:15" s="371" customFormat="1">
      <c r="A1844" s="486"/>
      <c r="B1844" s="296"/>
      <c r="C1844" s="296"/>
      <c r="D1844" s="296"/>
      <c r="E1844" s="460"/>
      <c r="F1844" s="498"/>
      <c r="O1844" s="301"/>
    </row>
    <row r="1845" spans="1:15" s="371" customFormat="1">
      <c r="A1845" s="486"/>
      <c r="B1845" s="296"/>
      <c r="C1845" s="296"/>
      <c r="D1845" s="296"/>
      <c r="E1845" s="460"/>
      <c r="F1845" s="498"/>
      <c r="O1845" s="301"/>
    </row>
    <row r="1846" spans="1:15" s="371" customFormat="1">
      <c r="A1846" s="486"/>
      <c r="B1846" s="296"/>
      <c r="C1846" s="296"/>
      <c r="D1846" s="296"/>
      <c r="E1846" s="460"/>
      <c r="F1846" s="498"/>
      <c r="O1846" s="301"/>
    </row>
    <row r="1847" spans="1:15" s="371" customFormat="1">
      <c r="A1847" s="486"/>
      <c r="B1847" s="296"/>
      <c r="C1847" s="296"/>
      <c r="D1847" s="296"/>
      <c r="E1847" s="460"/>
      <c r="F1847" s="498"/>
      <c r="O1847" s="301"/>
    </row>
    <row r="1848" spans="1:15" s="371" customFormat="1">
      <c r="A1848" s="486"/>
      <c r="B1848" s="296"/>
      <c r="C1848" s="296"/>
      <c r="D1848" s="296"/>
      <c r="E1848" s="460"/>
      <c r="F1848" s="498"/>
      <c r="O1848" s="301"/>
    </row>
    <row r="1849" spans="1:15" s="371" customFormat="1">
      <c r="A1849" s="486"/>
      <c r="B1849" s="296"/>
      <c r="C1849" s="296"/>
      <c r="D1849" s="296"/>
      <c r="E1849" s="460"/>
      <c r="F1849" s="498"/>
      <c r="O1849" s="301"/>
    </row>
    <row r="1850" spans="1:15" s="371" customFormat="1">
      <c r="A1850" s="486"/>
      <c r="B1850" s="296"/>
      <c r="C1850" s="296"/>
      <c r="D1850" s="296"/>
      <c r="E1850" s="460"/>
      <c r="F1850" s="498"/>
      <c r="O1850" s="301"/>
    </row>
    <row r="1851" spans="1:15" s="371" customFormat="1">
      <c r="A1851" s="486"/>
      <c r="B1851" s="296"/>
      <c r="C1851" s="296"/>
      <c r="D1851" s="296"/>
      <c r="E1851" s="460"/>
      <c r="F1851" s="498"/>
      <c r="O1851" s="301"/>
    </row>
    <row r="1852" spans="1:15" s="371" customFormat="1">
      <c r="A1852" s="486"/>
      <c r="B1852" s="296"/>
      <c r="C1852" s="296"/>
      <c r="D1852" s="296"/>
      <c r="E1852" s="460"/>
      <c r="F1852" s="498"/>
      <c r="O1852" s="301"/>
    </row>
    <row r="1853" spans="1:15" s="371" customFormat="1">
      <c r="A1853" s="486"/>
      <c r="B1853" s="296"/>
      <c r="C1853" s="296"/>
      <c r="D1853" s="296"/>
      <c r="E1853" s="460"/>
      <c r="F1853" s="498"/>
      <c r="O1853" s="301"/>
    </row>
    <row r="1854" spans="1:15" s="371" customFormat="1">
      <c r="A1854" s="486"/>
      <c r="B1854" s="296"/>
      <c r="C1854" s="296"/>
      <c r="D1854" s="296"/>
      <c r="E1854" s="460"/>
      <c r="F1854" s="498"/>
      <c r="O1854" s="301"/>
    </row>
    <row r="1855" spans="1:15" s="371" customFormat="1">
      <c r="A1855" s="486"/>
      <c r="B1855" s="296"/>
      <c r="C1855" s="296"/>
      <c r="D1855" s="296"/>
      <c r="E1855" s="460"/>
      <c r="F1855" s="498"/>
      <c r="O1855" s="301"/>
    </row>
    <row r="1856" spans="1:15" s="371" customFormat="1">
      <c r="A1856" s="486"/>
      <c r="B1856" s="296"/>
      <c r="C1856" s="296"/>
      <c r="D1856" s="296"/>
      <c r="E1856" s="460"/>
      <c r="F1856" s="498"/>
      <c r="O1856" s="301"/>
    </row>
    <row r="1857" spans="1:15" s="371" customFormat="1">
      <c r="A1857" s="486"/>
      <c r="B1857" s="296"/>
      <c r="C1857" s="296"/>
      <c r="D1857" s="296"/>
      <c r="E1857" s="460"/>
      <c r="F1857" s="498"/>
      <c r="O1857" s="301"/>
    </row>
    <row r="1858" spans="1:15" s="371" customFormat="1">
      <c r="A1858" s="486"/>
      <c r="B1858" s="296"/>
      <c r="C1858" s="296"/>
      <c r="D1858" s="296"/>
      <c r="E1858" s="460"/>
      <c r="F1858" s="498"/>
      <c r="O1858" s="301"/>
    </row>
    <row r="1859" spans="1:15" s="371" customFormat="1">
      <c r="A1859" s="486"/>
      <c r="B1859" s="296"/>
      <c r="C1859" s="296"/>
      <c r="D1859" s="296"/>
      <c r="E1859" s="460"/>
      <c r="F1859" s="498"/>
      <c r="O1859" s="301"/>
    </row>
    <row r="1860" spans="1:15" s="371" customFormat="1">
      <c r="A1860" s="486"/>
      <c r="B1860" s="296"/>
      <c r="C1860" s="296"/>
      <c r="D1860" s="296"/>
      <c r="E1860" s="460"/>
      <c r="F1860" s="498"/>
      <c r="O1860" s="301"/>
    </row>
    <row r="1861" spans="1:15" s="371" customFormat="1">
      <c r="A1861" s="486"/>
      <c r="B1861" s="296"/>
      <c r="C1861" s="296"/>
      <c r="D1861" s="296"/>
      <c r="E1861" s="460"/>
      <c r="F1861" s="498"/>
      <c r="O1861" s="301"/>
    </row>
    <row r="1862" spans="1:15" s="371" customFormat="1">
      <c r="A1862" s="486"/>
      <c r="B1862" s="296"/>
      <c r="C1862" s="296"/>
      <c r="D1862" s="296"/>
      <c r="E1862" s="460"/>
      <c r="F1862" s="498"/>
      <c r="O1862" s="301"/>
    </row>
    <row r="1863" spans="1:15" s="371" customFormat="1">
      <c r="A1863" s="486"/>
      <c r="B1863" s="296"/>
      <c r="C1863" s="296"/>
      <c r="D1863" s="296"/>
      <c r="E1863" s="460"/>
      <c r="F1863" s="498"/>
      <c r="O1863" s="301"/>
    </row>
    <row r="1864" spans="1:15" s="371" customFormat="1">
      <c r="A1864" s="486"/>
      <c r="B1864" s="296"/>
      <c r="C1864" s="296"/>
      <c r="D1864" s="296"/>
      <c r="E1864" s="460"/>
      <c r="F1864" s="498"/>
      <c r="O1864" s="301"/>
    </row>
    <row r="1865" spans="1:15" s="371" customFormat="1">
      <c r="A1865" s="486"/>
      <c r="B1865" s="296"/>
      <c r="C1865" s="296"/>
      <c r="D1865" s="296"/>
      <c r="E1865" s="460"/>
      <c r="F1865" s="498"/>
      <c r="O1865" s="301"/>
    </row>
    <row r="1866" spans="1:15" s="371" customFormat="1">
      <c r="A1866" s="486"/>
      <c r="B1866" s="296"/>
      <c r="C1866" s="296"/>
      <c r="D1866" s="296"/>
      <c r="E1866" s="460"/>
      <c r="F1866" s="498"/>
      <c r="O1866" s="301"/>
    </row>
    <row r="1867" spans="1:15" s="371" customFormat="1">
      <c r="A1867" s="486"/>
      <c r="B1867" s="296"/>
      <c r="C1867" s="296"/>
      <c r="D1867" s="296"/>
      <c r="E1867" s="460"/>
      <c r="F1867" s="498"/>
      <c r="O1867" s="301"/>
    </row>
    <row r="1868" spans="1:15" s="371" customFormat="1">
      <c r="A1868" s="486"/>
      <c r="B1868" s="296"/>
      <c r="C1868" s="296"/>
      <c r="D1868" s="296"/>
      <c r="E1868" s="460"/>
      <c r="F1868" s="498"/>
      <c r="O1868" s="301"/>
    </row>
    <row r="1869" spans="1:15" s="371" customFormat="1">
      <c r="A1869" s="486"/>
      <c r="B1869" s="296"/>
      <c r="C1869" s="296"/>
      <c r="D1869" s="296"/>
      <c r="E1869" s="460"/>
      <c r="F1869" s="498"/>
      <c r="O1869" s="301"/>
    </row>
    <row r="1870" spans="1:15" s="371" customFormat="1">
      <c r="A1870" s="486"/>
      <c r="B1870" s="296"/>
      <c r="C1870" s="296"/>
      <c r="D1870" s="296"/>
      <c r="E1870" s="460"/>
      <c r="F1870" s="498"/>
      <c r="O1870" s="301"/>
    </row>
    <row r="1871" spans="1:15" s="371" customFormat="1">
      <c r="A1871" s="486"/>
      <c r="B1871" s="296"/>
      <c r="C1871" s="296"/>
      <c r="D1871" s="296"/>
      <c r="E1871" s="460"/>
      <c r="F1871" s="498"/>
      <c r="O1871" s="301"/>
    </row>
    <row r="1872" spans="1:15" s="371" customFormat="1">
      <c r="A1872" s="486"/>
      <c r="B1872" s="296"/>
      <c r="C1872" s="296"/>
      <c r="D1872" s="296"/>
      <c r="E1872" s="460"/>
      <c r="F1872" s="498"/>
      <c r="O1872" s="301"/>
    </row>
    <row r="1873" spans="1:15" s="371" customFormat="1">
      <c r="A1873" s="486"/>
      <c r="B1873" s="296"/>
      <c r="C1873" s="296"/>
      <c r="D1873" s="296"/>
      <c r="E1873" s="460"/>
      <c r="F1873" s="498"/>
      <c r="O1873" s="301"/>
    </row>
    <row r="1874" spans="1:15" s="371" customFormat="1">
      <c r="A1874" s="486"/>
      <c r="B1874" s="296"/>
      <c r="C1874" s="296"/>
      <c r="D1874" s="296"/>
      <c r="E1874" s="460"/>
      <c r="F1874" s="498"/>
      <c r="O1874" s="301"/>
    </row>
    <row r="1875" spans="1:15" s="371" customFormat="1">
      <c r="A1875" s="486"/>
      <c r="B1875" s="296"/>
      <c r="C1875" s="296"/>
      <c r="D1875" s="296"/>
      <c r="E1875" s="460"/>
      <c r="F1875" s="498"/>
      <c r="O1875" s="301"/>
    </row>
    <row r="1876" spans="1:15" s="371" customFormat="1">
      <c r="A1876" s="486"/>
      <c r="B1876" s="296"/>
      <c r="C1876" s="296"/>
      <c r="D1876" s="296"/>
      <c r="E1876" s="460"/>
      <c r="F1876" s="498"/>
      <c r="O1876" s="301"/>
    </row>
    <row r="1877" spans="1:15" s="371" customFormat="1">
      <c r="A1877" s="486"/>
      <c r="B1877" s="296"/>
      <c r="C1877" s="296"/>
      <c r="D1877" s="296"/>
      <c r="E1877" s="460"/>
      <c r="F1877" s="498"/>
      <c r="O1877" s="301"/>
    </row>
    <row r="1878" spans="1:15" s="371" customFormat="1">
      <c r="A1878" s="486"/>
      <c r="B1878" s="296"/>
      <c r="C1878" s="296"/>
      <c r="D1878" s="296"/>
      <c r="E1878" s="460"/>
      <c r="F1878" s="498"/>
      <c r="O1878" s="301"/>
    </row>
    <row r="1879" spans="1:15" s="371" customFormat="1">
      <c r="A1879" s="486"/>
      <c r="B1879" s="296"/>
      <c r="C1879" s="296"/>
      <c r="D1879" s="296"/>
      <c r="E1879" s="460"/>
      <c r="F1879" s="498"/>
      <c r="O1879" s="301"/>
    </row>
    <row r="1880" spans="1:15" s="371" customFormat="1">
      <c r="A1880" s="486"/>
      <c r="B1880" s="296"/>
      <c r="C1880" s="296"/>
      <c r="D1880" s="296"/>
      <c r="E1880" s="460"/>
      <c r="F1880" s="498"/>
      <c r="O1880" s="301"/>
    </row>
    <row r="1881" spans="1:15" s="371" customFormat="1">
      <c r="A1881" s="486"/>
      <c r="B1881" s="296"/>
      <c r="C1881" s="296"/>
      <c r="D1881" s="296"/>
      <c r="E1881" s="460"/>
      <c r="F1881" s="498"/>
      <c r="O1881" s="301"/>
    </row>
    <row r="1882" spans="1:15" s="371" customFormat="1">
      <c r="A1882" s="486"/>
      <c r="B1882" s="296"/>
      <c r="C1882" s="296"/>
      <c r="D1882" s="296"/>
      <c r="E1882" s="460"/>
      <c r="F1882" s="498"/>
      <c r="O1882" s="301"/>
    </row>
    <row r="1883" spans="1:15" s="371" customFormat="1">
      <c r="A1883" s="486"/>
      <c r="B1883" s="296"/>
      <c r="C1883" s="296"/>
      <c r="D1883" s="296"/>
      <c r="E1883" s="460"/>
      <c r="F1883" s="498"/>
      <c r="O1883" s="301"/>
    </row>
    <row r="1884" spans="1:15" s="371" customFormat="1">
      <c r="A1884" s="486"/>
      <c r="B1884" s="296"/>
      <c r="C1884" s="296"/>
      <c r="D1884" s="296"/>
      <c r="E1884" s="460"/>
      <c r="F1884" s="498"/>
      <c r="O1884" s="301"/>
    </row>
    <row r="1885" spans="1:15" s="371" customFormat="1">
      <c r="A1885" s="486"/>
      <c r="B1885" s="296"/>
      <c r="C1885" s="296"/>
      <c r="D1885" s="296"/>
      <c r="E1885" s="460"/>
      <c r="F1885" s="498"/>
      <c r="O1885" s="301"/>
    </row>
    <row r="1886" spans="1:15" s="371" customFormat="1">
      <c r="A1886" s="486"/>
      <c r="B1886" s="296"/>
      <c r="C1886" s="296"/>
      <c r="D1886" s="296"/>
      <c r="E1886" s="460"/>
      <c r="F1886" s="498"/>
      <c r="O1886" s="301"/>
    </row>
    <row r="1887" spans="1:15" s="371" customFormat="1">
      <c r="A1887" s="486"/>
      <c r="B1887" s="296"/>
      <c r="C1887" s="296"/>
      <c r="D1887" s="296"/>
      <c r="E1887" s="460"/>
      <c r="F1887" s="498"/>
      <c r="O1887" s="301"/>
    </row>
    <row r="1888" spans="1:15" s="371" customFormat="1">
      <c r="A1888" s="486"/>
      <c r="B1888" s="296"/>
      <c r="C1888" s="296"/>
      <c r="D1888" s="296"/>
      <c r="E1888" s="460"/>
      <c r="F1888" s="498"/>
      <c r="O1888" s="301"/>
    </row>
    <row r="1889" spans="1:15" s="371" customFormat="1">
      <c r="A1889" s="486"/>
      <c r="B1889" s="296"/>
      <c r="C1889" s="296"/>
      <c r="D1889" s="296"/>
      <c r="E1889" s="460"/>
      <c r="F1889" s="498"/>
      <c r="O1889" s="301"/>
    </row>
    <row r="1890" spans="1:15" s="371" customFormat="1">
      <c r="A1890" s="486"/>
      <c r="B1890" s="296"/>
      <c r="C1890" s="296"/>
      <c r="D1890" s="296"/>
      <c r="E1890" s="460"/>
      <c r="F1890" s="498"/>
      <c r="O1890" s="301"/>
    </row>
    <row r="1891" spans="1:15" s="371" customFormat="1">
      <c r="A1891" s="486"/>
      <c r="B1891" s="296"/>
      <c r="C1891" s="296"/>
      <c r="D1891" s="296"/>
      <c r="E1891" s="460"/>
      <c r="F1891" s="498"/>
      <c r="O1891" s="301"/>
    </row>
    <row r="1892" spans="1:15" s="371" customFormat="1">
      <c r="A1892" s="486"/>
      <c r="B1892" s="296"/>
      <c r="C1892" s="296"/>
      <c r="D1892" s="296"/>
      <c r="E1892" s="460"/>
      <c r="F1892" s="498"/>
      <c r="O1892" s="301"/>
    </row>
    <row r="1893" spans="1:15" s="371" customFormat="1">
      <c r="A1893" s="486"/>
      <c r="B1893" s="296"/>
      <c r="C1893" s="296"/>
      <c r="D1893" s="296"/>
      <c r="E1893" s="460"/>
      <c r="F1893" s="498"/>
      <c r="O1893" s="301"/>
    </row>
    <row r="1894" spans="1:15" s="371" customFormat="1">
      <c r="A1894" s="486"/>
      <c r="B1894" s="296"/>
      <c r="C1894" s="296"/>
      <c r="D1894" s="296"/>
      <c r="E1894" s="460"/>
      <c r="F1894" s="498"/>
      <c r="O1894" s="301"/>
    </row>
    <row r="1895" spans="1:15" s="371" customFormat="1">
      <c r="A1895" s="486"/>
      <c r="B1895" s="296"/>
      <c r="C1895" s="296"/>
      <c r="D1895" s="296"/>
      <c r="E1895" s="460"/>
      <c r="F1895" s="498"/>
      <c r="O1895" s="301"/>
    </row>
    <row r="1896" spans="1:15" s="371" customFormat="1">
      <c r="A1896" s="486"/>
      <c r="B1896" s="296"/>
      <c r="C1896" s="296"/>
      <c r="D1896" s="296"/>
      <c r="E1896" s="460"/>
      <c r="F1896" s="498"/>
      <c r="O1896" s="301"/>
    </row>
    <row r="1897" spans="1:15" s="371" customFormat="1">
      <c r="A1897" s="486"/>
      <c r="B1897" s="296"/>
      <c r="C1897" s="296"/>
      <c r="D1897" s="296"/>
      <c r="E1897" s="460"/>
      <c r="F1897" s="498"/>
      <c r="O1897" s="301"/>
    </row>
    <row r="1898" spans="1:15" s="371" customFormat="1">
      <c r="A1898" s="486"/>
      <c r="B1898" s="296"/>
      <c r="C1898" s="296"/>
      <c r="D1898" s="296"/>
      <c r="E1898" s="460"/>
      <c r="F1898" s="498"/>
      <c r="O1898" s="301"/>
    </row>
    <row r="1899" spans="1:15" s="371" customFormat="1">
      <c r="A1899" s="486"/>
      <c r="B1899" s="296"/>
      <c r="C1899" s="296"/>
      <c r="D1899" s="296"/>
      <c r="E1899" s="460"/>
      <c r="F1899" s="498"/>
      <c r="O1899" s="301"/>
    </row>
    <row r="1900" spans="1:15" s="371" customFormat="1">
      <c r="A1900" s="486"/>
      <c r="B1900" s="296"/>
      <c r="C1900" s="296"/>
      <c r="D1900" s="296"/>
      <c r="E1900" s="460"/>
      <c r="F1900" s="498"/>
      <c r="O1900" s="301"/>
    </row>
    <row r="1901" spans="1:15" s="371" customFormat="1">
      <c r="A1901" s="486"/>
      <c r="B1901" s="296"/>
      <c r="C1901" s="296"/>
      <c r="D1901" s="296"/>
      <c r="E1901" s="460"/>
      <c r="F1901" s="498"/>
      <c r="O1901" s="301"/>
    </row>
    <row r="1902" spans="1:15" s="371" customFormat="1">
      <c r="A1902" s="486"/>
      <c r="B1902" s="296"/>
      <c r="C1902" s="296"/>
      <c r="D1902" s="296"/>
      <c r="E1902" s="460"/>
      <c r="F1902" s="498"/>
      <c r="O1902" s="301"/>
    </row>
    <row r="1903" spans="1:15" s="371" customFormat="1">
      <c r="A1903" s="486"/>
      <c r="B1903" s="296"/>
      <c r="C1903" s="296"/>
      <c r="D1903" s="296"/>
      <c r="E1903" s="460"/>
      <c r="F1903" s="498"/>
      <c r="O1903" s="301"/>
    </row>
    <row r="1904" spans="1:15" s="371" customFormat="1">
      <c r="A1904" s="486"/>
      <c r="B1904" s="296"/>
      <c r="C1904" s="296"/>
      <c r="D1904" s="296"/>
      <c r="E1904" s="460"/>
      <c r="F1904" s="498"/>
      <c r="O1904" s="301"/>
    </row>
    <row r="1905" spans="1:15" s="371" customFormat="1">
      <c r="A1905" s="486"/>
      <c r="B1905" s="296"/>
      <c r="C1905" s="296"/>
      <c r="D1905" s="296"/>
      <c r="E1905" s="460"/>
      <c r="F1905" s="498"/>
      <c r="O1905" s="301"/>
    </row>
    <row r="1906" spans="1:15" s="371" customFormat="1">
      <c r="A1906" s="486"/>
      <c r="B1906" s="296"/>
      <c r="C1906" s="296"/>
      <c r="D1906" s="296"/>
      <c r="E1906" s="460"/>
      <c r="F1906" s="498"/>
      <c r="O1906" s="301"/>
    </row>
    <row r="1907" spans="1:15" s="371" customFormat="1">
      <c r="A1907" s="486"/>
      <c r="B1907" s="296"/>
      <c r="C1907" s="296"/>
      <c r="D1907" s="296"/>
      <c r="E1907" s="460"/>
      <c r="F1907" s="498"/>
      <c r="O1907" s="301"/>
    </row>
    <row r="1908" spans="1:15" s="371" customFormat="1">
      <c r="A1908" s="486"/>
      <c r="B1908" s="296"/>
      <c r="C1908" s="296"/>
      <c r="D1908" s="296"/>
      <c r="E1908" s="460"/>
      <c r="F1908" s="498"/>
      <c r="O1908" s="301"/>
    </row>
    <row r="1909" spans="1:15" s="371" customFormat="1">
      <c r="A1909" s="486"/>
      <c r="B1909" s="296"/>
      <c r="C1909" s="296"/>
      <c r="D1909" s="296"/>
      <c r="E1909" s="460"/>
      <c r="F1909" s="498"/>
      <c r="O1909" s="301"/>
    </row>
    <row r="1910" spans="1:15" s="371" customFormat="1">
      <c r="A1910" s="486"/>
      <c r="B1910" s="296"/>
      <c r="C1910" s="296"/>
      <c r="D1910" s="296"/>
      <c r="E1910" s="460"/>
      <c r="F1910" s="498"/>
      <c r="O1910" s="301"/>
    </row>
    <row r="1911" spans="1:15" s="371" customFormat="1">
      <c r="A1911" s="486"/>
      <c r="B1911" s="296"/>
      <c r="C1911" s="296"/>
      <c r="D1911" s="296"/>
      <c r="E1911" s="460"/>
      <c r="F1911" s="498"/>
      <c r="O1911" s="301"/>
    </row>
  </sheetData>
  <autoFilter ref="A5:M646" xr:uid="{60375E6E-F82F-4D93-92BD-4457F66CE579}">
    <filterColumn colId="5" showButton="0"/>
    <filterColumn colId="7" showButton="0"/>
    <filterColumn colId="9" showButton="0"/>
    <filterColumn colId="11" showButton="0"/>
  </autoFilter>
  <mergeCells count="217">
    <mergeCell ref="A1:M1"/>
    <mergeCell ref="A2:M2"/>
    <mergeCell ref="A3:M3"/>
    <mergeCell ref="A5:A6"/>
    <mergeCell ref="E5:E6"/>
    <mergeCell ref="F5:G5"/>
    <mergeCell ref="H5:I5"/>
    <mergeCell ref="J5:K5"/>
    <mergeCell ref="L5:M5"/>
    <mergeCell ref="E144:M144"/>
    <mergeCell ref="E146:E148"/>
    <mergeCell ref="F146:M146"/>
    <mergeCell ref="F147:G147"/>
    <mergeCell ref="H147:I147"/>
    <mergeCell ref="J147:K147"/>
    <mergeCell ref="L147:M147"/>
    <mergeCell ref="A129:M129"/>
    <mergeCell ref="A130:M130"/>
    <mergeCell ref="A132:K132"/>
    <mergeCell ref="E141:M141"/>
    <mergeCell ref="E142:M142"/>
    <mergeCell ref="E143:M143"/>
    <mergeCell ref="E213:M213"/>
    <mergeCell ref="E214:M214"/>
    <mergeCell ref="E215:M215"/>
    <mergeCell ref="E216:M216"/>
    <mergeCell ref="E218:E220"/>
    <mergeCell ref="F218:M218"/>
    <mergeCell ref="F219:G219"/>
    <mergeCell ref="H219:I219"/>
    <mergeCell ref="J219:K219"/>
    <mergeCell ref="L219:M219"/>
    <mergeCell ref="E315:M315"/>
    <mergeCell ref="E317:E319"/>
    <mergeCell ref="F317:M317"/>
    <mergeCell ref="F318:G318"/>
    <mergeCell ref="H318:I318"/>
    <mergeCell ref="J318:K318"/>
    <mergeCell ref="L318:M318"/>
    <mergeCell ref="E276:M276"/>
    <mergeCell ref="E290:M290"/>
    <mergeCell ref="E310:M310"/>
    <mergeCell ref="E311:M311"/>
    <mergeCell ref="E312:M312"/>
    <mergeCell ref="E313:M313"/>
    <mergeCell ref="E360:M360"/>
    <mergeCell ref="E361:M361"/>
    <mergeCell ref="E362:M362"/>
    <mergeCell ref="E363:M363"/>
    <mergeCell ref="E366:M366"/>
    <mergeCell ref="E368:E370"/>
    <mergeCell ref="F368:M368"/>
    <mergeCell ref="F369:G369"/>
    <mergeCell ref="H369:I369"/>
    <mergeCell ref="J369:K369"/>
    <mergeCell ref="E423:E425"/>
    <mergeCell ref="F423:M423"/>
    <mergeCell ref="F424:G424"/>
    <mergeCell ref="H424:I424"/>
    <mergeCell ref="J424:K424"/>
    <mergeCell ref="L424:M424"/>
    <mergeCell ref="L369:M369"/>
    <mergeCell ref="E415:M415"/>
    <mergeCell ref="E416:M416"/>
    <mergeCell ref="E417:M417"/>
    <mergeCell ref="E418:M418"/>
    <mergeCell ref="E421:M421"/>
    <mergeCell ref="E473:E475"/>
    <mergeCell ref="F473:M473"/>
    <mergeCell ref="F474:G474"/>
    <mergeCell ref="H474:I474"/>
    <mergeCell ref="J474:K474"/>
    <mergeCell ref="L474:M474"/>
    <mergeCell ref="F463:H463"/>
    <mergeCell ref="E465:M465"/>
    <mergeCell ref="E466:M466"/>
    <mergeCell ref="E467:M467"/>
    <mergeCell ref="E468:M468"/>
    <mergeCell ref="E471:M471"/>
    <mergeCell ref="L521:M521"/>
    <mergeCell ref="E547:M547"/>
    <mergeCell ref="E549:E551"/>
    <mergeCell ref="F549:M549"/>
    <mergeCell ref="F550:G550"/>
    <mergeCell ref="H550:I550"/>
    <mergeCell ref="J550:K550"/>
    <mergeCell ref="L550:M550"/>
    <mergeCell ref="E512:M512"/>
    <mergeCell ref="E513:M513"/>
    <mergeCell ref="E514:M514"/>
    <mergeCell ref="E515:M515"/>
    <mergeCell ref="E518:M518"/>
    <mergeCell ref="E520:E522"/>
    <mergeCell ref="F520:M520"/>
    <mergeCell ref="F521:G521"/>
    <mergeCell ref="H521:I521"/>
    <mergeCell ref="J521:K521"/>
    <mergeCell ref="E583:M583"/>
    <mergeCell ref="E584:M584"/>
    <mergeCell ref="E585:M585"/>
    <mergeCell ref="E586:M586"/>
    <mergeCell ref="E588:M588"/>
    <mergeCell ref="E591:E593"/>
    <mergeCell ref="F591:M591"/>
    <mergeCell ref="F592:G592"/>
    <mergeCell ref="H592:I592"/>
    <mergeCell ref="J592:K592"/>
    <mergeCell ref="E653:E655"/>
    <mergeCell ref="F653:G653"/>
    <mergeCell ref="F654:G654"/>
    <mergeCell ref="E698:E700"/>
    <mergeCell ref="F698:G698"/>
    <mergeCell ref="F699:G699"/>
    <mergeCell ref="L592:M592"/>
    <mergeCell ref="E617:M617"/>
    <mergeCell ref="E620:E622"/>
    <mergeCell ref="F620:M620"/>
    <mergeCell ref="F621:G621"/>
    <mergeCell ref="H621:I621"/>
    <mergeCell ref="J621:K621"/>
    <mergeCell ref="L621:M621"/>
    <mergeCell ref="E781:E783"/>
    <mergeCell ref="F781:G781"/>
    <mergeCell ref="F782:G782"/>
    <mergeCell ref="E732:E734"/>
    <mergeCell ref="F732:G732"/>
    <mergeCell ref="F733:G733"/>
    <mergeCell ref="F735:G735"/>
    <mergeCell ref="F736:G736"/>
    <mergeCell ref="F749:G749"/>
    <mergeCell ref="F784:G784"/>
    <mergeCell ref="F785:G785"/>
    <mergeCell ref="F789:G789"/>
    <mergeCell ref="F798:G798"/>
    <mergeCell ref="F804:G804"/>
    <mergeCell ref="F806:G806"/>
    <mergeCell ref="F750:G750"/>
    <mergeCell ref="F751:G751"/>
    <mergeCell ref="F757:G757"/>
    <mergeCell ref="F761:G761"/>
    <mergeCell ref="F763:G763"/>
    <mergeCell ref="F838:G838"/>
    <mergeCell ref="F839:G839"/>
    <mergeCell ref="F859:G859"/>
    <mergeCell ref="E905:E907"/>
    <mergeCell ref="F905:G905"/>
    <mergeCell ref="F906:G906"/>
    <mergeCell ref="F809:G809"/>
    <mergeCell ref="E828:E830"/>
    <mergeCell ref="F828:G828"/>
    <mergeCell ref="F829:G829"/>
    <mergeCell ref="F831:G831"/>
    <mergeCell ref="F832:G832"/>
    <mergeCell ref="F974:G974"/>
    <mergeCell ref="F979:G979"/>
    <mergeCell ref="F988:G988"/>
    <mergeCell ref="F989:G989"/>
    <mergeCell ref="E1013:E1015"/>
    <mergeCell ref="F1013:G1013"/>
    <mergeCell ref="F1014:G1014"/>
    <mergeCell ref="F908:G908"/>
    <mergeCell ref="F941:G941"/>
    <mergeCell ref="F950:G950"/>
    <mergeCell ref="F954:G954"/>
    <mergeCell ref="E971:E973"/>
    <mergeCell ref="F971:G971"/>
    <mergeCell ref="F972:G972"/>
    <mergeCell ref="F1104:G1104"/>
    <mergeCell ref="E1137:E1139"/>
    <mergeCell ref="F1137:G1137"/>
    <mergeCell ref="F1138:G1138"/>
    <mergeCell ref="F1140:G1140"/>
    <mergeCell ref="E1168:E1170"/>
    <mergeCell ref="F1168:G1168"/>
    <mergeCell ref="F1169:G1169"/>
    <mergeCell ref="F1016:G1016"/>
    <mergeCell ref="E1062:E1064"/>
    <mergeCell ref="F1062:G1062"/>
    <mergeCell ref="F1063:G1063"/>
    <mergeCell ref="F1065:G1065"/>
    <mergeCell ref="E1101:E1103"/>
    <mergeCell ref="F1101:G1101"/>
    <mergeCell ref="F1102:G1102"/>
    <mergeCell ref="F1239:G1239"/>
    <mergeCell ref="F1241:G1241"/>
    <mergeCell ref="E1255:E1257"/>
    <mergeCell ref="F1255:G1255"/>
    <mergeCell ref="F1256:G1256"/>
    <mergeCell ref="F1258:G1258"/>
    <mergeCell ref="E1220:E1222"/>
    <mergeCell ref="F1220:G1220"/>
    <mergeCell ref="F1221:G1221"/>
    <mergeCell ref="F1223:G1223"/>
    <mergeCell ref="F1231:G1231"/>
    <mergeCell ref="F1237:G1237"/>
    <mergeCell ref="F1403:G1403"/>
    <mergeCell ref="F1407:G1407"/>
    <mergeCell ref="F1413:G1413"/>
    <mergeCell ref="F1430:G1430"/>
    <mergeCell ref="F1445:G1445"/>
    <mergeCell ref="F1448:G1448"/>
    <mergeCell ref="E1296:E1298"/>
    <mergeCell ref="F1296:G1296"/>
    <mergeCell ref="F1297:G1297"/>
    <mergeCell ref="F1299:G1299"/>
    <mergeCell ref="E1400:E1402"/>
    <mergeCell ref="F1400:G1400"/>
    <mergeCell ref="F1401:G1401"/>
    <mergeCell ref="E1504:E1506"/>
    <mergeCell ref="F1504:G1504"/>
    <mergeCell ref="F1505:G1505"/>
    <mergeCell ref="E1462:E1464"/>
    <mergeCell ref="F1462:G1462"/>
    <mergeCell ref="F1463:G1463"/>
    <mergeCell ref="F1465:G1465"/>
    <mergeCell ref="F1466:G1466"/>
    <mergeCell ref="F1484:G1484"/>
  </mergeCells>
  <dataValidations disablePrompts="1" count="2">
    <dataValidation type="custom" allowBlank="1" showInputMessage="1" showErrorMessage="1" error="Data già presente" sqref="F441 L573 J569 H569 F569 L569 J573 H573 F564:M564 F573 J561 H561 F561 L561 J540 H540 F540 L540 J484 H484 F484 L484 J429 J436 J441 H429 H436 H441 J373 J376 J383 J388 H373 H376 H383 H388 J330 J335 J323 H330 H335 H323 F330 F335 F429 F323 F373 F376 F1375 F383 F388 F436 L429 L436 L441 L373 L376 L383 L388 L330 L335 L323 J536 H536 F536 L536" xr:uid="{2ABF07BE-7BA6-4403-B62E-15D8066E485A}">
      <formula1>COUNTIF(F:F, F323)&lt;=1</formula1>
    </dataValidation>
    <dataValidation type="custom" allowBlank="1" showInputMessage="1" showErrorMessage="1" error="Data già presente" sqref="F682:G682" xr:uid="{07CFC901-A50D-4E32-A850-079D8654456D}">
      <formula1>COUNTIF(F682:F692, F682:F692)&lt;=1</formula1>
    </dataValidation>
  </dataValidations>
  <printOptions horizontalCentered="1"/>
  <pageMargins left="0" right="0" top="0.19685039370078741" bottom="0.19685039370078741" header="0" footer="0"/>
  <pageSetup paperSize="9" scale="38" fitToHeight="10" orientation="portrait" r:id="rId1"/>
  <rowBreaks count="7" manualBreakCount="7">
    <brk id="211" max="12" man="1"/>
    <brk id="307" max="12" man="1"/>
    <brk id="359" max="12" man="1"/>
    <brk id="414" max="12" man="1"/>
    <brk id="464" max="12" man="1"/>
    <brk id="511" max="12" man="1"/>
    <brk id="582" max="12" man="1"/>
  </rowBreaks>
  <drawing r:id="rId2"/>
  <legacyDrawing r:id="rId3"/>
  <oleObjects>
    <mc:AlternateContent xmlns:mc="http://schemas.openxmlformats.org/markup-compatibility/2006">
      <mc:Choice Requires="x14">
        <oleObject progId="Word.Picture.8" shapeId="66561" r:id="rId4">
          <objectPr defaultSize="0" autoPict="0" r:id="rId5">
            <anchor moveWithCells="1" sizeWithCells="1">
              <from>
                <xdr:col>5</xdr:col>
                <xdr:colOff>1038225</xdr:colOff>
                <xdr:row>1154</xdr:row>
                <xdr:rowOff>66675</xdr:rowOff>
              </from>
              <to>
                <xdr:col>6</xdr:col>
                <xdr:colOff>933450</xdr:colOff>
                <xdr:row>1154</xdr:row>
                <xdr:rowOff>76200</xdr:rowOff>
              </to>
            </anchor>
          </objectPr>
        </oleObject>
      </mc:Choice>
      <mc:Fallback>
        <oleObject progId="Word.Picture.8" shapeId="66561" r:id="rId4"/>
      </mc:Fallback>
    </mc:AlternateContent>
  </oleObjec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3313C8-7F70-4864-BF1C-9DFDA4485248}">
  <sheetPr>
    <tabColor rgb="FFFFFF00"/>
  </sheetPr>
  <dimension ref="A1:AA1140"/>
  <sheetViews>
    <sheetView tabSelected="1" topLeftCell="A556" zoomScale="70" zoomScaleNormal="70" zoomScaleSheetLayoutView="55" zoomScalePageLayoutView="55" workbookViewId="0">
      <selection activeCell="A580" sqref="A580"/>
    </sheetView>
  </sheetViews>
  <sheetFormatPr defaultColWidth="9.140625" defaultRowHeight="20.25"/>
  <cols>
    <col min="1" max="1" width="40.28515625" style="486" customWidth="1"/>
    <col min="2" max="2" width="19.7109375" style="495" hidden="1" customWidth="1"/>
    <col min="3" max="3" width="6.85546875" style="495" hidden="1" customWidth="1"/>
    <col min="4" max="4" width="8.5703125" style="296" hidden="1" customWidth="1"/>
    <col min="5" max="5" width="70.5703125" style="460" customWidth="1"/>
    <col min="6" max="6" width="15.5703125" style="370" customWidth="1"/>
    <col min="7" max="7" width="15.5703125" style="371" customWidth="1"/>
    <col min="8" max="13" width="15.5703125" style="303" customWidth="1"/>
    <col min="14" max="17" width="15.5703125" style="303" hidden="1" customWidth="1"/>
    <col min="18" max="18" width="15" style="303" customWidth="1"/>
    <col min="19" max="19" width="13.140625" style="303" customWidth="1"/>
    <col min="20" max="20" width="13.140625" style="415" customWidth="1"/>
    <col min="21" max="21" width="13.140625" style="303" customWidth="1"/>
    <col min="22" max="22" width="11.85546875" style="303" bestFit="1" customWidth="1"/>
    <col min="23" max="23" width="12.85546875" style="303" customWidth="1"/>
    <col min="24" max="25" width="9.140625" style="303"/>
    <col min="26" max="26" width="13.85546875" style="303" customWidth="1"/>
    <col min="27" max="16384" width="9.140625" style="303"/>
  </cols>
  <sheetData>
    <row r="1" spans="1:23" ht="23.25">
      <c r="A1" s="707" t="s">
        <v>0</v>
      </c>
      <c r="B1" s="707"/>
      <c r="C1" s="707"/>
      <c r="D1" s="707"/>
      <c r="E1" s="707"/>
      <c r="F1" s="707"/>
      <c r="G1" s="707"/>
      <c r="H1" s="707"/>
      <c r="I1" s="707"/>
      <c r="J1" s="707"/>
      <c r="K1" s="707"/>
      <c r="L1" s="707"/>
      <c r="M1" s="707"/>
      <c r="N1" s="707"/>
      <c r="O1" s="707"/>
      <c r="P1" s="707"/>
      <c r="Q1" s="707"/>
      <c r="R1" s="420"/>
      <c r="S1" s="373" t="s">
        <v>189</v>
      </c>
      <c r="U1" s="618">
        <v>45086</v>
      </c>
      <c r="V1" s="618">
        <v>45170</v>
      </c>
      <c r="W1" s="619">
        <f>V1-U1</f>
        <v>84</v>
      </c>
    </row>
    <row r="2" spans="1:23" ht="23.25">
      <c r="A2" s="707" t="s">
        <v>4</v>
      </c>
      <c r="B2" s="707"/>
      <c r="C2" s="707"/>
      <c r="D2" s="707"/>
      <c r="E2" s="707"/>
      <c r="F2" s="707"/>
      <c r="G2" s="707"/>
      <c r="H2" s="707"/>
      <c r="I2" s="707"/>
      <c r="J2" s="707"/>
      <c r="K2" s="707"/>
      <c r="L2" s="707"/>
      <c r="M2" s="707"/>
      <c r="N2" s="707"/>
      <c r="O2" s="707"/>
      <c r="P2" s="707"/>
      <c r="Q2" s="707"/>
      <c r="R2" s="420"/>
      <c r="S2" s="373" t="s">
        <v>739</v>
      </c>
    </row>
    <row r="3" spans="1:23" ht="23.25">
      <c r="A3" s="708" t="s">
        <v>740</v>
      </c>
      <c r="B3" s="708"/>
      <c r="C3" s="708"/>
      <c r="D3" s="708"/>
      <c r="E3" s="708"/>
      <c r="F3" s="708"/>
      <c r="G3" s="708"/>
      <c r="H3" s="708"/>
      <c r="I3" s="708"/>
      <c r="J3" s="708"/>
      <c r="K3" s="708"/>
      <c r="L3" s="708"/>
      <c r="M3" s="708"/>
      <c r="N3" s="708"/>
      <c r="O3" s="708"/>
      <c r="P3" s="708"/>
      <c r="Q3" s="708"/>
      <c r="R3" s="373"/>
      <c r="S3" s="373" t="s">
        <v>741</v>
      </c>
    </row>
    <row r="4" spans="1:23" ht="23.25">
      <c r="A4" s="373"/>
      <c r="B4" s="373"/>
      <c r="C4" s="373"/>
      <c r="D4" s="373"/>
      <c r="E4" s="373"/>
      <c r="F4" s="373"/>
      <c r="G4" s="373"/>
      <c r="S4" s="373" t="s">
        <v>742</v>
      </c>
    </row>
    <row r="5" spans="1:23" ht="21" customHeight="1">
      <c r="A5" s="660" t="s">
        <v>10</v>
      </c>
      <c r="B5" s="375"/>
      <c r="C5" s="375"/>
      <c r="D5" s="375"/>
      <c r="E5" s="660" t="s">
        <v>11</v>
      </c>
      <c r="F5" s="699" t="s">
        <v>398</v>
      </c>
      <c r="G5" s="699"/>
      <c r="H5" s="699"/>
      <c r="I5" s="699"/>
      <c r="J5" s="699" t="s">
        <v>743</v>
      </c>
      <c r="K5" s="699"/>
      <c r="L5" s="699"/>
      <c r="M5" s="699"/>
      <c r="N5" s="661" t="s">
        <v>14</v>
      </c>
      <c r="O5" s="662"/>
      <c r="P5" s="663" t="s">
        <v>15</v>
      </c>
      <c r="Q5" s="664"/>
      <c r="R5" s="620"/>
      <c r="S5" s="620"/>
    </row>
    <row r="6" spans="1:23" ht="21.2" customHeight="1">
      <c r="A6" s="660"/>
      <c r="B6" s="375"/>
      <c r="C6" s="375"/>
      <c r="D6" s="375"/>
      <c r="E6" s="660"/>
      <c r="F6" s="720" t="s">
        <v>12</v>
      </c>
      <c r="G6" s="720"/>
      <c r="H6" s="720" t="s">
        <v>13</v>
      </c>
      <c r="I6" s="720"/>
      <c r="J6" s="720" t="s">
        <v>12</v>
      </c>
      <c r="K6" s="720"/>
      <c r="L6" s="720" t="s">
        <v>13</v>
      </c>
      <c r="M6" s="720"/>
      <c r="N6" s="716"/>
      <c r="O6" s="717"/>
      <c r="P6" s="718"/>
      <c r="Q6" s="719"/>
      <c r="R6" s="620"/>
      <c r="S6" s="620"/>
    </row>
    <row r="7" spans="1:23" s="301" customFormat="1" ht="21">
      <c r="A7" s="660"/>
      <c r="B7" s="374"/>
      <c r="C7" s="376"/>
      <c r="D7" s="376"/>
      <c r="E7" s="660"/>
      <c r="F7" s="377" t="s">
        <v>17</v>
      </c>
      <c r="G7" s="377" t="s">
        <v>18</v>
      </c>
      <c r="H7" s="377" t="s">
        <v>17</v>
      </c>
      <c r="I7" s="377" t="s">
        <v>18</v>
      </c>
      <c r="J7" s="377" t="s">
        <v>17</v>
      </c>
      <c r="K7" s="377" t="s">
        <v>18</v>
      </c>
      <c r="L7" s="377" t="s">
        <v>17</v>
      </c>
      <c r="M7" s="377" t="s">
        <v>18</v>
      </c>
      <c r="N7" s="377" t="s">
        <v>17</v>
      </c>
      <c r="O7" s="377" t="s">
        <v>18</v>
      </c>
      <c r="P7" s="377" t="s">
        <v>17</v>
      </c>
      <c r="Q7" s="377" t="s">
        <v>18</v>
      </c>
      <c r="R7" s="621"/>
      <c r="S7" s="301" t="s">
        <v>744</v>
      </c>
      <c r="T7" s="301" t="s">
        <v>745</v>
      </c>
      <c r="U7" s="301" t="s">
        <v>20</v>
      </c>
    </row>
    <row r="8" spans="1:23">
      <c r="A8" s="270" t="s">
        <v>22</v>
      </c>
      <c r="B8" s="270"/>
      <c r="C8" s="622"/>
      <c r="D8" s="622"/>
      <c r="E8" s="622" t="s">
        <v>24</v>
      </c>
      <c r="F8" s="414">
        <v>45824</v>
      </c>
      <c r="G8" s="412" t="s">
        <v>25</v>
      </c>
      <c r="H8" s="414">
        <v>45845</v>
      </c>
      <c r="I8" s="412" t="s">
        <v>25</v>
      </c>
      <c r="J8" s="280">
        <v>45908</v>
      </c>
      <c r="K8" s="412" t="s">
        <v>25</v>
      </c>
      <c r="L8" s="280">
        <v>45923</v>
      </c>
      <c r="M8" s="412" t="s">
        <v>25</v>
      </c>
      <c r="N8" s="280">
        <v>45237</v>
      </c>
      <c r="O8" s="351">
        <v>0.375</v>
      </c>
      <c r="P8" s="280"/>
      <c r="Q8" s="351"/>
      <c r="R8" s="353"/>
      <c r="S8" s="415">
        <f t="shared" ref="S8" si="0">H8-F8</f>
        <v>21</v>
      </c>
      <c r="T8" s="415">
        <f t="shared" ref="T8" si="1">L8-J8</f>
        <v>15</v>
      </c>
      <c r="U8" s="415">
        <f>P8-N8</f>
        <v>-45237</v>
      </c>
      <c r="V8" s="426"/>
    </row>
    <row r="9" spans="1:23">
      <c r="A9" s="270" t="s">
        <v>27</v>
      </c>
      <c r="B9" s="270"/>
      <c r="C9" s="309"/>
      <c r="D9" s="309"/>
      <c r="E9" s="622" t="s">
        <v>24</v>
      </c>
      <c r="F9" s="653">
        <v>45828</v>
      </c>
      <c r="G9" s="383" t="s">
        <v>746</v>
      </c>
      <c r="H9" s="414">
        <v>45483</v>
      </c>
      <c r="I9" s="383" t="s">
        <v>746</v>
      </c>
      <c r="J9" s="280">
        <v>45902</v>
      </c>
      <c r="K9" s="383" t="s">
        <v>746</v>
      </c>
      <c r="L9" s="280">
        <v>45917</v>
      </c>
      <c r="M9" s="383" t="s">
        <v>747</v>
      </c>
      <c r="N9" s="280">
        <v>45236</v>
      </c>
      <c r="O9" s="351">
        <v>0.625</v>
      </c>
      <c r="P9" s="280"/>
      <c r="Q9" s="351"/>
      <c r="R9" s="353"/>
      <c r="S9" s="415">
        <f t="shared" ref="S9:S66" si="2">H9-F9</f>
        <v>-345</v>
      </c>
      <c r="T9" s="415">
        <f t="shared" ref="T9:T66" si="3">L9-J9</f>
        <v>15</v>
      </c>
      <c r="U9" s="415">
        <f t="shared" ref="U9:U73" si="4">P9-N9</f>
        <v>-45236</v>
      </c>
      <c r="V9" s="426"/>
    </row>
    <row r="10" spans="1:23">
      <c r="A10" s="270" t="s">
        <v>31</v>
      </c>
      <c r="B10" s="270"/>
      <c r="C10" s="309"/>
      <c r="D10" s="309"/>
      <c r="E10" s="309" t="s">
        <v>24</v>
      </c>
      <c r="F10" s="414">
        <v>45825</v>
      </c>
      <c r="G10" s="383" t="s">
        <v>747</v>
      </c>
      <c r="H10" s="414">
        <v>45846</v>
      </c>
      <c r="I10" s="412" t="s">
        <v>25</v>
      </c>
      <c r="J10" s="280">
        <v>45909</v>
      </c>
      <c r="K10" s="383" t="s">
        <v>747</v>
      </c>
      <c r="L10" s="280">
        <v>45924</v>
      </c>
      <c r="M10" s="412" t="s">
        <v>25</v>
      </c>
      <c r="N10" s="280">
        <v>45237</v>
      </c>
      <c r="O10" s="351">
        <v>0.625</v>
      </c>
      <c r="P10" s="280"/>
      <c r="Q10" s="351"/>
      <c r="R10" s="353"/>
      <c r="S10" s="415">
        <f t="shared" si="2"/>
        <v>21</v>
      </c>
      <c r="T10" s="415">
        <f t="shared" si="3"/>
        <v>15</v>
      </c>
      <c r="U10" s="415">
        <f t="shared" si="4"/>
        <v>-45237</v>
      </c>
      <c r="V10" s="426"/>
    </row>
    <row r="11" spans="1:23" ht="22.5" customHeight="1">
      <c r="A11" s="270" t="s">
        <v>32</v>
      </c>
      <c r="B11" s="270"/>
      <c r="C11" s="309"/>
      <c r="D11" s="309"/>
      <c r="E11" s="309" t="s">
        <v>24</v>
      </c>
      <c r="F11" s="414">
        <v>45817</v>
      </c>
      <c r="G11" s="383" t="s">
        <v>746</v>
      </c>
      <c r="H11" s="414">
        <v>45849</v>
      </c>
      <c r="I11" s="383" t="s">
        <v>746</v>
      </c>
      <c r="J11" s="280">
        <v>45908</v>
      </c>
      <c r="K11" s="383" t="s">
        <v>746</v>
      </c>
      <c r="L11" s="280">
        <v>45923</v>
      </c>
      <c r="M11" s="383" t="s">
        <v>747</v>
      </c>
      <c r="N11" s="280">
        <v>45236</v>
      </c>
      <c r="O11" s="412" t="s">
        <v>33</v>
      </c>
      <c r="P11" s="280"/>
      <c r="Q11" s="412"/>
      <c r="R11" s="623"/>
      <c r="S11" s="415">
        <f t="shared" si="2"/>
        <v>32</v>
      </c>
      <c r="T11" s="415">
        <f t="shared" si="3"/>
        <v>15</v>
      </c>
      <c r="U11" s="415">
        <f t="shared" si="4"/>
        <v>-45236</v>
      </c>
      <c r="V11" s="426"/>
    </row>
    <row r="12" spans="1:23">
      <c r="A12" s="270" t="s">
        <v>34</v>
      </c>
      <c r="B12" s="270"/>
      <c r="C12" s="309"/>
      <c r="D12" s="309"/>
      <c r="E12" s="309" t="s">
        <v>24</v>
      </c>
      <c r="F12" s="414">
        <v>45827</v>
      </c>
      <c r="G12" s="412" t="s">
        <v>25</v>
      </c>
      <c r="H12" s="414">
        <v>45848</v>
      </c>
      <c r="I12" s="412" t="s">
        <v>25</v>
      </c>
      <c r="J12" s="280">
        <v>45911</v>
      </c>
      <c r="K12" s="412" t="s">
        <v>25</v>
      </c>
      <c r="L12" s="280">
        <v>45926</v>
      </c>
      <c r="M12" s="412" t="s">
        <v>25</v>
      </c>
      <c r="N12" s="280"/>
      <c r="O12" s="412"/>
      <c r="P12" s="280"/>
      <c r="Q12" s="412"/>
      <c r="R12" s="623"/>
      <c r="S12" s="415">
        <f t="shared" si="2"/>
        <v>21</v>
      </c>
      <c r="T12" s="415">
        <f t="shared" si="3"/>
        <v>15</v>
      </c>
      <c r="U12" s="415">
        <f t="shared" si="4"/>
        <v>0</v>
      </c>
      <c r="V12" s="426"/>
    </row>
    <row r="13" spans="1:23">
      <c r="A13" s="270" t="s">
        <v>36</v>
      </c>
      <c r="B13" s="270"/>
      <c r="C13" s="309"/>
      <c r="D13" s="309"/>
      <c r="E13" s="309" t="s">
        <v>24</v>
      </c>
      <c r="F13" s="414">
        <v>45820</v>
      </c>
      <c r="G13" s="412">
        <v>0.41666666666666669</v>
      </c>
      <c r="H13" s="414">
        <v>45841</v>
      </c>
      <c r="I13" s="412">
        <v>0.41666666666666669</v>
      </c>
      <c r="J13" s="280">
        <v>45904</v>
      </c>
      <c r="K13" s="412">
        <v>0.41666666666666669</v>
      </c>
      <c r="L13" s="280">
        <v>45919</v>
      </c>
      <c r="M13" s="412">
        <v>0.41666666666666669</v>
      </c>
      <c r="N13" s="280">
        <v>45237</v>
      </c>
      <c r="O13" s="351">
        <v>0.6875</v>
      </c>
      <c r="P13" s="280"/>
      <c r="Q13" s="351"/>
      <c r="R13" s="353"/>
      <c r="S13" s="415">
        <f t="shared" si="2"/>
        <v>21</v>
      </c>
      <c r="T13" s="415">
        <f t="shared" si="3"/>
        <v>15</v>
      </c>
      <c r="U13" s="415">
        <f t="shared" si="4"/>
        <v>-45237</v>
      </c>
      <c r="V13" s="426"/>
    </row>
    <row r="14" spans="1:23">
      <c r="A14" s="270" t="s">
        <v>748</v>
      </c>
      <c r="B14" s="270"/>
      <c r="C14" s="309"/>
      <c r="D14" s="309"/>
      <c r="E14" s="309" t="s">
        <v>24</v>
      </c>
      <c r="F14" s="414">
        <v>45824</v>
      </c>
      <c r="G14" s="412" t="s">
        <v>58</v>
      </c>
      <c r="H14" s="414">
        <v>45845</v>
      </c>
      <c r="I14" s="412" t="s">
        <v>58</v>
      </c>
      <c r="J14" s="280">
        <v>45905</v>
      </c>
      <c r="K14" s="412" t="s">
        <v>58</v>
      </c>
      <c r="L14" s="280">
        <v>45922</v>
      </c>
      <c r="M14" s="412" t="s">
        <v>58</v>
      </c>
      <c r="N14" s="280"/>
      <c r="O14" s="351"/>
      <c r="P14" s="280"/>
      <c r="Q14" s="351"/>
      <c r="R14" s="353"/>
      <c r="S14" s="415"/>
      <c r="U14" s="415"/>
      <c r="V14" s="426"/>
    </row>
    <row r="15" spans="1:23">
      <c r="A15" s="270" t="s">
        <v>37</v>
      </c>
      <c r="B15" s="270"/>
      <c r="C15" s="309"/>
      <c r="D15" s="309"/>
      <c r="E15" s="309" t="s">
        <v>24</v>
      </c>
      <c r="F15" s="414">
        <v>45817</v>
      </c>
      <c r="G15" s="412">
        <v>0.375</v>
      </c>
      <c r="H15" s="414">
        <v>45838</v>
      </c>
      <c r="I15" s="412">
        <v>0.375</v>
      </c>
      <c r="J15" s="280">
        <v>45901</v>
      </c>
      <c r="K15" s="412">
        <v>0.375</v>
      </c>
      <c r="L15" s="280">
        <v>45916</v>
      </c>
      <c r="M15" s="412">
        <v>0.375</v>
      </c>
      <c r="N15" s="280">
        <v>45237</v>
      </c>
      <c r="O15" s="351">
        <v>0.45833333333333331</v>
      </c>
      <c r="P15" s="280"/>
      <c r="Q15" s="351"/>
      <c r="R15" s="353"/>
      <c r="S15" s="415">
        <f t="shared" si="2"/>
        <v>21</v>
      </c>
      <c r="T15" s="415">
        <f t="shared" si="3"/>
        <v>15</v>
      </c>
      <c r="U15" s="415">
        <f t="shared" si="4"/>
        <v>-45237</v>
      </c>
      <c r="V15" s="426"/>
    </row>
    <row r="16" spans="1:23">
      <c r="A16" s="270" t="s">
        <v>38</v>
      </c>
      <c r="B16" s="270"/>
      <c r="C16" s="309"/>
      <c r="D16" s="309"/>
      <c r="E16" s="309" t="s">
        <v>24</v>
      </c>
      <c r="F16" s="414">
        <v>45824</v>
      </c>
      <c r="G16" s="380">
        <v>0.35416666666666669</v>
      </c>
      <c r="H16" s="414">
        <v>45845</v>
      </c>
      <c r="I16" s="380">
        <v>0.35416666666666669</v>
      </c>
      <c r="J16" s="280">
        <v>45908</v>
      </c>
      <c r="K16" s="380">
        <v>0.35416666666666669</v>
      </c>
      <c r="L16" s="280">
        <v>45923</v>
      </c>
      <c r="M16" s="380">
        <v>0.35416666666666669</v>
      </c>
      <c r="N16" s="280">
        <v>45238</v>
      </c>
      <c r="O16" s="281">
        <v>0.6875</v>
      </c>
      <c r="P16" s="280"/>
      <c r="Q16" s="281"/>
      <c r="R16" s="347"/>
      <c r="S16" s="415">
        <f t="shared" si="2"/>
        <v>21</v>
      </c>
      <c r="T16" s="415">
        <f t="shared" si="3"/>
        <v>15</v>
      </c>
      <c r="U16" s="415">
        <f t="shared" si="4"/>
        <v>-45238</v>
      </c>
      <c r="V16" s="426"/>
    </row>
    <row r="17" spans="1:27">
      <c r="A17" s="270" t="s">
        <v>39</v>
      </c>
      <c r="B17" s="270"/>
      <c r="C17" s="309"/>
      <c r="D17" s="309"/>
      <c r="E17" s="309" t="s">
        <v>24</v>
      </c>
      <c r="F17" s="414">
        <v>45827</v>
      </c>
      <c r="G17" s="412" t="s">
        <v>35</v>
      </c>
      <c r="H17" s="414">
        <v>45848</v>
      </c>
      <c r="I17" s="412" t="s">
        <v>35</v>
      </c>
      <c r="J17" s="280">
        <v>45911</v>
      </c>
      <c r="K17" s="412" t="s">
        <v>35</v>
      </c>
      <c r="L17" s="280">
        <v>45926</v>
      </c>
      <c r="M17" s="412" t="s">
        <v>35</v>
      </c>
      <c r="N17" s="280">
        <v>45237</v>
      </c>
      <c r="O17" s="351">
        <v>0.41666666666666669</v>
      </c>
      <c r="P17" s="280"/>
      <c r="Q17" s="351"/>
      <c r="R17" s="353"/>
      <c r="S17" s="415">
        <f t="shared" si="2"/>
        <v>21</v>
      </c>
      <c r="T17" s="415">
        <f t="shared" si="3"/>
        <v>15</v>
      </c>
      <c r="U17" s="415">
        <f t="shared" si="4"/>
        <v>-45237</v>
      </c>
      <c r="V17" s="426"/>
    </row>
    <row r="18" spans="1:27">
      <c r="A18" s="270" t="s">
        <v>40</v>
      </c>
      <c r="B18" s="270"/>
      <c r="C18" s="309"/>
      <c r="D18" s="309"/>
      <c r="E18" s="309" t="s">
        <v>24</v>
      </c>
      <c r="F18" s="414">
        <v>45826</v>
      </c>
      <c r="G18" s="412" t="s">
        <v>25</v>
      </c>
      <c r="H18" s="414">
        <v>45847</v>
      </c>
      <c r="I18" s="412" t="s">
        <v>25</v>
      </c>
      <c r="J18" s="280">
        <v>45908</v>
      </c>
      <c r="K18" s="412" t="s">
        <v>25</v>
      </c>
      <c r="L18" s="280">
        <v>45923</v>
      </c>
      <c r="M18" s="412" t="s">
        <v>25</v>
      </c>
      <c r="N18" s="280">
        <v>45238</v>
      </c>
      <c r="O18" s="351">
        <v>0.375</v>
      </c>
      <c r="P18" s="280"/>
      <c r="Q18" s="351"/>
      <c r="R18" s="353"/>
      <c r="S18" s="415">
        <f t="shared" si="2"/>
        <v>21</v>
      </c>
      <c r="T18" s="415">
        <f t="shared" si="3"/>
        <v>15</v>
      </c>
      <c r="U18" s="415">
        <f t="shared" si="4"/>
        <v>-45238</v>
      </c>
      <c r="V18" s="426"/>
    </row>
    <row r="19" spans="1:27">
      <c r="A19" s="270" t="s">
        <v>41</v>
      </c>
      <c r="B19" s="270"/>
      <c r="C19" s="309"/>
      <c r="D19" s="309"/>
      <c r="E19" s="309" t="s">
        <v>24</v>
      </c>
      <c r="F19" s="653">
        <v>45820</v>
      </c>
      <c r="G19" s="412" t="s">
        <v>35</v>
      </c>
      <c r="H19" s="653">
        <v>45841</v>
      </c>
      <c r="I19" s="412" t="s">
        <v>35</v>
      </c>
      <c r="J19" s="280">
        <v>45903</v>
      </c>
      <c r="K19" s="412" t="s">
        <v>35</v>
      </c>
      <c r="L19" s="280">
        <v>45918</v>
      </c>
      <c r="M19" s="412" t="s">
        <v>35</v>
      </c>
      <c r="N19" s="280">
        <v>45239</v>
      </c>
      <c r="O19" s="383" t="s">
        <v>749</v>
      </c>
      <c r="P19" s="280"/>
      <c r="Q19" s="383"/>
      <c r="R19" s="624"/>
      <c r="S19" s="415">
        <f t="shared" si="2"/>
        <v>21</v>
      </c>
      <c r="T19" s="415">
        <f t="shared" si="3"/>
        <v>15</v>
      </c>
      <c r="U19" s="415">
        <f t="shared" si="4"/>
        <v>-45239</v>
      </c>
      <c r="V19" s="426"/>
      <c r="W19" s="426"/>
    </row>
    <row r="20" spans="1:27">
      <c r="A20" s="288" t="s">
        <v>42</v>
      </c>
      <c r="B20" s="270"/>
      <c r="C20" s="309"/>
      <c r="D20" s="309"/>
      <c r="E20" s="309" t="s">
        <v>24</v>
      </c>
      <c r="F20" s="653">
        <v>45821</v>
      </c>
      <c r="G20" s="412">
        <v>0.375</v>
      </c>
      <c r="H20" s="653">
        <v>45845</v>
      </c>
      <c r="I20" s="412">
        <v>0.375</v>
      </c>
      <c r="J20" s="280">
        <v>45905</v>
      </c>
      <c r="K20" s="412" t="s">
        <v>746</v>
      </c>
      <c r="L20" s="264">
        <v>45922</v>
      </c>
      <c r="M20" s="412">
        <v>0.375</v>
      </c>
      <c r="N20" s="280"/>
      <c r="O20" s="351"/>
      <c r="P20" s="280"/>
      <c r="Q20" s="351"/>
      <c r="R20" s="353"/>
      <c r="S20" s="415">
        <f>H20-F20</f>
        <v>24</v>
      </c>
      <c r="T20" s="415">
        <f>L20-J20</f>
        <v>17</v>
      </c>
      <c r="U20" s="415"/>
      <c r="V20" s="426"/>
      <c r="W20" s="426"/>
    </row>
    <row r="21" spans="1:27">
      <c r="A21" s="270" t="s">
        <v>43</v>
      </c>
      <c r="B21" s="270"/>
      <c r="C21" s="309"/>
      <c r="D21" s="528"/>
      <c r="E21" s="382" t="s">
        <v>44</v>
      </c>
      <c r="F21" s="414">
        <v>45824</v>
      </c>
      <c r="G21" s="412" t="s">
        <v>25</v>
      </c>
      <c r="H21" s="414">
        <v>45845</v>
      </c>
      <c r="I21" s="412" t="s">
        <v>25</v>
      </c>
      <c r="J21" s="280">
        <v>45908</v>
      </c>
      <c r="K21" s="412" t="s">
        <v>25</v>
      </c>
      <c r="L21" s="280">
        <v>45923</v>
      </c>
      <c r="M21" s="412" t="s">
        <v>25</v>
      </c>
      <c r="N21" s="280">
        <v>45239</v>
      </c>
      <c r="O21" s="351">
        <v>0.375</v>
      </c>
      <c r="P21" s="280"/>
      <c r="Q21" s="351"/>
      <c r="R21" s="353"/>
      <c r="S21" s="415">
        <f t="shared" si="2"/>
        <v>21</v>
      </c>
      <c r="T21" s="415">
        <f t="shared" si="3"/>
        <v>15</v>
      </c>
      <c r="U21" s="415">
        <f t="shared" si="4"/>
        <v>-45239</v>
      </c>
      <c r="V21" s="426"/>
      <c r="W21" s="426"/>
    </row>
    <row r="22" spans="1:27">
      <c r="A22" s="270" t="s">
        <v>43</v>
      </c>
      <c r="B22" s="270"/>
      <c r="C22" s="309"/>
      <c r="D22" s="309"/>
      <c r="E22" s="309" t="s">
        <v>45</v>
      </c>
      <c r="F22" s="414">
        <v>45818</v>
      </c>
      <c r="G22" s="412" t="s">
        <v>25</v>
      </c>
      <c r="H22" s="414">
        <v>45839</v>
      </c>
      <c r="I22" s="412" t="s">
        <v>25</v>
      </c>
      <c r="J22" s="280">
        <v>45911</v>
      </c>
      <c r="K22" s="412" t="s">
        <v>25</v>
      </c>
      <c r="L22" s="280">
        <v>45926</v>
      </c>
      <c r="M22" s="412" t="s">
        <v>25</v>
      </c>
      <c r="N22" s="280">
        <v>45237</v>
      </c>
      <c r="O22" s="351">
        <v>0.375</v>
      </c>
      <c r="P22" s="280"/>
      <c r="Q22" s="351"/>
      <c r="R22" s="353"/>
      <c r="S22" s="415">
        <f t="shared" si="2"/>
        <v>21</v>
      </c>
      <c r="T22" s="415">
        <f t="shared" si="3"/>
        <v>15</v>
      </c>
      <c r="U22" s="415">
        <f t="shared" si="4"/>
        <v>-45237</v>
      </c>
      <c r="V22" s="426"/>
      <c r="W22" s="430">
        <v>45817</v>
      </c>
      <c r="X22" s="431">
        <f>COUNTIF(F7:F123,"09/6/2025")</f>
        <v>0</v>
      </c>
      <c r="Z22" s="430">
        <v>45838</v>
      </c>
      <c r="AA22" s="431">
        <f>COUNTIF(H8:H122,"30/6/2025")</f>
        <v>12</v>
      </c>
    </row>
    <row r="23" spans="1:27">
      <c r="A23" s="270" t="s">
        <v>46</v>
      </c>
      <c r="B23" s="270"/>
      <c r="C23" s="309"/>
      <c r="D23" s="309"/>
      <c r="E23" s="309" t="s">
        <v>24</v>
      </c>
      <c r="F23" s="414">
        <v>45824</v>
      </c>
      <c r="G23" s="412" t="s">
        <v>25</v>
      </c>
      <c r="H23" s="414">
        <v>45845</v>
      </c>
      <c r="I23" s="412" t="s">
        <v>25</v>
      </c>
      <c r="J23" s="280">
        <v>45902</v>
      </c>
      <c r="K23" s="412" t="s">
        <v>25</v>
      </c>
      <c r="L23" s="280">
        <v>45917</v>
      </c>
      <c r="M23" s="412" t="s">
        <v>25</v>
      </c>
      <c r="N23" s="280">
        <v>45239</v>
      </c>
      <c r="O23" s="351">
        <v>0.375</v>
      </c>
      <c r="P23" s="280"/>
      <c r="Q23" s="351"/>
      <c r="R23" s="353"/>
      <c r="S23" s="415">
        <f t="shared" si="2"/>
        <v>21</v>
      </c>
      <c r="T23" s="415">
        <f t="shared" si="3"/>
        <v>15</v>
      </c>
      <c r="U23" s="415">
        <f t="shared" si="4"/>
        <v>-45239</v>
      </c>
      <c r="V23" s="426"/>
      <c r="W23" s="430">
        <v>45818</v>
      </c>
      <c r="X23" s="431">
        <f>COUNTIF(F7:F123,"10/6/2025")</f>
        <v>0</v>
      </c>
      <c r="Z23" s="430">
        <v>45839</v>
      </c>
      <c r="AA23" s="431">
        <f>COUNTIF(H8:H122,"1/07/2025")</f>
        <v>8</v>
      </c>
    </row>
    <row r="24" spans="1:27">
      <c r="A24" s="270" t="s">
        <v>49</v>
      </c>
      <c r="B24" s="270"/>
      <c r="C24" s="309"/>
      <c r="D24" s="309"/>
      <c r="E24" s="309" t="s">
        <v>24</v>
      </c>
      <c r="F24" s="414">
        <v>45827</v>
      </c>
      <c r="G24" s="412" t="s">
        <v>25</v>
      </c>
      <c r="H24" s="414">
        <v>45848</v>
      </c>
      <c r="I24" s="412" t="s">
        <v>25</v>
      </c>
      <c r="J24" s="280">
        <v>45911</v>
      </c>
      <c r="K24" s="412" t="s">
        <v>25</v>
      </c>
      <c r="L24" s="280">
        <v>45926</v>
      </c>
      <c r="M24" s="412" t="s">
        <v>25</v>
      </c>
      <c r="N24" s="280">
        <v>45240</v>
      </c>
      <c r="O24" s="351">
        <v>0.625</v>
      </c>
      <c r="P24" s="280"/>
      <c r="Q24" s="351"/>
      <c r="R24" s="353"/>
      <c r="S24" s="415">
        <f t="shared" si="2"/>
        <v>21</v>
      </c>
      <c r="T24" s="415">
        <f t="shared" si="3"/>
        <v>15</v>
      </c>
      <c r="U24" s="415"/>
      <c r="V24" s="426"/>
      <c r="W24" s="430">
        <v>45819</v>
      </c>
      <c r="X24" s="431">
        <f>COUNTIF(F7:F123,"11/6/2025")</f>
        <v>0</v>
      </c>
      <c r="Z24" s="430">
        <v>45840</v>
      </c>
      <c r="AA24" s="431">
        <f>COUNTIF(H8:H122,"2/07/2025")</f>
        <v>8</v>
      </c>
    </row>
    <row r="25" spans="1:27">
      <c r="A25" s="270" t="s">
        <v>50</v>
      </c>
      <c r="B25" s="270"/>
      <c r="C25" s="309"/>
      <c r="D25" s="309"/>
      <c r="E25" s="309" t="s">
        <v>24</v>
      </c>
      <c r="F25" s="414">
        <v>45828</v>
      </c>
      <c r="G25" s="412" t="s">
        <v>25</v>
      </c>
      <c r="H25" s="414">
        <v>45849</v>
      </c>
      <c r="I25" s="412" t="s">
        <v>25</v>
      </c>
      <c r="J25" s="280">
        <v>45905</v>
      </c>
      <c r="K25" s="412" t="s">
        <v>25</v>
      </c>
      <c r="L25" s="280">
        <v>45920</v>
      </c>
      <c r="M25" s="412" t="s">
        <v>25</v>
      </c>
      <c r="N25" s="280">
        <v>45238</v>
      </c>
      <c r="O25" s="351">
        <v>0.375</v>
      </c>
      <c r="P25" s="280"/>
      <c r="Q25" s="351"/>
      <c r="R25" s="353"/>
      <c r="S25" s="415">
        <f t="shared" si="2"/>
        <v>21</v>
      </c>
      <c r="T25" s="415">
        <f t="shared" si="3"/>
        <v>15</v>
      </c>
      <c r="U25" s="415">
        <f t="shared" si="4"/>
        <v>-45238</v>
      </c>
      <c r="V25" s="426"/>
      <c r="W25" s="430">
        <v>45820</v>
      </c>
      <c r="X25" s="431">
        <f>COUNTIF(F7:F123,"12/6/2025")</f>
        <v>0</v>
      </c>
      <c r="Z25" s="430">
        <v>45841</v>
      </c>
      <c r="AA25" s="431">
        <f>COUNTIF(H8:H122,"3/07/2025")</f>
        <v>14</v>
      </c>
    </row>
    <row r="26" spans="1:27">
      <c r="A26" s="270" t="s">
        <v>51</v>
      </c>
      <c r="B26" s="270"/>
      <c r="C26" s="309"/>
      <c r="D26" s="309"/>
      <c r="E26" s="309" t="s">
        <v>24</v>
      </c>
      <c r="F26" s="414">
        <v>45818</v>
      </c>
      <c r="G26" s="412">
        <v>0.625</v>
      </c>
      <c r="H26" s="414">
        <v>45839</v>
      </c>
      <c r="I26" s="412">
        <v>0.625</v>
      </c>
      <c r="J26" s="280">
        <v>45902</v>
      </c>
      <c r="K26" s="412" t="s">
        <v>35</v>
      </c>
      <c r="L26" s="280">
        <v>45917</v>
      </c>
      <c r="M26" s="412" t="s">
        <v>35</v>
      </c>
      <c r="N26" s="280">
        <v>45236</v>
      </c>
      <c r="O26" s="281" t="s">
        <v>746</v>
      </c>
      <c r="P26" s="280"/>
      <c r="Q26" s="281"/>
      <c r="R26" s="347"/>
      <c r="S26" s="415">
        <f t="shared" si="2"/>
        <v>21</v>
      </c>
      <c r="T26" s="415">
        <f t="shared" si="3"/>
        <v>15</v>
      </c>
      <c r="U26" s="415">
        <f t="shared" si="4"/>
        <v>-45236</v>
      </c>
      <c r="V26" s="426"/>
      <c r="W26" s="430">
        <v>45821</v>
      </c>
      <c r="X26" s="431">
        <f>COUNTIF(F7:F123,"13/6/2025")</f>
        <v>0</v>
      </c>
      <c r="Z26" s="430">
        <v>45842</v>
      </c>
      <c r="AA26" s="431">
        <f>COUNTIF(H8:H122,"4/7/2025")</f>
        <v>11</v>
      </c>
    </row>
    <row r="27" spans="1:27">
      <c r="A27" s="270" t="s">
        <v>52</v>
      </c>
      <c r="B27" s="270"/>
      <c r="C27" s="309"/>
      <c r="D27" s="309"/>
      <c r="E27" s="309" t="s">
        <v>53</v>
      </c>
      <c r="F27" s="414">
        <v>45825</v>
      </c>
      <c r="G27" s="412" t="s">
        <v>25</v>
      </c>
      <c r="H27" s="414">
        <v>45846</v>
      </c>
      <c r="I27" s="412" t="s">
        <v>25</v>
      </c>
      <c r="J27" s="280">
        <v>45907</v>
      </c>
      <c r="K27" s="412" t="s">
        <v>25</v>
      </c>
      <c r="L27" s="280">
        <v>45922</v>
      </c>
      <c r="M27" s="412" t="s">
        <v>25</v>
      </c>
      <c r="N27" s="280">
        <v>45236</v>
      </c>
      <c r="O27" s="351">
        <v>0.375</v>
      </c>
      <c r="P27" s="280"/>
      <c r="Q27" s="351"/>
      <c r="R27" s="353"/>
      <c r="S27" s="415">
        <f t="shared" si="2"/>
        <v>21</v>
      </c>
      <c r="T27" s="415">
        <f t="shared" si="3"/>
        <v>15</v>
      </c>
      <c r="U27" s="415">
        <f t="shared" si="4"/>
        <v>-45236</v>
      </c>
      <c r="V27" s="426"/>
      <c r="W27" s="430"/>
      <c r="X27" s="431"/>
      <c r="Z27" s="430"/>
      <c r="AA27" s="431"/>
    </row>
    <row r="28" spans="1:27">
      <c r="A28" s="270" t="s">
        <v>52</v>
      </c>
      <c r="B28" s="270"/>
      <c r="C28" s="309"/>
      <c r="D28" s="309"/>
      <c r="E28" s="309" t="s">
        <v>54</v>
      </c>
      <c r="F28" s="414">
        <v>45824</v>
      </c>
      <c r="G28" s="412" t="s">
        <v>25</v>
      </c>
      <c r="H28" s="414">
        <v>45845</v>
      </c>
      <c r="I28" s="412" t="s">
        <v>25</v>
      </c>
      <c r="J28" s="280">
        <v>45908</v>
      </c>
      <c r="K28" s="412" t="s">
        <v>25</v>
      </c>
      <c r="L28" s="280">
        <v>45923</v>
      </c>
      <c r="M28" s="412" t="s">
        <v>25</v>
      </c>
      <c r="N28" s="280">
        <v>45237</v>
      </c>
      <c r="O28" s="351">
        <v>0.375</v>
      </c>
      <c r="P28" s="280"/>
      <c r="Q28" s="351"/>
      <c r="R28" s="353"/>
      <c r="S28" s="415">
        <f t="shared" si="2"/>
        <v>21</v>
      </c>
      <c r="T28" s="415">
        <f t="shared" si="3"/>
        <v>15</v>
      </c>
      <c r="U28" s="415">
        <f t="shared" si="4"/>
        <v>-45237</v>
      </c>
      <c r="V28" s="426"/>
      <c r="W28" s="430"/>
      <c r="X28" s="431"/>
      <c r="Z28" s="430"/>
      <c r="AA28" s="431"/>
    </row>
    <row r="29" spans="1:27">
      <c r="A29" s="270" t="s">
        <v>55</v>
      </c>
      <c r="B29" s="270"/>
      <c r="C29" s="309"/>
      <c r="D29" s="309"/>
      <c r="E29" s="309" t="s">
        <v>24</v>
      </c>
      <c r="F29" s="414">
        <v>45818</v>
      </c>
      <c r="G29" s="412" t="s">
        <v>58</v>
      </c>
      <c r="H29" s="414">
        <v>45839</v>
      </c>
      <c r="I29" s="412" t="s">
        <v>58</v>
      </c>
      <c r="J29" s="280">
        <v>45901</v>
      </c>
      <c r="K29" s="412" t="s">
        <v>58</v>
      </c>
      <c r="L29" s="280">
        <v>45916</v>
      </c>
      <c r="M29" s="412" t="s">
        <v>58</v>
      </c>
      <c r="N29" s="280">
        <v>45239</v>
      </c>
      <c r="O29" s="351">
        <v>0.60416666666666663</v>
      </c>
      <c r="P29" s="280"/>
      <c r="Q29" s="351"/>
      <c r="R29" s="353"/>
      <c r="S29" s="415">
        <f t="shared" si="2"/>
        <v>21</v>
      </c>
      <c r="T29" s="415">
        <f t="shared" si="3"/>
        <v>15</v>
      </c>
      <c r="U29" s="415">
        <f t="shared" si="4"/>
        <v>-45239</v>
      </c>
      <c r="V29" s="426"/>
      <c r="W29" s="430"/>
      <c r="X29" s="431"/>
      <c r="Z29" s="430"/>
      <c r="AA29" s="431"/>
    </row>
    <row r="30" spans="1:27">
      <c r="A30" s="270" t="s">
        <v>57</v>
      </c>
      <c r="B30" s="270"/>
      <c r="C30" s="309"/>
      <c r="D30" s="309"/>
      <c r="E30" s="309" t="s">
        <v>24</v>
      </c>
      <c r="F30" s="414">
        <v>45821</v>
      </c>
      <c r="G30" s="412">
        <v>0.375</v>
      </c>
      <c r="H30" s="414">
        <v>45841</v>
      </c>
      <c r="I30" s="412">
        <v>0.375</v>
      </c>
      <c r="J30" s="280">
        <v>45905</v>
      </c>
      <c r="K30" s="412">
        <v>0.625</v>
      </c>
      <c r="L30" s="280">
        <v>45920</v>
      </c>
      <c r="M30" s="412">
        <v>0.625</v>
      </c>
      <c r="N30" s="280"/>
      <c r="O30" s="351"/>
      <c r="P30" s="280"/>
      <c r="Q30" s="351"/>
      <c r="R30" s="353"/>
      <c r="S30" s="415">
        <f t="shared" si="2"/>
        <v>20</v>
      </c>
      <c r="T30" s="415">
        <f t="shared" si="3"/>
        <v>15</v>
      </c>
      <c r="U30" s="415"/>
      <c r="V30" s="426"/>
      <c r="W30" s="430">
        <v>45824</v>
      </c>
      <c r="X30" s="431">
        <f>COUNTIF(F7:F123,"16/6/2025")</f>
        <v>0</v>
      </c>
      <c r="Z30" s="430">
        <v>45845</v>
      </c>
      <c r="AA30" s="431">
        <f>COUNTIF(H8:H122,"7/7/2025")</f>
        <v>16</v>
      </c>
    </row>
    <row r="31" spans="1:27">
      <c r="A31" s="270" t="s">
        <v>59</v>
      </c>
      <c r="B31" s="270"/>
      <c r="C31" s="309"/>
      <c r="D31" s="309"/>
      <c r="E31" s="309" t="s">
        <v>28</v>
      </c>
      <c r="F31" s="414">
        <v>45821</v>
      </c>
      <c r="G31" s="383" t="s">
        <v>750</v>
      </c>
      <c r="H31" s="414">
        <v>45842</v>
      </c>
      <c r="I31" s="383" t="s">
        <v>750</v>
      </c>
      <c r="J31" s="280">
        <v>45905</v>
      </c>
      <c r="K31" s="383" t="s">
        <v>750</v>
      </c>
      <c r="L31" s="280">
        <v>45923</v>
      </c>
      <c r="M31" s="383" t="s">
        <v>750</v>
      </c>
      <c r="N31" s="280">
        <v>45239</v>
      </c>
      <c r="O31" s="281" t="s">
        <v>746</v>
      </c>
      <c r="P31" s="280"/>
      <c r="Q31" s="281"/>
      <c r="R31" s="347"/>
      <c r="S31" s="415">
        <f t="shared" si="2"/>
        <v>21</v>
      </c>
      <c r="T31" s="415">
        <f t="shared" si="3"/>
        <v>18</v>
      </c>
      <c r="U31" s="415">
        <f t="shared" si="4"/>
        <v>-45239</v>
      </c>
      <c r="V31" s="426"/>
      <c r="W31" s="430">
        <v>45825</v>
      </c>
      <c r="X31" s="431">
        <f>COUNTIF(F7:F123,"17/6/2025")</f>
        <v>0</v>
      </c>
      <c r="Z31" s="430">
        <v>45846</v>
      </c>
      <c r="AA31" s="431">
        <f>COUNTIF(H8:H122,"8/7/2025")</f>
        <v>13</v>
      </c>
    </row>
    <row r="32" spans="1:27">
      <c r="A32" s="270" t="s">
        <v>59</v>
      </c>
      <c r="B32" s="270"/>
      <c r="C32" s="309"/>
      <c r="D32" s="309"/>
      <c r="E32" s="309" t="s">
        <v>738</v>
      </c>
      <c r="F32" s="414">
        <v>45819</v>
      </c>
      <c r="G32" s="383" t="s">
        <v>750</v>
      </c>
      <c r="H32" s="414">
        <v>45840</v>
      </c>
      <c r="I32" s="383" t="s">
        <v>750</v>
      </c>
      <c r="J32" s="280">
        <v>45905</v>
      </c>
      <c r="K32" s="383" t="s">
        <v>750</v>
      </c>
      <c r="L32" s="280">
        <v>45920</v>
      </c>
      <c r="M32" s="383" t="s">
        <v>750</v>
      </c>
      <c r="N32" s="280">
        <v>45239</v>
      </c>
      <c r="O32" s="281" t="s">
        <v>746</v>
      </c>
      <c r="P32" s="280"/>
      <c r="Q32" s="281"/>
      <c r="R32" s="347"/>
      <c r="S32" s="415">
        <f t="shared" si="2"/>
        <v>21</v>
      </c>
      <c r="T32" s="415">
        <f t="shared" si="3"/>
        <v>15</v>
      </c>
      <c r="U32" s="415">
        <f t="shared" si="4"/>
        <v>-45239</v>
      </c>
      <c r="V32" s="426"/>
      <c r="W32" s="430">
        <v>45826</v>
      </c>
      <c r="X32" s="431">
        <f>COUNTIF(F7:F123,"18/6/2025")</f>
        <v>0</v>
      </c>
      <c r="Z32" s="430">
        <v>45847</v>
      </c>
      <c r="AA32" s="431">
        <f>COUNTIF(H8:H122,"9/7/2025")</f>
        <v>9</v>
      </c>
    </row>
    <row r="33" spans="1:27">
      <c r="A33" s="270" t="s">
        <v>61</v>
      </c>
      <c r="B33" s="270"/>
      <c r="C33" s="309"/>
      <c r="D33" s="309"/>
      <c r="E33" s="309" t="s">
        <v>62</v>
      </c>
      <c r="F33" s="414">
        <v>45824</v>
      </c>
      <c r="G33" s="383" t="s">
        <v>746</v>
      </c>
      <c r="H33" s="414">
        <v>45845</v>
      </c>
      <c r="I33" s="383" t="s">
        <v>746</v>
      </c>
      <c r="J33" s="280">
        <v>45911</v>
      </c>
      <c r="K33" s="383" t="s">
        <v>746</v>
      </c>
      <c r="L33" s="280">
        <v>45926</v>
      </c>
      <c r="M33" s="383" t="s">
        <v>746</v>
      </c>
      <c r="N33" s="280">
        <v>45236</v>
      </c>
      <c r="O33" s="351">
        <v>0.625</v>
      </c>
      <c r="P33" s="280"/>
      <c r="Q33" s="351"/>
      <c r="R33" s="353"/>
      <c r="S33" s="415">
        <f t="shared" si="2"/>
        <v>21</v>
      </c>
      <c r="T33" s="415">
        <f t="shared" si="3"/>
        <v>15</v>
      </c>
      <c r="U33" s="415">
        <f t="shared" si="4"/>
        <v>-45236</v>
      </c>
      <c r="V33" s="426"/>
      <c r="W33" s="430">
        <v>45827</v>
      </c>
      <c r="X33" s="431">
        <f>COUNTIF(F7:F123,"19/6/2025")</f>
        <v>0</v>
      </c>
      <c r="Z33" s="430">
        <v>45848</v>
      </c>
      <c r="AA33" s="431">
        <f>COUNTIF(H8:H122,"10/7/2025")</f>
        <v>15</v>
      </c>
    </row>
    <row r="34" spans="1:27">
      <c r="A34" s="270" t="s">
        <v>61</v>
      </c>
      <c r="B34" s="270"/>
      <c r="C34" s="309"/>
      <c r="D34" s="309"/>
      <c r="E34" s="309" t="s">
        <v>63</v>
      </c>
      <c r="F34" s="414">
        <v>45826</v>
      </c>
      <c r="G34" s="383" t="s">
        <v>746</v>
      </c>
      <c r="H34" s="414">
        <v>45847</v>
      </c>
      <c r="I34" s="383" t="s">
        <v>746</v>
      </c>
      <c r="J34" s="280">
        <v>45910</v>
      </c>
      <c r="K34" s="383" t="s">
        <v>747</v>
      </c>
      <c r="L34" s="280">
        <v>45925</v>
      </c>
      <c r="M34" s="383" t="s">
        <v>747</v>
      </c>
      <c r="N34" s="280">
        <v>45236</v>
      </c>
      <c r="O34" s="351">
        <v>0.625</v>
      </c>
      <c r="P34" s="280"/>
      <c r="Q34" s="351"/>
      <c r="R34" s="353"/>
      <c r="S34" s="415">
        <f t="shared" si="2"/>
        <v>21</v>
      </c>
      <c r="T34" s="415">
        <f t="shared" si="3"/>
        <v>15</v>
      </c>
      <c r="U34" s="415">
        <f t="shared" si="4"/>
        <v>-45236</v>
      </c>
      <c r="V34" s="426"/>
      <c r="W34" s="430">
        <v>45828</v>
      </c>
      <c r="X34" s="431">
        <f>COUNTIF(F7:F123,"20/6/2025")</f>
        <v>0</v>
      </c>
      <c r="Z34" s="430">
        <v>45849</v>
      </c>
      <c r="AA34" s="431">
        <f>COUNTIF(H8:H122,"11/7/2025")</f>
        <v>8</v>
      </c>
    </row>
    <row r="35" spans="1:27">
      <c r="A35" s="270" t="s">
        <v>64</v>
      </c>
      <c r="B35" s="270"/>
      <c r="C35" s="309"/>
      <c r="D35" s="309"/>
      <c r="E35" s="309" t="s">
        <v>24</v>
      </c>
      <c r="F35" s="414">
        <v>45820</v>
      </c>
      <c r="G35" s="412">
        <v>0.41666666666666669</v>
      </c>
      <c r="H35" s="414">
        <v>45841</v>
      </c>
      <c r="I35" s="412">
        <v>0.41666666666666669</v>
      </c>
      <c r="J35" s="280">
        <v>45904</v>
      </c>
      <c r="K35" s="412">
        <v>0.41666666666666669</v>
      </c>
      <c r="L35" s="280">
        <v>45919</v>
      </c>
      <c r="M35" s="412">
        <v>0.41666666666666669</v>
      </c>
      <c r="N35" s="280">
        <v>45238</v>
      </c>
      <c r="O35" s="351">
        <v>0.41666666666666669</v>
      </c>
      <c r="P35" s="280"/>
      <c r="Q35" s="351"/>
      <c r="R35" s="353"/>
      <c r="S35" s="415">
        <f t="shared" si="2"/>
        <v>21</v>
      </c>
      <c r="T35" s="415">
        <f t="shared" si="3"/>
        <v>15</v>
      </c>
      <c r="U35" s="415">
        <f t="shared" si="4"/>
        <v>-45238</v>
      </c>
      <c r="V35" s="426"/>
      <c r="W35" s="426"/>
    </row>
    <row r="36" spans="1:27">
      <c r="A36" s="270" t="s">
        <v>65</v>
      </c>
      <c r="B36" s="270"/>
      <c r="C36" s="309"/>
      <c r="D36" s="309"/>
      <c r="E36" s="309" t="s">
        <v>24</v>
      </c>
      <c r="F36" s="653">
        <v>45827</v>
      </c>
      <c r="G36" s="383" t="s">
        <v>746</v>
      </c>
      <c r="H36" s="653">
        <v>45848</v>
      </c>
      <c r="I36" s="383" t="s">
        <v>746</v>
      </c>
      <c r="J36" s="280">
        <v>45901</v>
      </c>
      <c r="K36" s="383" t="s">
        <v>746</v>
      </c>
      <c r="L36" s="280">
        <v>45916</v>
      </c>
      <c r="M36" s="383" t="s">
        <v>746</v>
      </c>
      <c r="N36" s="280">
        <v>45237</v>
      </c>
      <c r="O36" s="281">
        <v>0.375</v>
      </c>
      <c r="P36" s="280"/>
      <c r="Q36" s="281"/>
      <c r="R36" s="347"/>
      <c r="S36" s="415">
        <f t="shared" si="2"/>
        <v>21</v>
      </c>
      <c r="T36" s="415">
        <f t="shared" si="3"/>
        <v>15</v>
      </c>
      <c r="U36" s="415">
        <f t="shared" si="4"/>
        <v>-45237</v>
      </c>
      <c r="V36" s="426"/>
      <c r="W36" s="426"/>
    </row>
    <row r="37" spans="1:27">
      <c r="A37" s="270" t="s">
        <v>66</v>
      </c>
      <c r="B37" s="270"/>
      <c r="C37" s="309"/>
      <c r="D37" s="309"/>
      <c r="E37" s="309" t="s">
        <v>24</v>
      </c>
      <c r="F37" s="414">
        <v>45828</v>
      </c>
      <c r="G37" s="383" t="s">
        <v>746</v>
      </c>
      <c r="H37" s="414">
        <v>45849</v>
      </c>
      <c r="I37" s="383" t="s">
        <v>746</v>
      </c>
      <c r="J37" s="280">
        <v>45910</v>
      </c>
      <c r="K37" s="383" t="s">
        <v>746</v>
      </c>
      <c r="L37" s="280">
        <v>45925</v>
      </c>
      <c r="M37" s="383" t="s">
        <v>746</v>
      </c>
      <c r="N37" s="280">
        <v>45240</v>
      </c>
      <c r="O37" s="412" t="s">
        <v>67</v>
      </c>
      <c r="P37" s="280"/>
      <c r="Q37" s="412"/>
      <c r="R37" s="623"/>
      <c r="S37" s="415">
        <f t="shared" si="2"/>
        <v>21</v>
      </c>
      <c r="T37" s="415">
        <f t="shared" si="3"/>
        <v>15</v>
      </c>
      <c r="U37" s="415">
        <f t="shared" si="4"/>
        <v>-45240</v>
      </c>
      <c r="V37" s="426"/>
      <c r="W37" s="426"/>
    </row>
    <row r="38" spans="1:27">
      <c r="A38" s="270" t="s">
        <v>68</v>
      </c>
      <c r="B38" s="270"/>
      <c r="C38" s="309"/>
      <c r="D38" s="309"/>
      <c r="E38" s="309" t="s">
        <v>24</v>
      </c>
      <c r="F38" s="414">
        <v>45817</v>
      </c>
      <c r="G38" s="412" t="s">
        <v>25</v>
      </c>
      <c r="H38" s="414">
        <v>45838</v>
      </c>
      <c r="I38" s="412" t="s">
        <v>25</v>
      </c>
      <c r="J38" s="280">
        <v>45901</v>
      </c>
      <c r="K38" s="412" t="s">
        <v>25</v>
      </c>
      <c r="L38" s="280">
        <v>45916</v>
      </c>
      <c r="M38" s="412" t="s">
        <v>25</v>
      </c>
      <c r="N38" s="280"/>
      <c r="O38" s="412"/>
      <c r="P38" s="280"/>
      <c r="Q38" s="412"/>
      <c r="R38" s="623"/>
      <c r="S38" s="415">
        <f t="shared" si="2"/>
        <v>21</v>
      </c>
      <c r="T38" s="415">
        <f t="shared" si="3"/>
        <v>15</v>
      </c>
      <c r="U38" s="415"/>
      <c r="V38" s="426"/>
      <c r="W38" s="426"/>
    </row>
    <row r="39" spans="1:27">
      <c r="A39" s="270" t="s">
        <v>69</v>
      </c>
      <c r="B39" s="270"/>
      <c r="C39" s="309"/>
      <c r="D39" s="309"/>
      <c r="E39" s="309" t="s">
        <v>70</v>
      </c>
      <c r="F39" s="414">
        <v>45817</v>
      </c>
      <c r="G39" s="412" t="s">
        <v>25</v>
      </c>
      <c r="H39" s="414">
        <v>45846</v>
      </c>
      <c r="I39" s="412" t="s">
        <v>25</v>
      </c>
      <c r="J39" s="280">
        <v>45909</v>
      </c>
      <c r="K39" s="412" t="s">
        <v>25</v>
      </c>
      <c r="L39" s="280">
        <v>45924</v>
      </c>
      <c r="M39" s="412">
        <v>0.5</v>
      </c>
      <c r="N39" s="280">
        <v>45240</v>
      </c>
      <c r="O39" s="281">
        <v>0.375</v>
      </c>
      <c r="P39" s="280"/>
      <c r="Q39" s="281"/>
      <c r="R39" s="347"/>
      <c r="S39" s="415">
        <f t="shared" si="2"/>
        <v>29</v>
      </c>
      <c r="T39" s="415">
        <f t="shared" si="3"/>
        <v>15</v>
      </c>
      <c r="U39" s="415">
        <f t="shared" si="4"/>
        <v>-45240</v>
      </c>
      <c r="V39" s="426"/>
      <c r="W39" s="426"/>
    </row>
    <row r="40" spans="1:27">
      <c r="A40" s="270" t="s">
        <v>72</v>
      </c>
      <c r="B40" s="270"/>
      <c r="C40" s="309"/>
      <c r="D40" s="309"/>
      <c r="E40" s="309" t="s">
        <v>24</v>
      </c>
      <c r="F40" s="414">
        <v>45827</v>
      </c>
      <c r="G40" s="412">
        <v>0.6875</v>
      </c>
      <c r="H40" s="414">
        <v>45848</v>
      </c>
      <c r="I40" s="412">
        <v>0.6875</v>
      </c>
      <c r="J40" s="280">
        <v>45910</v>
      </c>
      <c r="K40" s="412">
        <v>0.66666666666666663</v>
      </c>
      <c r="L40" s="280">
        <v>45925</v>
      </c>
      <c r="M40" s="412">
        <v>0.66666666666666663</v>
      </c>
      <c r="N40" s="280">
        <v>45238</v>
      </c>
      <c r="O40" s="351">
        <v>0.375</v>
      </c>
      <c r="P40" s="280"/>
      <c r="Q40" s="351"/>
      <c r="R40" s="353"/>
      <c r="S40" s="415">
        <f t="shared" si="2"/>
        <v>21</v>
      </c>
      <c r="T40" s="415">
        <f t="shared" si="3"/>
        <v>15</v>
      </c>
      <c r="U40" s="415">
        <f t="shared" si="4"/>
        <v>-45238</v>
      </c>
      <c r="V40" s="426"/>
      <c r="W40" s="426"/>
    </row>
    <row r="41" spans="1:27">
      <c r="A41" s="270" t="s">
        <v>73</v>
      </c>
      <c r="B41" s="270"/>
      <c r="C41" s="309"/>
      <c r="D41" s="309"/>
      <c r="E41" s="309" t="s">
        <v>24</v>
      </c>
      <c r="F41" s="414">
        <v>45827</v>
      </c>
      <c r="G41" s="412" t="s">
        <v>35</v>
      </c>
      <c r="H41" s="414">
        <v>45848</v>
      </c>
      <c r="I41" s="412" t="s">
        <v>35</v>
      </c>
      <c r="J41" s="280">
        <v>45911</v>
      </c>
      <c r="K41" s="412" t="s">
        <v>35</v>
      </c>
      <c r="L41" s="280">
        <v>45926</v>
      </c>
      <c r="M41" s="412" t="s">
        <v>35</v>
      </c>
      <c r="N41" s="280">
        <v>45240</v>
      </c>
      <c r="O41" s="351">
        <v>0.41666666666666669</v>
      </c>
      <c r="P41" s="280"/>
      <c r="Q41" s="351"/>
      <c r="R41" s="353"/>
      <c r="S41" s="415">
        <f t="shared" si="2"/>
        <v>21</v>
      </c>
      <c r="T41" s="415">
        <f t="shared" si="3"/>
        <v>15</v>
      </c>
      <c r="U41" s="415">
        <f t="shared" si="4"/>
        <v>-45240</v>
      </c>
      <c r="V41" s="426"/>
      <c r="W41" s="426"/>
    </row>
    <row r="42" spans="1:27">
      <c r="A42" s="270" t="s">
        <v>74</v>
      </c>
      <c r="B42" s="270"/>
      <c r="C42" s="309"/>
      <c r="D42" s="309"/>
      <c r="E42" s="309" t="s">
        <v>751</v>
      </c>
      <c r="F42" s="414">
        <v>45820</v>
      </c>
      <c r="G42" s="412" t="s">
        <v>58</v>
      </c>
      <c r="H42" s="414">
        <v>45841</v>
      </c>
      <c r="I42" s="383" t="s">
        <v>750</v>
      </c>
      <c r="J42" s="280">
        <v>45904</v>
      </c>
      <c r="K42" s="383" t="s">
        <v>750</v>
      </c>
      <c r="L42" s="280">
        <v>45919</v>
      </c>
      <c r="M42" s="412" t="s">
        <v>58</v>
      </c>
      <c r="N42" s="280">
        <v>45236</v>
      </c>
      <c r="O42" s="281" t="s">
        <v>752</v>
      </c>
      <c r="P42" s="280"/>
      <c r="Q42" s="281"/>
      <c r="R42" s="347"/>
      <c r="S42" s="415">
        <f t="shared" si="2"/>
        <v>21</v>
      </c>
      <c r="T42" s="415">
        <f t="shared" si="3"/>
        <v>15</v>
      </c>
      <c r="U42" s="415">
        <f t="shared" si="4"/>
        <v>-45236</v>
      </c>
      <c r="V42" s="426"/>
      <c r="W42" s="426"/>
    </row>
    <row r="43" spans="1:27">
      <c r="A43" s="270" t="s">
        <v>74</v>
      </c>
      <c r="B43" s="270"/>
      <c r="C43" s="309"/>
      <c r="D43" s="309"/>
      <c r="E43" s="309" t="s">
        <v>76</v>
      </c>
      <c r="F43" s="414">
        <v>45817</v>
      </c>
      <c r="G43" s="412">
        <v>0.375</v>
      </c>
      <c r="H43" s="414">
        <v>45838</v>
      </c>
      <c r="I43" s="412" t="s">
        <v>25</v>
      </c>
      <c r="J43" s="280">
        <v>45901</v>
      </c>
      <c r="K43" s="412" t="s">
        <v>25</v>
      </c>
      <c r="L43" s="280">
        <v>45916</v>
      </c>
      <c r="M43" s="412" t="s">
        <v>25</v>
      </c>
      <c r="N43" s="280"/>
      <c r="O43" s="281"/>
      <c r="P43" s="280"/>
      <c r="Q43" s="281"/>
      <c r="R43" s="347"/>
      <c r="S43" s="415">
        <f t="shared" si="2"/>
        <v>21</v>
      </c>
      <c r="T43" s="415">
        <f t="shared" si="3"/>
        <v>15</v>
      </c>
      <c r="U43" s="415"/>
      <c r="V43" s="426"/>
      <c r="W43" s="426"/>
    </row>
    <row r="44" spans="1:27">
      <c r="A44" s="270" t="s">
        <v>77</v>
      </c>
      <c r="B44" s="270"/>
      <c r="C44" s="309"/>
      <c r="D44" s="309"/>
      <c r="E44" s="309" t="s">
        <v>24</v>
      </c>
      <c r="F44" s="414">
        <v>45817</v>
      </c>
      <c r="G44" s="412" t="s">
        <v>58</v>
      </c>
      <c r="H44" s="414">
        <v>45838</v>
      </c>
      <c r="I44" s="412" t="s">
        <v>58</v>
      </c>
      <c r="J44" s="280">
        <v>45901</v>
      </c>
      <c r="K44" s="412" t="s">
        <v>58</v>
      </c>
      <c r="L44" s="280">
        <v>45916</v>
      </c>
      <c r="M44" s="412" t="s">
        <v>58</v>
      </c>
      <c r="N44" s="280">
        <v>45238</v>
      </c>
      <c r="O44" s="351">
        <v>0.375</v>
      </c>
      <c r="P44" s="280"/>
      <c r="Q44" s="351"/>
      <c r="R44" s="353"/>
      <c r="S44" s="415">
        <f t="shared" si="2"/>
        <v>21</v>
      </c>
      <c r="T44" s="415">
        <f t="shared" si="3"/>
        <v>15</v>
      </c>
      <c r="U44" s="415">
        <f t="shared" si="4"/>
        <v>-45238</v>
      </c>
      <c r="V44" s="426"/>
      <c r="W44" s="426"/>
    </row>
    <row r="45" spans="1:27">
      <c r="A45" s="270" t="s">
        <v>78</v>
      </c>
      <c r="B45" s="270"/>
      <c r="C45" s="309"/>
      <c r="D45" s="309"/>
      <c r="E45" s="309" t="s">
        <v>753</v>
      </c>
      <c r="F45" s="414">
        <v>45820</v>
      </c>
      <c r="G45" s="412" t="s">
        <v>25</v>
      </c>
      <c r="H45" s="414">
        <v>45841</v>
      </c>
      <c r="I45" s="412" t="s">
        <v>25</v>
      </c>
      <c r="J45" s="280">
        <v>45911</v>
      </c>
      <c r="K45" s="412" t="s">
        <v>25</v>
      </c>
      <c r="L45" s="280">
        <v>45926</v>
      </c>
      <c r="M45" s="412" t="s">
        <v>25</v>
      </c>
      <c r="N45" s="280">
        <v>45237</v>
      </c>
      <c r="O45" s="351">
        <v>0.375</v>
      </c>
      <c r="P45" s="280"/>
      <c r="Q45" s="351"/>
      <c r="R45" s="353"/>
      <c r="S45" s="415">
        <f t="shared" si="2"/>
        <v>21</v>
      </c>
      <c r="T45" s="415">
        <f t="shared" si="3"/>
        <v>15</v>
      </c>
      <c r="U45" s="415">
        <f t="shared" si="4"/>
        <v>-45237</v>
      </c>
      <c r="V45" s="426"/>
      <c r="W45" s="426"/>
    </row>
    <row r="46" spans="1:27">
      <c r="A46" s="270" t="s">
        <v>79</v>
      </c>
      <c r="B46" s="270"/>
      <c r="C46" s="309"/>
      <c r="D46" s="309"/>
      <c r="E46" s="309" t="s">
        <v>24</v>
      </c>
      <c r="F46" s="414">
        <v>45817</v>
      </c>
      <c r="G46" s="412" t="s">
        <v>33</v>
      </c>
      <c r="H46" s="414">
        <v>45838</v>
      </c>
      <c r="I46" s="412" t="s">
        <v>33</v>
      </c>
      <c r="J46" s="280">
        <v>45901</v>
      </c>
      <c r="K46" s="412" t="s">
        <v>33</v>
      </c>
      <c r="L46" s="280">
        <v>45916</v>
      </c>
      <c r="M46" s="412" t="s">
        <v>33</v>
      </c>
      <c r="N46" s="280"/>
      <c r="O46" s="351"/>
      <c r="P46" s="280"/>
      <c r="Q46" s="351"/>
      <c r="R46" s="353"/>
      <c r="S46" s="415">
        <f t="shared" si="2"/>
        <v>21</v>
      </c>
      <c r="T46" s="415">
        <f t="shared" si="3"/>
        <v>15</v>
      </c>
      <c r="U46" s="415"/>
      <c r="V46" s="426"/>
      <c r="W46" s="426"/>
    </row>
    <row r="47" spans="1:27">
      <c r="A47" s="270" t="s">
        <v>80</v>
      </c>
      <c r="B47" s="270"/>
      <c r="C47" s="309"/>
      <c r="D47" s="309"/>
      <c r="E47" s="309" t="s">
        <v>24</v>
      </c>
      <c r="F47" s="414">
        <v>45824</v>
      </c>
      <c r="G47" s="412">
        <v>0.375</v>
      </c>
      <c r="H47" s="414">
        <v>45845</v>
      </c>
      <c r="I47" s="412">
        <v>0.375</v>
      </c>
      <c r="J47" s="280">
        <v>45908</v>
      </c>
      <c r="K47" s="412">
        <v>0.375</v>
      </c>
      <c r="L47" s="264">
        <v>45924</v>
      </c>
      <c r="M47" s="380">
        <v>0.375</v>
      </c>
      <c r="N47" s="280">
        <v>45236</v>
      </c>
      <c r="O47" s="281" t="s">
        <v>746</v>
      </c>
      <c r="P47" s="280"/>
      <c r="Q47" s="281"/>
      <c r="R47" s="347"/>
      <c r="S47" s="415">
        <f t="shared" si="2"/>
        <v>21</v>
      </c>
      <c r="T47" s="415">
        <f t="shared" si="3"/>
        <v>16</v>
      </c>
      <c r="U47" s="415">
        <f t="shared" si="4"/>
        <v>-45236</v>
      </c>
      <c r="V47" s="426"/>
      <c r="W47" s="426"/>
    </row>
    <row r="48" spans="1:27">
      <c r="A48" s="270" t="s">
        <v>81</v>
      </c>
      <c r="B48" s="270"/>
      <c r="C48" s="309"/>
      <c r="D48" s="309"/>
      <c r="E48" s="309" t="s">
        <v>82</v>
      </c>
      <c r="F48" s="414">
        <v>45821</v>
      </c>
      <c r="G48" s="383" t="s">
        <v>750</v>
      </c>
      <c r="H48" s="414">
        <v>45842</v>
      </c>
      <c r="I48" s="383" t="s">
        <v>750</v>
      </c>
      <c r="J48" s="280">
        <v>45905</v>
      </c>
      <c r="K48" s="383" t="s">
        <v>750</v>
      </c>
      <c r="L48" s="280">
        <v>45923</v>
      </c>
      <c r="M48" s="383" t="s">
        <v>750</v>
      </c>
      <c r="N48" s="280">
        <v>45240</v>
      </c>
      <c r="O48" s="281" t="s">
        <v>752</v>
      </c>
      <c r="P48" s="280"/>
      <c r="Q48" s="281"/>
      <c r="R48" s="347"/>
      <c r="S48" s="415">
        <f t="shared" si="2"/>
        <v>21</v>
      </c>
      <c r="T48" s="415">
        <f t="shared" si="3"/>
        <v>18</v>
      </c>
      <c r="U48" s="415">
        <f t="shared" si="4"/>
        <v>-45240</v>
      </c>
      <c r="V48" s="426"/>
      <c r="W48" s="426"/>
    </row>
    <row r="49" spans="1:23">
      <c r="A49" s="270" t="s">
        <v>81</v>
      </c>
      <c r="B49" s="270"/>
      <c r="C49" s="309"/>
      <c r="D49" s="309"/>
      <c r="E49" s="309" t="s">
        <v>83</v>
      </c>
      <c r="F49" s="653">
        <v>45826</v>
      </c>
      <c r="G49" s="655">
        <v>0.625</v>
      </c>
      <c r="H49" s="414">
        <v>45842</v>
      </c>
      <c r="I49" s="383" t="s">
        <v>750</v>
      </c>
      <c r="J49" s="280">
        <v>45905</v>
      </c>
      <c r="K49" s="383" t="s">
        <v>750</v>
      </c>
      <c r="L49" s="280">
        <v>45923</v>
      </c>
      <c r="M49" s="383" t="s">
        <v>750</v>
      </c>
      <c r="N49" s="280">
        <v>45240</v>
      </c>
      <c r="O49" s="281" t="s">
        <v>752</v>
      </c>
      <c r="P49" s="280"/>
      <c r="Q49" s="281"/>
      <c r="R49" s="347"/>
      <c r="S49" s="415">
        <f t="shared" si="2"/>
        <v>16</v>
      </c>
      <c r="T49" s="415">
        <f t="shared" si="3"/>
        <v>18</v>
      </c>
      <c r="U49" s="415">
        <f t="shared" si="4"/>
        <v>-45240</v>
      </c>
      <c r="V49" s="426"/>
      <c r="W49" s="426"/>
    </row>
    <row r="50" spans="1:23">
      <c r="A50" s="270" t="s">
        <v>84</v>
      </c>
      <c r="B50" s="270"/>
      <c r="C50" s="309"/>
      <c r="D50" s="309"/>
      <c r="E50" s="309" t="s">
        <v>24</v>
      </c>
      <c r="F50" s="414">
        <v>45817</v>
      </c>
      <c r="G50" s="383" t="s">
        <v>750</v>
      </c>
      <c r="H50" s="414">
        <v>45838</v>
      </c>
      <c r="I50" s="383" t="s">
        <v>750</v>
      </c>
      <c r="J50" s="280">
        <v>45904</v>
      </c>
      <c r="K50" s="383" t="s">
        <v>750</v>
      </c>
      <c r="L50" s="280">
        <v>45919</v>
      </c>
      <c r="M50" s="383" t="s">
        <v>750</v>
      </c>
      <c r="N50" s="280">
        <v>45238</v>
      </c>
      <c r="O50" s="383" t="s">
        <v>750</v>
      </c>
      <c r="P50" s="280"/>
      <c r="Q50" s="383"/>
      <c r="R50" s="624"/>
      <c r="S50" s="415">
        <f t="shared" si="2"/>
        <v>21</v>
      </c>
      <c r="T50" s="415">
        <f t="shared" si="3"/>
        <v>15</v>
      </c>
      <c r="U50" s="415">
        <f t="shared" si="4"/>
        <v>-45238</v>
      </c>
      <c r="V50" s="426"/>
      <c r="W50" s="426"/>
    </row>
    <row r="51" spans="1:23">
      <c r="A51" s="270" t="s">
        <v>87</v>
      </c>
      <c r="B51" s="270"/>
      <c r="C51" s="309"/>
      <c r="D51" s="309"/>
      <c r="E51" s="309" t="s">
        <v>24</v>
      </c>
      <c r="F51" s="414">
        <v>45818</v>
      </c>
      <c r="G51" s="412">
        <v>0.375</v>
      </c>
      <c r="H51" s="414">
        <v>45840</v>
      </c>
      <c r="I51" s="412">
        <v>0.625</v>
      </c>
      <c r="J51" s="280">
        <v>45910</v>
      </c>
      <c r="K51" s="412" t="s">
        <v>25</v>
      </c>
      <c r="L51" s="280">
        <v>45926</v>
      </c>
      <c r="M51" s="412" t="s">
        <v>25</v>
      </c>
      <c r="N51" s="280">
        <v>45239</v>
      </c>
      <c r="O51" s="351">
        <v>0.375</v>
      </c>
      <c r="P51" s="280"/>
      <c r="Q51" s="351"/>
      <c r="R51" s="353"/>
      <c r="S51" s="415">
        <f t="shared" si="2"/>
        <v>22</v>
      </c>
      <c r="T51" s="415">
        <f t="shared" si="3"/>
        <v>16</v>
      </c>
      <c r="U51" s="415">
        <f t="shared" si="4"/>
        <v>-45239</v>
      </c>
      <c r="V51" s="426"/>
      <c r="W51" s="426"/>
    </row>
    <row r="52" spans="1:23">
      <c r="A52" s="270" t="s">
        <v>88</v>
      </c>
      <c r="B52" s="270"/>
      <c r="C52" s="309"/>
      <c r="D52" s="309"/>
      <c r="E52" s="309" t="s">
        <v>24</v>
      </c>
      <c r="F52" s="653">
        <v>45828</v>
      </c>
      <c r="G52" s="383" t="s">
        <v>746</v>
      </c>
      <c r="H52" s="414">
        <v>45848</v>
      </c>
      <c r="I52" s="383" t="s">
        <v>746</v>
      </c>
      <c r="J52" s="280">
        <v>45902</v>
      </c>
      <c r="K52" s="383" t="s">
        <v>746</v>
      </c>
      <c r="L52" s="280">
        <v>45917</v>
      </c>
      <c r="M52" s="383" t="s">
        <v>747</v>
      </c>
      <c r="N52" s="280">
        <v>45236</v>
      </c>
      <c r="O52" s="351">
        <v>0.625</v>
      </c>
      <c r="P52" s="280"/>
      <c r="Q52" s="351"/>
      <c r="R52" s="353"/>
      <c r="S52" s="415">
        <f t="shared" si="2"/>
        <v>20</v>
      </c>
      <c r="T52" s="415">
        <f t="shared" si="3"/>
        <v>15</v>
      </c>
      <c r="U52" s="415">
        <f t="shared" si="4"/>
        <v>-45236</v>
      </c>
      <c r="V52" s="426"/>
      <c r="W52" s="426"/>
    </row>
    <row r="53" spans="1:23">
      <c r="A53" s="270" t="s">
        <v>89</v>
      </c>
      <c r="B53" s="270"/>
      <c r="C53" s="309"/>
      <c r="D53" s="309"/>
      <c r="E53" s="309" t="s">
        <v>24</v>
      </c>
      <c r="F53" s="414">
        <v>45824</v>
      </c>
      <c r="G53" s="412">
        <v>0.375</v>
      </c>
      <c r="H53" s="414">
        <v>45845</v>
      </c>
      <c r="I53" s="412">
        <v>0.375</v>
      </c>
      <c r="J53" s="280">
        <v>45908</v>
      </c>
      <c r="K53" s="412">
        <v>0.375</v>
      </c>
      <c r="L53" s="280">
        <v>45923</v>
      </c>
      <c r="M53" s="380">
        <v>0.375</v>
      </c>
      <c r="N53" s="280"/>
      <c r="O53" s="351"/>
      <c r="P53" s="280"/>
      <c r="Q53" s="351"/>
      <c r="R53" s="353"/>
      <c r="S53" s="415">
        <f t="shared" si="2"/>
        <v>21</v>
      </c>
      <c r="T53" s="415">
        <f t="shared" si="3"/>
        <v>15</v>
      </c>
      <c r="U53" s="415"/>
      <c r="V53" s="426"/>
      <c r="W53" s="426"/>
    </row>
    <row r="54" spans="1:23">
      <c r="A54" s="270" t="s">
        <v>90</v>
      </c>
      <c r="B54" s="270"/>
      <c r="C54" s="309"/>
      <c r="D54" s="309"/>
      <c r="E54" s="309" t="s">
        <v>24</v>
      </c>
      <c r="F54" s="414">
        <v>45825</v>
      </c>
      <c r="G54" s="383" t="s">
        <v>96</v>
      </c>
      <c r="H54" s="414">
        <v>45846</v>
      </c>
      <c r="I54" s="383" t="s">
        <v>96</v>
      </c>
      <c r="J54" s="280">
        <v>45902</v>
      </c>
      <c r="K54" s="383" t="s">
        <v>96</v>
      </c>
      <c r="L54" s="280">
        <v>45917</v>
      </c>
      <c r="M54" s="383" t="s">
        <v>96</v>
      </c>
      <c r="N54" s="280">
        <v>45240</v>
      </c>
      <c r="O54" s="281">
        <v>0.35416666666666669</v>
      </c>
      <c r="P54" s="280"/>
      <c r="Q54" s="281"/>
      <c r="R54" s="347"/>
      <c r="S54" s="415">
        <f t="shared" si="2"/>
        <v>21</v>
      </c>
      <c r="T54" s="415">
        <f t="shared" si="3"/>
        <v>15</v>
      </c>
      <c r="U54" s="415">
        <f t="shared" si="4"/>
        <v>-45240</v>
      </c>
      <c r="V54" s="426"/>
      <c r="W54" s="426"/>
    </row>
    <row r="55" spans="1:23">
      <c r="A55" s="270" t="s">
        <v>91</v>
      </c>
      <c r="B55" s="270"/>
      <c r="C55" s="309"/>
      <c r="D55" s="309"/>
      <c r="E55" s="309" t="s">
        <v>24</v>
      </c>
      <c r="F55" s="414">
        <v>45818</v>
      </c>
      <c r="G55" s="412" t="s">
        <v>25</v>
      </c>
      <c r="H55" s="414">
        <v>45839</v>
      </c>
      <c r="I55" s="412" t="s">
        <v>25</v>
      </c>
      <c r="J55" s="280">
        <v>45902</v>
      </c>
      <c r="K55" s="412" t="s">
        <v>25</v>
      </c>
      <c r="L55" s="280">
        <v>45917</v>
      </c>
      <c r="M55" s="412" t="s">
        <v>25</v>
      </c>
      <c r="N55" s="280"/>
      <c r="O55" s="281"/>
      <c r="P55" s="280"/>
      <c r="Q55" s="281"/>
      <c r="R55" s="347"/>
      <c r="S55" s="415">
        <f t="shared" si="2"/>
        <v>21</v>
      </c>
      <c r="T55" s="415">
        <f t="shared" si="3"/>
        <v>15</v>
      </c>
      <c r="U55" s="415"/>
      <c r="V55" s="426"/>
      <c r="W55" s="426"/>
    </row>
    <row r="56" spans="1:23">
      <c r="A56" s="270" t="s">
        <v>92</v>
      </c>
      <c r="B56" s="270"/>
      <c r="C56" s="309"/>
      <c r="D56" s="309"/>
      <c r="E56" s="309" t="s">
        <v>24</v>
      </c>
      <c r="F56" s="414">
        <v>45821</v>
      </c>
      <c r="G56" s="412" t="s">
        <v>33</v>
      </c>
      <c r="H56" s="414">
        <v>45847</v>
      </c>
      <c r="I56" s="412" t="s">
        <v>33</v>
      </c>
      <c r="J56" s="280">
        <v>45905</v>
      </c>
      <c r="K56" s="412" t="s">
        <v>33</v>
      </c>
      <c r="L56" s="280">
        <v>45922</v>
      </c>
      <c r="M56" s="412" t="s">
        <v>33</v>
      </c>
      <c r="N56" s="280">
        <v>45239</v>
      </c>
      <c r="O56" s="412" t="s">
        <v>33</v>
      </c>
      <c r="P56" s="280"/>
      <c r="Q56" s="412"/>
      <c r="R56" s="623"/>
      <c r="S56" s="415">
        <f t="shared" si="2"/>
        <v>26</v>
      </c>
      <c r="T56" s="415">
        <f t="shared" si="3"/>
        <v>17</v>
      </c>
      <c r="U56" s="415">
        <f t="shared" si="4"/>
        <v>-45239</v>
      </c>
      <c r="V56" s="426"/>
      <c r="W56" s="426"/>
    </row>
    <row r="57" spans="1:23">
      <c r="A57" s="270" t="s">
        <v>93</v>
      </c>
      <c r="B57" s="270"/>
      <c r="C57" s="309"/>
      <c r="D57" s="309"/>
      <c r="E57" s="309" t="s">
        <v>24</v>
      </c>
      <c r="F57" s="414">
        <v>45824</v>
      </c>
      <c r="G57" s="412">
        <v>0.70833333333333337</v>
      </c>
      <c r="H57" s="414">
        <v>45845</v>
      </c>
      <c r="I57" s="412">
        <v>0.70833333333333337</v>
      </c>
      <c r="J57" s="280">
        <v>45904</v>
      </c>
      <c r="K57" s="412">
        <v>0.70833333333333337</v>
      </c>
      <c r="L57" s="280">
        <v>45919</v>
      </c>
      <c r="M57" s="412">
        <v>0.70833333333333337</v>
      </c>
      <c r="N57" s="280">
        <v>45236</v>
      </c>
      <c r="O57" s="281" t="s">
        <v>746</v>
      </c>
      <c r="P57" s="280"/>
      <c r="Q57" s="281"/>
      <c r="R57" s="347"/>
      <c r="S57" s="415">
        <f t="shared" si="2"/>
        <v>21</v>
      </c>
      <c r="T57" s="415">
        <f t="shared" si="3"/>
        <v>15</v>
      </c>
      <c r="U57" s="415">
        <f t="shared" si="4"/>
        <v>-45236</v>
      </c>
      <c r="V57" s="426"/>
      <c r="W57" s="426"/>
    </row>
    <row r="58" spans="1:23">
      <c r="A58" s="270" t="s">
        <v>94</v>
      </c>
      <c r="B58" s="270"/>
      <c r="C58" s="309"/>
      <c r="D58" s="309"/>
      <c r="E58" s="309" t="s">
        <v>24</v>
      </c>
      <c r="F58" s="414">
        <v>45818</v>
      </c>
      <c r="G58" s="412">
        <v>0.625</v>
      </c>
      <c r="H58" s="414">
        <v>45839</v>
      </c>
      <c r="I58" s="412">
        <v>0.625</v>
      </c>
      <c r="J58" s="280">
        <v>45902</v>
      </c>
      <c r="K58" s="412" t="s">
        <v>35</v>
      </c>
      <c r="L58" s="280">
        <v>45917</v>
      </c>
      <c r="M58" s="412" t="s">
        <v>35</v>
      </c>
      <c r="N58" s="280">
        <v>45236</v>
      </c>
      <c r="O58" s="412">
        <v>0.41666666666666669</v>
      </c>
      <c r="P58" s="280"/>
      <c r="Q58" s="412"/>
      <c r="R58" s="623"/>
      <c r="S58" s="415">
        <f t="shared" si="2"/>
        <v>21</v>
      </c>
      <c r="T58" s="415">
        <f t="shared" si="3"/>
        <v>15</v>
      </c>
      <c r="U58" s="415">
        <f t="shared" si="4"/>
        <v>-45236</v>
      </c>
      <c r="V58" s="426"/>
      <c r="W58" s="426"/>
    </row>
    <row r="59" spans="1:23">
      <c r="A59" s="270" t="s">
        <v>95</v>
      </c>
      <c r="B59" s="270"/>
      <c r="C59" s="309"/>
      <c r="D59" s="309"/>
      <c r="E59" s="309" t="s">
        <v>24</v>
      </c>
      <c r="F59" s="414">
        <v>45825</v>
      </c>
      <c r="G59" s="383" t="s">
        <v>96</v>
      </c>
      <c r="H59" s="414">
        <v>45846</v>
      </c>
      <c r="I59" s="383" t="s">
        <v>96</v>
      </c>
      <c r="J59" s="280">
        <v>45909</v>
      </c>
      <c r="K59" s="383" t="s">
        <v>754</v>
      </c>
      <c r="L59" s="280">
        <v>45924</v>
      </c>
      <c r="M59" s="383" t="s">
        <v>754</v>
      </c>
      <c r="N59" s="280">
        <v>45240</v>
      </c>
      <c r="O59" s="384">
        <v>0.58333333333333337</v>
      </c>
      <c r="P59" s="280"/>
      <c r="Q59" s="384"/>
      <c r="R59" s="625"/>
      <c r="S59" s="415">
        <f t="shared" si="2"/>
        <v>21</v>
      </c>
      <c r="T59" s="415">
        <f t="shared" si="3"/>
        <v>15</v>
      </c>
      <c r="U59" s="415">
        <f t="shared" si="4"/>
        <v>-45240</v>
      </c>
      <c r="V59" s="426"/>
      <c r="W59" s="426"/>
    </row>
    <row r="60" spans="1:23">
      <c r="A60" s="270" t="s">
        <v>97</v>
      </c>
      <c r="B60" s="270"/>
      <c r="C60" s="309"/>
      <c r="D60" s="309"/>
      <c r="E60" s="309" t="s">
        <v>24</v>
      </c>
      <c r="F60" s="414">
        <v>45824</v>
      </c>
      <c r="G60" s="412" t="s">
        <v>25</v>
      </c>
      <c r="H60" s="414">
        <v>45845</v>
      </c>
      <c r="I60" s="412" t="s">
        <v>25</v>
      </c>
      <c r="J60" s="280">
        <v>45908</v>
      </c>
      <c r="K60" s="412" t="s">
        <v>25</v>
      </c>
      <c r="L60" s="280">
        <v>45923</v>
      </c>
      <c r="M60" s="412" t="s">
        <v>25</v>
      </c>
      <c r="N60" s="280"/>
      <c r="O60" s="384"/>
      <c r="P60" s="280"/>
      <c r="Q60" s="384"/>
      <c r="R60" s="625"/>
      <c r="S60" s="415">
        <f t="shared" si="2"/>
        <v>21</v>
      </c>
      <c r="T60" s="415">
        <f t="shared" si="3"/>
        <v>15</v>
      </c>
      <c r="U60" s="415"/>
      <c r="V60" s="426"/>
      <c r="W60" s="426"/>
    </row>
    <row r="61" spans="1:23">
      <c r="A61" s="270" t="s">
        <v>98</v>
      </c>
      <c r="B61" s="270"/>
      <c r="C61" s="309"/>
      <c r="D61" s="309"/>
      <c r="E61" s="309" t="s">
        <v>24</v>
      </c>
      <c r="F61" s="414">
        <v>45825</v>
      </c>
      <c r="G61" s="412" t="s">
        <v>67</v>
      </c>
      <c r="H61" s="414">
        <v>45846</v>
      </c>
      <c r="I61" s="412">
        <v>0.41666666666666669</v>
      </c>
      <c r="J61" s="280">
        <v>45909</v>
      </c>
      <c r="K61" s="412" t="s">
        <v>67</v>
      </c>
      <c r="L61" s="280">
        <v>45924</v>
      </c>
      <c r="M61" s="412" t="s">
        <v>67</v>
      </c>
      <c r="N61" s="280">
        <v>45236</v>
      </c>
      <c r="O61" s="351">
        <v>0.375</v>
      </c>
      <c r="P61" s="280"/>
      <c r="Q61" s="351"/>
      <c r="R61" s="353"/>
      <c r="S61" s="415">
        <f t="shared" si="2"/>
        <v>21</v>
      </c>
      <c r="T61" s="415">
        <f t="shared" si="3"/>
        <v>15</v>
      </c>
      <c r="U61" s="415">
        <f t="shared" si="4"/>
        <v>-45236</v>
      </c>
      <c r="V61" s="426"/>
      <c r="W61" s="426"/>
    </row>
    <row r="62" spans="1:23">
      <c r="A62" s="270" t="s">
        <v>99</v>
      </c>
      <c r="B62" s="270"/>
      <c r="C62" s="309"/>
      <c r="D62" s="309"/>
      <c r="E62" s="309" t="s">
        <v>24</v>
      </c>
      <c r="F62" s="414">
        <v>45826</v>
      </c>
      <c r="G62" s="412" t="s">
        <v>25</v>
      </c>
      <c r="H62" s="414">
        <v>45847</v>
      </c>
      <c r="I62" s="412" t="s">
        <v>25</v>
      </c>
      <c r="J62" s="280">
        <v>45908</v>
      </c>
      <c r="K62" s="412" t="s">
        <v>25</v>
      </c>
      <c r="L62" s="280">
        <v>45923</v>
      </c>
      <c r="M62" s="412" t="s">
        <v>25</v>
      </c>
      <c r="N62" s="280"/>
      <c r="O62" s="281"/>
      <c r="P62" s="280"/>
      <c r="Q62" s="281"/>
      <c r="R62" s="347"/>
      <c r="S62" s="415">
        <f t="shared" si="2"/>
        <v>21</v>
      </c>
      <c r="T62" s="415">
        <f t="shared" si="3"/>
        <v>15</v>
      </c>
      <c r="U62" s="415"/>
      <c r="V62" s="426"/>
      <c r="W62" s="426"/>
    </row>
    <row r="63" spans="1:23">
      <c r="A63" s="270" t="s">
        <v>100</v>
      </c>
      <c r="B63" s="270"/>
      <c r="C63" s="309"/>
      <c r="D63" s="309"/>
      <c r="E63" s="309" t="s">
        <v>24</v>
      </c>
      <c r="F63" s="653">
        <v>45828</v>
      </c>
      <c r="G63" s="383" t="s">
        <v>746</v>
      </c>
      <c r="H63" s="414">
        <v>45848</v>
      </c>
      <c r="I63" s="383" t="s">
        <v>746</v>
      </c>
      <c r="J63" s="280">
        <v>45902</v>
      </c>
      <c r="K63" s="383" t="s">
        <v>746</v>
      </c>
      <c r="L63" s="280">
        <v>45917</v>
      </c>
      <c r="M63" s="383" t="s">
        <v>747</v>
      </c>
      <c r="N63" s="280"/>
      <c r="O63" s="351"/>
      <c r="P63" s="280"/>
      <c r="Q63" s="351"/>
      <c r="R63" s="353"/>
      <c r="S63" s="415">
        <f t="shared" si="2"/>
        <v>20</v>
      </c>
      <c r="T63" s="415">
        <f t="shared" si="3"/>
        <v>15</v>
      </c>
      <c r="U63" s="415"/>
      <c r="V63" s="426"/>
      <c r="W63" s="426"/>
    </row>
    <row r="64" spans="1:23">
      <c r="A64" s="270" t="s">
        <v>102</v>
      </c>
      <c r="B64" s="270"/>
      <c r="C64" s="309"/>
      <c r="D64" s="309"/>
      <c r="E64" s="309" t="s">
        <v>24</v>
      </c>
      <c r="F64" s="414">
        <v>45820</v>
      </c>
      <c r="G64" s="412" t="s">
        <v>25</v>
      </c>
      <c r="H64" s="414">
        <v>45848</v>
      </c>
      <c r="I64" s="412" t="s">
        <v>25</v>
      </c>
      <c r="J64" s="280">
        <v>45911</v>
      </c>
      <c r="K64" s="412" t="s">
        <v>25</v>
      </c>
      <c r="L64" s="280">
        <v>45926</v>
      </c>
      <c r="M64" s="412" t="s">
        <v>25</v>
      </c>
      <c r="N64" s="280">
        <v>45240</v>
      </c>
      <c r="O64" s="281">
        <v>0.375</v>
      </c>
      <c r="P64" s="280"/>
      <c r="Q64" s="281"/>
      <c r="R64" s="347"/>
      <c r="S64" s="415">
        <f t="shared" si="2"/>
        <v>28</v>
      </c>
      <c r="T64" s="415">
        <f t="shared" si="3"/>
        <v>15</v>
      </c>
      <c r="U64" s="415">
        <f t="shared" si="4"/>
        <v>-45240</v>
      </c>
      <c r="V64" s="426"/>
      <c r="W64" s="426"/>
    </row>
    <row r="65" spans="1:23">
      <c r="A65" s="270" t="s">
        <v>103</v>
      </c>
      <c r="B65" s="270"/>
      <c r="C65" s="309"/>
      <c r="D65" s="309"/>
      <c r="E65" s="309" t="s">
        <v>24</v>
      </c>
      <c r="F65" s="414">
        <v>45820</v>
      </c>
      <c r="G65" s="412">
        <v>0.39583333333333331</v>
      </c>
      <c r="H65" s="414">
        <v>45842</v>
      </c>
      <c r="I65" s="412">
        <v>0.39583333333333331</v>
      </c>
      <c r="J65" s="280">
        <v>45905</v>
      </c>
      <c r="K65" s="412" t="s">
        <v>33</v>
      </c>
      <c r="L65" s="280">
        <v>45923</v>
      </c>
      <c r="M65" s="412" t="s">
        <v>33</v>
      </c>
      <c r="N65" s="280">
        <v>45238</v>
      </c>
      <c r="O65" s="351">
        <v>0.35416666666666669</v>
      </c>
      <c r="P65" s="280"/>
      <c r="Q65" s="351"/>
      <c r="R65" s="353"/>
      <c r="S65" s="415">
        <f t="shared" si="2"/>
        <v>22</v>
      </c>
      <c r="T65" s="415">
        <f t="shared" si="3"/>
        <v>18</v>
      </c>
      <c r="U65" s="415">
        <f t="shared" si="4"/>
        <v>-45238</v>
      </c>
      <c r="V65" s="426"/>
      <c r="W65" s="426"/>
    </row>
    <row r="66" spans="1:23">
      <c r="A66" s="270" t="s">
        <v>104</v>
      </c>
      <c r="B66" s="270"/>
      <c r="C66" s="309"/>
      <c r="D66" s="309"/>
      <c r="E66" s="309" t="s">
        <v>24</v>
      </c>
      <c r="F66" s="414">
        <v>45827</v>
      </c>
      <c r="G66" s="412">
        <v>0.41666666666666669</v>
      </c>
      <c r="H66" s="414">
        <v>45848</v>
      </c>
      <c r="I66" s="412">
        <v>0.41666666666666669</v>
      </c>
      <c r="J66" s="280">
        <v>45911</v>
      </c>
      <c r="K66" s="412">
        <v>0.41666666666666669</v>
      </c>
      <c r="L66" s="280">
        <v>45926</v>
      </c>
      <c r="M66" s="412">
        <v>0.41666666666666669</v>
      </c>
      <c r="N66" s="280">
        <v>45236</v>
      </c>
      <c r="O66" s="380">
        <v>0.41666666666666669</v>
      </c>
      <c r="P66" s="280"/>
      <c r="Q66" s="380"/>
      <c r="R66" s="626"/>
      <c r="S66" s="415">
        <f t="shared" si="2"/>
        <v>21</v>
      </c>
      <c r="T66" s="415">
        <f t="shared" si="3"/>
        <v>15</v>
      </c>
      <c r="U66" s="415">
        <f t="shared" si="4"/>
        <v>-45236</v>
      </c>
      <c r="V66" s="426"/>
      <c r="W66" s="426"/>
    </row>
    <row r="67" spans="1:23">
      <c r="A67" s="270" t="s">
        <v>106</v>
      </c>
      <c r="B67" s="270"/>
      <c r="C67" s="309"/>
      <c r="D67" s="309"/>
      <c r="E67" s="309" t="s">
        <v>24</v>
      </c>
      <c r="F67" s="414">
        <v>45819</v>
      </c>
      <c r="G67" s="383" t="s">
        <v>747</v>
      </c>
      <c r="H67" s="414">
        <v>45840</v>
      </c>
      <c r="I67" s="383" t="s">
        <v>747</v>
      </c>
      <c r="J67" s="280">
        <v>45903</v>
      </c>
      <c r="K67" s="383" t="s">
        <v>747</v>
      </c>
      <c r="L67" s="280">
        <v>45918</v>
      </c>
      <c r="M67" s="383" t="s">
        <v>747</v>
      </c>
      <c r="N67" s="280">
        <v>45239</v>
      </c>
      <c r="O67" s="351">
        <v>0.70833333333333337</v>
      </c>
      <c r="P67" s="280"/>
      <c r="Q67" s="351"/>
      <c r="R67" s="353"/>
      <c r="S67" s="415">
        <f t="shared" ref="S67:S122" si="5">H67-F67</f>
        <v>21</v>
      </c>
      <c r="T67" s="415">
        <f t="shared" ref="T67:T122" si="6">L67-J67</f>
        <v>15</v>
      </c>
      <c r="U67" s="415">
        <f t="shared" si="4"/>
        <v>-45239</v>
      </c>
      <c r="V67" s="426"/>
      <c r="W67" s="426"/>
    </row>
    <row r="68" spans="1:23">
      <c r="A68" s="270" t="s">
        <v>107</v>
      </c>
      <c r="B68" s="270"/>
      <c r="C68" s="309"/>
      <c r="D68" s="309"/>
      <c r="E68" s="309" t="s">
        <v>24</v>
      </c>
      <c r="F68" s="414">
        <v>45820</v>
      </c>
      <c r="G68" s="412" t="s">
        <v>58</v>
      </c>
      <c r="H68" s="414">
        <v>45841</v>
      </c>
      <c r="I68" s="383" t="s">
        <v>750</v>
      </c>
      <c r="J68" s="280">
        <v>45904</v>
      </c>
      <c r="K68" s="383" t="s">
        <v>750</v>
      </c>
      <c r="L68" s="280">
        <v>45919</v>
      </c>
      <c r="M68" s="412" t="s">
        <v>58</v>
      </c>
      <c r="N68" s="280">
        <v>45239</v>
      </c>
      <c r="O68" s="351">
        <v>0.64583333333333337</v>
      </c>
      <c r="P68" s="280"/>
      <c r="Q68" s="351"/>
      <c r="R68" s="353"/>
      <c r="S68" s="415">
        <f t="shared" si="5"/>
        <v>21</v>
      </c>
      <c r="T68" s="415">
        <f t="shared" si="6"/>
        <v>15</v>
      </c>
      <c r="U68" s="415">
        <f t="shared" si="4"/>
        <v>-45239</v>
      </c>
      <c r="V68" s="426"/>
      <c r="W68" s="426"/>
    </row>
    <row r="69" spans="1:23">
      <c r="A69" s="270" t="s">
        <v>108</v>
      </c>
      <c r="B69" s="270"/>
      <c r="C69" s="309"/>
      <c r="D69" s="309"/>
      <c r="E69" s="309" t="s">
        <v>24</v>
      </c>
      <c r="F69" s="414">
        <v>45825</v>
      </c>
      <c r="G69" s="383" t="s">
        <v>747</v>
      </c>
      <c r="H69" s="414">
        <v>45846</v>
      </c>
      <c r="I69" s="412" t="s">
        <v>25</v>
      </c>
      <c r="J69" s="280">
        <v>45909</v>
      </c>
      <c r="K69" s="383" t="s">
        <v>747</v>
      </c>
      <c r="L69" s="280">
        <v>45924</v>
      </c>
      <c r="M69" s="412" t="s">
        <v>25</v>
      </c>
      <c r="N69" s="280">
        <v>45237</v>
      </c>
      <c r="O69" s="351">
        <v>0.625</v>
      </c>
      <c r="P69" s="280"/>
      <c r="Q69" s="351"/>
      <c r="R69" s="353"/>
      <c r="S69" s="415">
        <f t="shared" si="5"/>
        <v>21</v>
      </c>
      <c r="T69" s="415">
        <f t="shared" si="6"/>
        <v>15</v>
      </c>
      <c r="U69" s="415">
        <f t="shared" si="4"/>
        <v>-45237</v>
      </c>
      <c r="V69" s="426"/>
      <c r="W69" s="426"/>
    </row>
    <row r="70" spans="1:23">
      <c r="A70" s="270" t="s">
        <v>109</v>
      </c>
      <c r="B70" s="270"/>
      <c r="C70" s="309"/>
      <c r="D70" s="309"/>
      <c r="E70" s="309" t="s">
        <v>24</v>
      </c>
      <c r="F70" s="414">
        <v>45817</v>
      </c>
      <c r="G70" s="380">
        <v>0.35416666666666669</v>
      </c>
      <c r="H70" s="414">
        <v>45838</v>
      </c>
      <c r="I70" s="380">
        <v>0.35416666666666669</v>
      </c>
      <c r="J70" s="280">
        <v>45901</v>
      </c>
      <c r="K70" s="380">
        <v>0.35416666666666669</v>
      </c>
      <c r="L70" s="280">
        <v>45916</v>
      </c>
      <c r="M70" s="380">
        <v>0.35416666666666669</v>
      </c>
      <c r="N70" s="280">
        <v>45238</v>
      </c>
      <c r="O70" s="351">
        <v>0.33333333333333331</v>
      </c>
      <c r="P70" s="280"/>
      <c r="Q70" s="351"/>
      <c r="R70" s="353"/>
      <c r="S70" s="415">
        <f t="shared" si="5"/>
        <v>21</v>
      </c>
      <c r="T70" s="415">
        <f t="shared" si="6"/>
        <v>15</v>
      </c>
      <c r="U70" s="415">
        <f t="shared" si="4"/>
        <v>-45238</v>
      </c>
      <c r="V70" s="426"/>
      <c r="W70" s="426"/>
    </row>
    <row r="71" spans="1:23">
      <c r="A71" s="270" t="s">
        <v>110</v>
      </c>
      <c r="B71" s="270"/>
      <c r="C71" s="296"/>
      <c r="D71" s="309"/>
      <c r="E71" s="309" t="s">
        <v>24</v>
      </c>
      <c r="F71" s="414">
        <v>45826</v>
      </c>
      <c r="G71" s="380">
        <v>0.375</v>
      </c>
      <c r="H71" s="414">
        <v>45847</v>
      </c>
      <c r="I71" s="380">
        <v>0.375</v>
      </c>
      <c r="J71" s="280">
        <v>45910</v>
      </c>
      <c r="K71" s="412">
        <v>0.41666666666666669</v>
      </c>
      <c r="L71" s="280">
        <v>45925</v>
      </c>
      <c r="M71" s="412">
        <v>0.41666666666666669</v>
      </c>
      <c r="N71" s="280"/>
      <c r="O71" s="351"/>
      <c r="P71" s="280"/>
      <c r="Q71" s="351"/>
      <c r="R71" s="353"/>
      <c r="S71" s="415">
        <f t="shared" si="5"/>
        <v>21</v>
      </c>
      <c r="T71" s="415">
        <f t="shared" si="6"/>
        <v>15</v>
      </c>
      <c r="U71" s="415"/>
      <c r="V71" s="426"/>
      <c r="W71" s="426"/>
    </row>
    <row r="72" spans="1:23">
      <c r="A72" s="270" t="s">
        <v>111</v>
      </c>
      <c r="B72" s="270"/>
      <c r="C72" s="303"/>
      <c r="D72" s="309"/>
      <c r="E72" s="309" t="s">
        <v>24</v>
      </c>
      <c r="F72" s="414">
        <v>45825</v>
      </c>
      <c r="G72" s="412" t="s">
        <v>67</v>
      </c>
      <c r="H72" s="414">
        <v>45846</v>
      </c>
      <c r="I72" s="412" t="s">
        <v>67</v>
      </c>
      <c r="J72" s="280">
        <v>45909</v>
      </c>
      <c r="K72" s="412" t="s">
        <v>67</v>
      </c>
      <c r="L72" s="280">
        <v>45924</v>
      </c>
      <c r="M72" s="412" t="s">
        <v>67</v>
      </c>
      <c r="N72" s="280">
        <v>45236</v>
      </c>
      <c r="O72" s="412" t="s">
        <v>67</v>
      </c>
      <c r="P72" s="280"/>
      <c r="Q72" s="412"/>
      <c r="R72" s="623"/>
      <c r="S72" s="415">
        <f t="shared" si="5"/>
        <v>21</v>
      </c>
      <c r="T72" s="415">
        <f t="shared" si="6"/>
        <v>15</v>
      </c>
      <c r="U72" s="415">
        <f t="shared" si="4"/>
        <v>-45236</v>
      </c>
      <c r="V72" s="426"/>
      <c r="W72" s="426"/>
    </row>
    <row r="73" spans="1:23">
      <c r="A73" s="270" t="s">
        <v>112</v>
      </c>
      <c r="B73" s="270"/>
      <c r="C73" s="309"/>
      <c r="D73" s="309"/>
      <c r="E73" s="309" t="s">
        <v>24</v>
      </c>
      <c r="F73" s="414">
        <v>45818</v>
      </c>
      <c r="G73" s="412">
        <v>0.625</v>
      </c>
      <c r="H73" s="414">
        <v>45839</v>
      </c>
      <c r="I73" s="412">
        <v>0.625</v>
      </c>
      <c r="J73" s="280">
        <v>45902</v>
      </c>
      <c r="K73" s="412" t="s">
        <v>35</v>
      </c>
      <c r="L73" s="280">
        <v>45917</v>
      </c>
      <c r="M73" s="412" t="s">
        <v>35</v>
      </c>
      <c r="N73" s="280">
        <v>45236</v>
      </c>
      <c r="O73" s="281" t="s">
        <v>746</v>
      </c>
      <c r="P73" s="280"/>
      <c r="Q73" s="281"/>
      <c r="R73" s="347"/>
      <c r="S73" s="415">
        <f t="shared" si="5"/>
        <v>21</v>
      </c>
      <c r="T73" s="415">
        <f t="shared" si="6"/>
        <v>15</v>
      </c>
      <c r="U73" s="415">
        <f t="shared" si="4"/>
        <v>-45236</v>
      </c>
      <c r="V73" s="426"/>
      <c r="W73" s="426"/>
    </row>
    <row r="74" spans="1:23">
      <c r="A74" s="270" t="s">
        <v>113</v>
      </c>
      <c r="B74" s="270"/>
      <c r="C74" s="309"/>
      <c r="D74" s="309"/>
      <c r="E74" s="309" t="s">
        <v>24</v>
      </c>
      <c r="F74" s="414">
        <v>45820</v>
      </c>
      <c r="G74" s="412" t="s">
        <v>25</v>
      </c>
      <c r="H74" s="414">
        <v>45841</v>
      </c>
      <c r="I74" s="412" t="s">
        <v>25</v>
      </c>
      <c r="J74" s="280">
        <v>45911</v>
      </c>
      <c r="K74" s="412">
        <v>0.625</v>
      </c>
      <c r="L74" s="280">
        <v>45926</v>
      </c>
      <c r="M74" s="412" t="s">
        <v>58</v>
      </c>
      <c r="N74" s="280">
        <v>45240</v>
      </c>
      <c r="O74" s="281" t="s">
        <v>755</v>
      </c>
      <c r="P74" s="280"/>
      <c r="Q74" s="281"/>
      <c r="R74" s="347"/>
      <c r="S74" s="415">
        <f t="shared" si="5"/>
        <v>21</v>
      </c>
      <c r="T74" s="415">
        <f t="shared" si="6"/>
        <v>15</v>
      </c>
      <c r="U74" s="415">
        <f t="shared" ref="U74:U122" si="7">P74-N74</f>
        <v>-45240</v>
      </c>
      <c r="V74" s="426"/>
      <c r="W74" s="426"/>
    </row>
    <row r="75" spans="1:23">
      <c r="A75" s="270" t="s">
        <v>114</v>
      </c>
      <c r="B75" s="270"/>
      <c r="C75" s="309"/>
      <c r="D75" s="309"/>
      <c r="E75" s="309" t="s">
        <v>24</v>
      </c>
      <c r="F75" s="414">
        <v>45819</v>
      </c>
      <c r="G75" s="383" t="s">
        <v>750</v>
      </c>
      <c r="H75" s="414">
        <v>45840</v>
      </c>
      <c r="I75" s="383" t="s">
        <v>750</v>
      </c>
      <c r="J75" s="280">
        <v>45905</v>
      </c>
      <c r="K75" s="383" t="s">
        <v>747</v>
      </c>
      <c r="L75" s="280">
        <v>45920</v>
      </c>
      <c r="M75" s="383" t="s">
        <v>747</v>
      </c>
      <c r="N75" s="280">
        <v>45238</v>
      </c>
      <c r="O75" s="381" t="s">
        <v>96</v>
      </c>
      <c r="P75" s="280"/>
      <c r="Q75" s="381"/>
      <c r="R75" s="627"/>
      <c r="S75" s="415">
        <f t="shared" si="5"/>
        <v>21</v>
      </c>
      <c r="T75" s="415">
        <f t="shared" si="6"/>
        <v>15</v>
      </c>
      <c r="U75" s="415">
        <f t="shared" si="7"/>
        <v>-45238</v>
      </c>
      <c r="V75" s="426"/>
      <c r="W75" s="426"/>
    </row>
    <row r="76" spans="1:23">
      <c r="A76" s="270" t="s">
        <v>115</v>
      </c>
      <c r="B76" s="270"/>
      <c r="C76" s="309"/>
      <c r="D76" s="309"/>
      <c r="E76" s="309" t="s">
        <v>24</v>
      </c>
      <c r="F76" s="414">
        <v>45825</v>
      </c>
      <c r="G76" s="412" t="s">
        <v>25</v>
      </c>
      <c r="H76" s="414">
        <v>45847</v>
      </c>
      <c r="I76" s="412" t="s">
        <v>25</v>
      </c>
      <c r="J76" s="280">
        <v>45903</v>
      </c>
      <c r="K76" s="412" t="s">
        <v>25</v>
      </c>
      <c r="L76" s="280">
        <v>45918</v>
      </c>
      <c r="M76" s="412" t="s">
        <v>25</v>
      </c>
      <c r="N76" s="280">
        <v>45236</v>
      </c>
      <c r="O76" s="281" t="s">
        <v>746</v>
      </c>
      <c r="P76" s="280"/>
      <c r="Q76" s="281"/>
      <c r="R76" s="347"/>
      <c r="S76" s="415">
        <f t="shared" si="5"/>
        <v>22</v>
      </c>
      <c r="T76" s="415">
        <f t="shared" si="6"/>
        <v>15</v>
      </c>
      <c r="U76" s="415">
        <f t="shared" si="7"/>
        <v>-45236</v>
      </c>
      <c r="V76" s="426"/>
      <c r="W76" s="426"/>
    </row>
    <row r="77" spans="1:23">
      <c r="A77" s="270" t="s">
        <v>116</v>
      </c>
      <c r="B77" s="270"/>
      <c r="C77" s="309"/>
      <c r="D77" s="309"/>
      <c r="E77" s="309" t="s">
        <v>24</v>
      </c>
      <c r="F77" s="414">
        <v>45824</v>
      </c>
      <c r="G77" s="412">
        <v>0.375</v>
      </c>
      <c r="H77" s="414">
        <v>45845</v>
      </c>
      <c r="I77" s="412">
        <v>0.375</v>
      </c>
      <c r="J77" s="264">
        <v>45908</v>
      </c>
      <c r="K77" s="412">
        <v>0.375</v>
      </c>
      <c r="L77" s="264">
        <v>45924</v>
      </c>
      <c r="M77" s="380">
        <v>0.375</v>
      </c>
      <c r="N77" s="280">
        <v>45236</v>
      </c>
      <c r="O77" s="281" t="s">
        <v>746</v>
      </c>
      <c r="P77" s="280"/>
      <c r="Q77" s="281"/>
      <c r="R77" s="347"/>
      <c r="S77" s="415">
        <f t="shared" si="5"/>
        <v>21</v>
      </c>
      <c r="T77" s="415">
        <f t="shared" si="6"/>
        <v>16</v>
      </c>
      <c r="U77" s="415">
        <f t="shared" si="7"/>
        <v>-45236</v>
      </c>
      <c r="V77" s="426"/>
      <c r="W77" s="426"/>
    </row>
    <row r="78" spans="1:23">
      <c r="A78" s="270" t="s">
        <v>117</v>
      </c>
      <c r="B78" s="270"/>
      <c r="C78" s="309"/>
      <c r="D78" s="309"/>
      <c r="E78" s="309" t="s">
        <v>24</v>
      </c>
      <c r="F78" s="414">
        <v>45818</v>
      </c>
      <c r="G78" s="412" t="s">
        <v>33</v>
      </c>
      <c r="H78" s="414">
        <v>45839</v>
      </c>
      <c r="I78" s="412" t="s">
        <v>33</v>
      </c>
      <c r="J78" s="280">
        <v>45903</v>
      </c>
      <c r="K78" s="412" t="s">
        <v>33</v>
      </c>
      <c r="L78" s="280">
        <v>45918</v>
      </c>
      <c r="M78" s="412">
        <v>0.625</v>
      </c>
      <c r="N78" s="280"/>
      <c r="O78" s="281"/>
      <c r="P78" s="280"/>
      <c r="Q78" s="281"/>
      <c r="R78" s="347"/>
      <c r="S78" s="415">
        <f t="shared" si="5"/>
        <v>21</v>
      </c>
      <c r="T78" s="415">
        <f t="shared" si="6"/>
        <v>15</v>
      </c>
      <c r="U78" s="415"/>
      <c r="V78" s="426"/>
      <c r="W78" s="426"/>
    </row>
    <row r="79" spans="1:23">
      <c r="A79" s="270" t="s">
        <v>118</v>
      </c>
      <c r="B79" s="270"/>
      <c r="C79" s="309"/>
      <c r="D79" s="309"/>
      <c r="E79" s="309" t="s">
        <v>24</v>
      </c>
      <c r="F79" s="414">
        <v>45820</v>
      </c>
      <c r="G79" s="412">
        <v>0.41666666666666669</v>
      </c>
      <c r="H79" s="414">
        <v>45841</v>
      </c>
      <c r="I79" s="412">
        <v>0.41666666666666669</v>
      </c>
      <c r="J79" s="280">
        <v>45904</v>
      </c>
      <c r="K79" s="412">
        <v>0.41666666666666669</v>
      </c>
      <c r="L79" s="280">
        <v>45919</v>
      </c>
      <c r="M79" s="412">
        <v>0.41666666666666669</v>
      </c>
      <c r="N79" s="280"/>
      <c r="O79" s="281"/>
      <c r="P79" s="280"/>
      <c r="Q79" s="281"/>
      <c r="R79" s="347"/>
      <c r="S79" s="415">
        <f t="shared" si="5"/>
        <v>21</v>
      </c>
      <c r="T79" s="415">
        <f t="shared" si="6"/>
        <v>15</v>
      </c>
      <c r="U79" s="415"/>
      <c r="V79" s="426"/>
      <c r="W79" s="426"/>
    </row>
    <row r="80" spans="1:23">
      <c r="A80" s="270" t="s">
        <v>119</v>
      </c>
      <c r="B80" s="270"/>
      <c r="C80" s="309"/>
      <c r="D80" s="309"/>
      <c r="E80" s="309" t="s">
        <v>24</v>
      </c>
      <c r="F80" s="414">
        <v>45827</v>
      </c>
      <c r="G80" s="412" t="s">
        <v>35</v>
      </c>
      <c r="H80" s="414">
        <v>45848</v>
      </c>
      <c r="I80" s="412" t="s">
        <v>35</v>
      </c>
      <c r="J80" s="280">
        <v>45911</v>
      </c>
      <c r="K80" s="412" t="s">
        <v>35</v>
      </c>
      <c r="L80" s="280">
        <v>45926</v>
      </c>
      <c r="M80" s="412" t="s">
        <v>35</v>
      </c>
      <c r="N80" s="280"/>
      <c r="O80" s="412"/>
      <c r="P80" s="280"/>
      <c r="Q80" s="412"/>
      <c r="R80" s="623"/>
      <c r="S80" s="415">
        <f t="shared" si="5"/>
        <v>21</v>
      </c>
      <c r="T80" s="415">
        <f t="shared" si="6"/>
        <v>15</v>
      </c>
      <c r="U80" s="415"/>
      <c r="V80" s="426"/>
      <c r="W80" s="426"/>
    </row>
    <row r="81" spans="1:23">
      <c r="A81" s="270" t="s">
        <v>120</v>
      </c>
      <c r="B81" s="270"/>
      <c r="C81" s="309"/>
      <c r="D81" s="309"/>
      <c r="E81" s="309" t="s">
        <v>24</v>
      </c>
      <c r="F81" s="414">
        <v>45820</v>
      </c>
      <c r="G81" s="412">
        <v>0.41666666666666669</v>
      </c>
      <c r="H81" s="414">
        <v>45841</v>
      </c>
      <c r="I81" s="412">
        <v>0.41666666666666669</v>
      </c>
      <c r="J81" s="280">
        <v>45904</v>
      </c>
      <c r="K81" s="412">
        <v>0.41666666666666669</v>
      </c>
      <c r="L81" s="280">
        <v>45919</v>
      </c>
      <c r="M81" s="412">
        <v>0.41666666666666669</v>
      </c>
      <c r="N81" s="280"/>
      <c r="O81" s="412"/>
      <c r="P81" s="280"/>
      <c r="Q81" s="412"/>
      <c r="R81" s="623"/>
      <c r="S81" s="415">
        <f t="shared" si="5"/>
        <v>21</v>
      </c>
      <c r="T81" s="415">
        <f t="shared" si="6"/>
        <v>15</v>
      </c>
      <c r="U81" s="415"/>
      <c r="V81" s="426"/>
      <c r="W81" s="426"/>
    </row>
    <row r="82" spans="1:23">
      <c r="A82" s="270" t="s">
        <v>121</v>
      </c>
      <c r="B82" s="270"/>
      <c r="C82" s="309"/>
      <c r="D82" s="309"/>
      <c r="E82" s="309" t="s">
        <v>24</v>
      </c>
      <c r="F82" s="414">
        <v>45827</v>
      </c>
      <c r="G82" s="412" t="s">
        <v>67</v>
      </c>
      <c r="H82" s="414">
        <v>45848</v>
      </c>
      <c r="I82" s="412" t="s">
        <v>67</v>
      </c>
      <c r="J82" s="280">
        <v>45910</v>
      </c>
      <c r="K82" s="412" t="s">
        <v>67</v>
      </c>
      <c r="L82" s="280">
        <v>45925</v>
      </c>
      <c r="M82" s="412" t="s">
        <v>67</v>
      </c>
      <c r="N82" s="280">
        <v>45236</v>
      </c>
      <c r="O82" s="351">
        <v>0.66666666666666663</v>
      </c>
      <c r="P82" s="280"/>
      <c r="Q82" s="351"/>
      <c r="R82" s="353"/>
      <c r="S82" s="415">
        <f t="shared" si="5"/>
        <v>21</v>
      </c>
      <c r="T82" s="415">
        <f t="shared" si="6"/>
        <v>15</v>
      </c>
      <c r="U82" s="415">
        <f t="shared" si="7"/>
        <v>-45236</v>
      </c>
      <c r="V82" s="426"/>
      <c r="W82" s="426"/>
    </row>
    <row r="83" spans="1:23">
      <c r="A83" s="270" t="s">
        <v>123</v>
      </c>
      <c r="B83" s="270"/>
      <c r="C83" s="309"/>
      <c r="D83" s="309"/>
      <c r="E83" s="309" t="s">
        <v>124</v>
      </c>
      <c r="F83" s="414">
        <v>45821</v>
      </c>
      <c r="G83" s="412">
        <v>0.41666666666666669</v>
      </c>
      <c r="H83" s="414">
        <v>45842</v>
      </c>
      <c r="I83" s="412">
        <v>0.41666666666666669</v>
      </c>
      <c r="J83" s="280">
        <v>45905</v>
      </c>
      <c r="K83" s="412">
        <v>0.41666666666666669</v>
      </c>
      <c r="L83" s="280">
        <v>45923</v>
      </c>
      <c r="M83" s="412">
        <v>0.41666666666666669</v>
      </c>
      <c r="N83" s="280">
        <v>45240</v>
      </c>
      <c r="O83" s="281" t="s">
        <v>752</v>
      </c>
      <c r="P83" s="280"/>
      <c r="Q83" s="281"/>
      <c r="R83" s="347"/>
      <c r="S83" s="415">
        <f t="shared" si="5"/>
        <v>21</v>
      </c>
      <c r="T83" s="415">
        <f t="shared" si="6"/>
        <v>18</v>
      </c>
      <c r="U83" s="415">
        <f t="shared" si="7"/>
        <v>-45240</v>
      </c>
      <c r="V83" s="426"/>
      <c r="W83" s="426"/>
    </row>
    <row r="84" spans="1:23">
      <c r="A84" s="270" t="s">
        <v>123</v>
      </c>
      <c r="B84" s="270"/>
      <c r="C84" s="309"/>
      <c r="D84" s="309"/>
      <c r="E84" s="309" t="s">
        <v>753</v>
      </c>
      <c r="F84" s="414">
        <v>45821</v>
      </c>
      <c r="G84" s="412">
        <v>0.5</v>
      </c>
      <c r="H84" s="414">
        <v>45842</v>
      </c>
      <c r="I84" s="412">
        <v>0.5</v>
      </c>
      <c r="J84" s="280">
        <v>45905</v>
      </c>
      <c r="K84" s="412">
        <v>0.5</v>
      </c>
      <c r="L84" s="280">
        <v>45923</v>
      </c>
      <c r="M84" s="412">
        <v>0.5</v>
      </c>
      <c r="N84" s="280">
        <v>45240</v>
      </c>
      <c r="O84" s="281" t="s">
        <v>752</v>
      </c>
      <c r="P84" s="280"/>
      <c r="Q84" s="281"/>
      <c r="R84" s="347"/>
      <c r="S84" s="415">
        <f t="shared" si="5"/>
        <v>21</v>
      </c>
      <c r="T84" s="415">
        <f t="shared" si="6"/>
        <v>18</v>
      </c>
      <c r="U84" s="415">
        <f t="shared" si="7"/>
        <v>-45240</v>
      </c>
      <c r="V84" s="426"/>
      <c r="W84" s="426"/>
    </row>
    <row r="85" spans="1:23">
      <c r="A85" s="270" t="s">
        <v>126</v>
      </c>
      <c r="B85" s="270"/>
      <c r="C85" s="309"/>
      <c r="D85" s="309"/>
      <c r="E85" s="309" t="s">
        <v>24</v>
      </c>
      <c r="F85" s="414">
        <v>45825</v>
      </c>
      <c r="G85" s="412" t="s">
        <v>25</v>
      </c>
      <c r="H85" s="414">
        <v>45846</v>
      </c>
      <c r="I85" s="412" t="s">
        <v>25</v>
      </c>
      <c r="J85" s="280">
        <v>45903</v>
      </c>
      <c r="K85" s="412" t="s">
        <v>25</v>
      </c>
      <c r="L85" s="280">
        <v>45924</v>
      </c>
      <c r="M85" s="412" t="s">
        <v>25</v>
      </c>
      <c r="N85" s="280">
        <v>45237</v>
      </c>
      <c r="O85" s="351">
        <v>0.375</v>
      </c>
      <c r="P85" s="280"/>
      <c r="Q85" s="351"/>
      <c r="R85" s="353"/>
      <c r="S85" s="415">
        <f t="shared" si="5"/>
        <v>21</v>
      </c>
      <c r="T85" s="415">
        <f t="shared" si="6"/>
        <v>21</v>
      </c>
      <c r="U85" s="415">
        <f t="shared" si="7"/>
        <v>-45237</v>
      </c>
      <c r="V85" s="426"/>
      <c r="W85" s="426"/>
    </row>
    <row r="86" spans="1:23">
      <c r="A86" s="270" t="s">
        <v>736</v>
      </c>
      <c r="B86" s="270"/>
      <c r="C86" s="296"/>
      <c r="D86" s="309"/>
      <c r="E86" s="309" t="s">
        <v>24</v>
      </c>
      <c r="F86" s="414">
        <v>45818</v>
      </c>
      <c r="G86" s="412">
        <v>0.375</v>
      </c>
      <c r="H86" s="414">
        <v>45845</v>
      </c>
      <c r="I86" s="412">
        <v>0.375</v>
      </c>
      <c r="J86" s="280">
        <v>45902</v>
      </c>
      <c r="K86" s="412">
        <v>0.375</v>
      </c>
      <c r="L86" s="280">
        <v>45917</v>
      </c>
      <c r="M86" s="412">
        <v>0.375</v>
      </c>
      <c r="N86" s="280"/>
      <c r="O86" s="351"/>
      <c r="P86" s="280"/>
      <c r="Q86" s="351"/>
      <c r="R86" s="353"/>
      <c r="S86" s="415">
        <f t="shared" si="5"/>
        <v>27</v>
      </c>
      <c r="T86" s="415">
        <f t="shared" si="6"/>
        <v>15</v>
      </c>
      <c r="U86" s="415"/>
      <c r="V86" s="426"/>
      <c r="W86" s="426"/>
    </row>
    <row r="87" spans="1:23">
      <c r="A87" s="270" t="s">
        <v>756</v>
      </c>
      <c r="B87" s="270"/>
      <c r="C87" s="296"/>
      <c r="D87" s="309"/>
      <c r="E87" s="309" t="s">
        <v>24</v>
      </c>
      <c r="F87" s="414">
        <v>45819</v>
      </c>
      <c r="G87" s="412">
        <v>0.625</v>
      </c>
      <c r="H87" s="414">
        <v>45847</v>
      </c>
      <c r="I87" s="412">
        <v>0.375</v>
      </c>
      <c r="J87" s="280">
        <v>45903</v>
      </c>
      <c r="K87" s="412">
        <v>0.375</v>
      </c>
      <c r="L87" s="280">
        <v>45918</v>
      </c>
      <c r="M87" s="412">
        <v>0.375</v>
      </c>
      <c r="N87" s="280"/>
      <c r="O87" s="351"/>
      <c r="P87" s="280"/>
      <c r="Q87" s="351"/>
      <c r="R87" s="353"/>
      <c r="S87" s="415">
        <f t="shared" si="5"/>
        <v>28</v>
      </c>
      <c r="T87" s="415">
        <f t="shared" si="6"/>
        <v>15</v>
      </c>
      <c r="U87" s="415"/>
      <c r="V87" s="426"/>
      <c r="W87" s="426"/>
    </row>
    <row r="88" spans="1:23">
      <c r="A88" s="270" t="s">
        <v>127</v>
      </c>
      <c r="B88" s="270"/>
      <c r="C88" s="303"/>
      <c r="D88" s="309"/>
      <c r="E88" s="309" t="s">
        <v>24</v>
      </c>
      <c r="F88" s="414">
        <v>45825</v>
      </c>
      <c r="G88" s="380">
        <v>0.5</v>
      </c>
      <c r="H88" s="414">
        <v>45846</v>
      </c>
      <c r="I88" s="380">
        <v>0.5</v>
      </c>
      <c r="J88" s="280">
        <v>45909</v>
      </c>
      <c r="K88" s="380">
        <v>0.5</v>
      </c>
      <c r="L88" s="280">
        <v>45924</v>
      </c>
      <c r="M88" s="380">
        <v>0.5</v>
      </c>
      <c r="N88" s="280">
        <v>45240</v>
      </c>
      <c r="O88" s="380">
        <v>0.5</v>
      </c>
      <c r="P88" s="280"/>
      <c r="Q88" s="380"/>
      <c r="R88" s="626"/>
      <c r="S88" s="415">
        <f t="shared" si="5"/>
        <v>21</v>
      </c>
      <c r="T88" s="415">
        <f t="shared" si="6"/>
        <v>15</v>
      </c>
      <c r="U88" s="415">
        <f t="shared" si="7"/>
        <v>-45240</v>
      </c>
      <c r="V88" s="426"/>
      <c r="W88" s="426"/>
    </row>
    <row r="89" spans="1:23">
      <c r="A89" s="270" t="s">
        <v>128</v>
      </c>
      <c r="B89" s="270"/>
      <c r="C89" s="309"/>
      <c r="D89" s="309"/>
      <c r="E89" s="309" t="s">
        <v>24</v>
      </c>
      <c r="F89" s="414">
        <v>45824</v>
      </c>
      <c r="G89" s="281" t="s">
        <v>757</v>
      </c>
      <c r="H89" s="414">
        <v>45845</v>
      </c>
      <c r="I89" s="281" t="s">
        <v>757</v>
      </c>
      <c r="J89" s="280">
        <v>45908</v>
      </c>
      <c r="K89" s="281" t="s">
        <v>757</v>
      </c>
      <c r="L89" s="280">
        <v>45923</v>
      </c>
      <c r="M89" s="281" t="s">
        <v>757</v>
      </c>
      <c r="N89" s="280">
        <v>45240</v>
      </c>
      <c r="O89" s="351">
        <v>0.35416666666666669</v>
      </c>
      <c r="P89" s="280"/>
      <c r="Q89" s="351"/>
      <c r="R89" s="353"/>
      <c r="S89" s="415">
        <f t="shared" si="5"/>
        <v>21</v>
      </c>
      <c r="T89" s="415">
        <f t="shared" si="6"/>
        <v>15</v>
      </c>
      <c r="U89" s="415">
        <f t="shared" si="7"/>
        <v>-45240</v>
      </c>
      <c r="V89" s="426"/>
      <c r="W89" s="426"/>
    </row>
    <row r="90" spans="1:23">
      <c r="A90" s="270" t="s">
        <v>129</v>
      </c>
      <c r="B90" s="270"/>
      <c r="C90" s="622"/>
      <c r="D90" s="309"/>
      <c r="E90" s="309" t="s">
        <v>24</v>
      </c>
      <c r="F90" s="414">
        <v>45825</v>
      </c>
      <c r="G90" s="380">
        <v>0.5</v>
      </c>
      <c r="H90" s="414">
        <v>45846</v>
      </c>
      <c r="I90" s="380">
        <v>0.5</v>
      </c>
      <c r="J90" s="280">
        <v>45909</v>
      </c>
      <c r="K90" s="380">
        <v>0.5</v>
      </c>
      <c r="L90" s="280">
        <v>45924</v>
      </c>
      <c r="M90" s="380">
        <v>0.5</v>
      </c>
      <c r="N90" s="280">
        <v>45240</v>
      </c>
      <c r="O90" s="380">
        <v>0.5</v>
      </c>
      <c r="P90" s="280"/>
      <c r="Q90" s="380"/>
      <c r="R90" s="626"/>
      <c r="S90" s="415">
        <f t="shared" si="5"/>
        <v>21</v>
      </c>
      <c r="T90" s="415">
        <f t="shared" si="6"/>
        <v>15</v>
      </c>
      <c r="U90" s="415">
        <f t="shared" si="7"/>
        <v>-45240</v>
      </c>
      <c r="V90" s="426"/>
      <c r="W90" s="426"/>
    </row>
    <row r="91" spans="1:23">
      <c r="A91" s="270" t="s">
        <v>130</v>
      </c>
      <c r="B91" s="270"/>
      <c r="C91" s="622"/>
      <c r="D91" s="309"/>
      <c r="E91" s="309" t="s">
        <v>24</v>
      </c>
      <c r="F91" s="414">
        <v>45826</v>
      </c>
      <c r="G91" s="380">
        <v>0.375</v>
      </c>
      <c r="H91" s="414">
        <v>45847</v>
      </c>
      <c r="I91" s="380">
        <v>0.375</v>
      </c>
      <c r="J91" s="280">
        <v>45911</v>
      </c>
      <c r="K91" s="380">
        <v>0.375</v>
      </c>
      <c r="L91" s="280">
        <v>45926</v>
      </c>
      <c r="M91" s="380">
        <v>0.375</v>
      </c>
      <c r="N91" s="280"/>
      <c r="O91" s="380"/>
      <c r="P91" s="280"/>
      <c r="Q91" s="380"/>
      <c r="R91" s="626"/>
      <c r="S91" s="415">
        <f t="shared" si="5"/>
        <v>21</v>
      </c>
      <c r="T91" s="415">
        <f t="shared" si="6"/>
        <v>15</v>
      </c>
      <c r="U91" s="415"/>
      <c r="V91" s="426"/>
      <c r="W91" s="426"/>
    </row>
    <row r="92" spans="1:23">
      <c r="A92" s="270" t="s">
        <v>131</v>
      </c>
      <c r="B92" s="270"/>
      <c r="C92" s="622"/>
      <c r="D92" s="309"/>
      <c r="E92" s="309" t="s">
        <v>24</v>
      </c>
      <c r="F92" s="414">
        <v>45821</v>
      </c>
      <c r="G92" s="412" t="s">
        <v>35</v>
      </c>
      <c r="H92" s="414">
        <v>45842</v>
      </c>
      <c r="I92" s="412" t="s">
        <v>35</v>
      </c>
      <c r="J92" s="280">
        <v>45905</v>
      </c>
      <c r="K92" s="412" t="s">
        <v>35</v>
      </c>
      <c r="L92" s="280">
        <v>45923</v>
      </c>
      <c r="M92" s="412" t="s">
        <v>35</v>
      </c>
      <c r="N92" s="280">
        <v>45240</v>
      </c>
      <c r="O92" s="351">
        <v>0.41666666666666669</v>
      </c>
      <c r="P92" s="280"/>
      <c r="Q92" s="351"/>
      <c r="R92" s="353"/>
      <c r="S92" s="415">
        <f t="shared" si="5"/>
        <v>21</v>
      </c>
      <c r="T92" s="415">
        <f t="shared" si="6"/>
        <v>18</v>
      </c>
      <c r="U92" s="415">
        <f t="shared" si="7"/>
        <v>-45240</v>
      </c>
      <c r="V92" s="426"/>
      <c r="W92" s="426"/>
    </row>
    <row r="93" spans="1:23">
      <c r="A93" s="270" t="s">
        <v>132</v>
      </c>
      <c r="B93" s="270"/>
      <c r="C93" s="309"/>
      <c r="D93" s="309"/>
      <c r="E93" s="309" t="s">
        <v>24</v>
      </c>
      <c r="F93" s="414">
        <v>45820</v>
      </c>
      <c r="G93" s="412" t="s">
        <v>58</v>
      </c>
      <c r="H93" s="414">
        <v>45841</v>
      </c>
      <c r="I93" s="412" t="s">
        <v>58</v>
      </c>
      <c r="J93" s="280">
        <v>45909</v>
      </c>
      <c r="K93" s="383" t="s">
        <v>747</v>
      </c>
      <c r="L93" s="280">
        <v>45924</v>
      </c>
      <c r="M93" s="383" t="s">
        <v>747</v>
      </c>
      <c r="N93" s="280">
        <v>45238</v>
      </c>
      <c r="O93" s="351">
        <v>0.625</v>
      </c>
      <c r="P93" s="280"/>
      <c r="Q93" s="351"/>
      <c r="R93" s="353"/>
      <c r="S93" s="415">
        <f t="shared" si="5"/>
        <v>21</v>
      </c>
      <c r="T93" s="415">
        <f t="shared" si="6"/>
        <v>15</v>
      </c>
      <c r="U93" s="415">
        <f t="shared" si="7"/>
        <v>-45238</v>
      </c>
      <c r="V93" s="426"/>
      <c r="W93" s="426"/>
    </row>
    <row r="94" spans="1:23">
      <c r="A94" s="270" t="s">
        <v>135</v>
      </c>
      <c r="B94" s="270"/>
      <c r="C94" s="309"/>
      <c r="D94" s="309"/>
      <c r="E94" s="309" t="s">
        <v>24</v>
      </c>
      <c r="F94" s="414">
        <v>45817</v>
      </c>
      <c r="G94" s="380">
        <v>0.375</v>
      </c>
      <c r="H94" s="414">
        <v>45839</v>
      </c>
      <c r="I94" s="412">
        <v>0.375</v>
      </c>
      <c r="J94" s="280">
        <v>45908</v>
      </c>
      <c r="K94" s="383">
        <v>0.375</v>
      </c>
      <c r="L94" s="280">
        <v>45923</v>
      </c>
      <c r="M94" s="383">
        <v>0.375</v>
      </c>
      <c r="N94" s="280"/>
      <c r="O94" s="351"/>
      <c r="P94" s="280"/>
      <c r="Q94" s="351"/>
      <c r="R94" s="353"/>
      <c r="S94" s="415">
        <f t="shared" si="5"/>
        <v>22</v>
      </c>
      <c r="T94" s="415">
        <f t="shared" si="6"/>
        <v>15</v>
      </c>
      <c r="U94" s="415"/>
      <c r="V94" s="426"/>
      <c r="W94" s="426"/>
    </row>
    <row r="95" spans="1:23">
      <c r="A95" s="270" t="s">
        <v>136</v>
      </c>
      <c r="B95" s="270"/>
      <c r="C95" s="309"/>
      <c r="D95" s="309"/>
      <c r="E95" s="309" t="s">
        <v>137</v>
      </c>
      <c r="F95" s="414">
        <v>45820</v>
      </c>
      <c r="G95" s="412" t="s">
        <v>67</v>
      </c>
      <c r="H95" s="414">
        <v>45841</v>
      </c>
      <c r="I95" s="412" t="s">
        <v>67</v>
      </c>
      <c r="J95" s="280">
        <v>45904</v>
      </c>
      <c r="K95" s="412" t="s">
        <v>67</v>
      </c>
      <c r="L95" s="280">
        <v>45919</v>
      </c>
      <c r="M95" s="412" t="s">
        <v>67</v>
      </c>
      <c r="N95" s="280">
        <v>45240</v>
      </c>
      <c r="O95" s="412" t="s">
        <v>67</v>
      </c>
      <c r="P95" s="280"/>
      <c r="Q95" s="412"/>
      <c r="R95" s="623"/>
      <c r="S95" s="415">
        <f t="shared" si="5"/>
        <v>21</v>
      </c>
      <c r="T95" s="415">
        <f t="shared" si="6"/>
        <v>15</v>
      </c>
      <c r="U95" s="415">
        <f t="shared" si="7"/>
        <v>-45240</v>
      </c>
      <c r="V95" s="426"/>
      <c r="W95" s="426"/>
    </row>
    <row r="96" spans="1:23">
      <c r="A96" s="270" t="s">
        <v>138</v>
      </c>
      <c r="B96" s="270"/>
      <c r="C96" s="309"/>
      <c r="D96" s="309"/>
      <c r="E96" s="309" t="s">
        <v>24</v>
      </c>
      <c r="F96" s="414">
        <v>45828</v>
      </c>
      <c r="G96" s="412" t="s">
        <v>58</v>
      </c>
      <c r="H96" s="414">
        <v>45849</v>
      </c>
      <c r="I96" s="412" t="s">
        <v>58</v>
      </c>
      <c r="J96" s="280">
        <v>45905</v>
      </c>
      <c r="K96" s="412" t="s">
        <v>58</v>
      </c>
      <c r="L96" s="280">
        <v>45924</v>
      </c>
      <c r="M96" s="412" t="s">
        <v>58</v>
      </c>
      <c r="N96" s="280">
        <v>45240</v>
      </c>
      <c r="O96" s="351">
        <v>0.625</v>
      </c>
      <c r="P96" s="280"/>
      <c r="Q96" s="351"/>
      <c r="R96" s="353"/>
      <c r="S96" s="415">
        <f t="shared" si="5"/>
        <v>21</v>
      </c>
      <c r="T96" s="415">
        <f t="shared" si="6"/>
        <v>19</v>
      </c>
      <c r="U96" s="415">
        <f t="shared" si="7"/>
        <v>-45240</v>
      </c>
      <c r="V96" s="426"/>
      <c r="W96" s="426"/>
    </row>
    <row r="97" spans="1:23">
      <c r="A97" s="270" t="s">
        <v>139</v>
      </c>
      <c r="B97" s="270"/>
      <c r="C97" s="309"/>
      <c r="D97" s="622"/>
      <c r="E97" s="309" t="s">
        <v>24</v>
      </c>
      <c r="F97" s="414">
        <v>45817</v>
      </c>
      <c r="G97" s="412" t="s">
        <v>33</v>
      </c>
      <c r="H97" s="414">
        <v>45838</v>
      </c>
      <c r="I97" s="412" t="s">
        <v>33</v>
      </c>
      <c r="J97" s="280">
        <v>45901</v>
      </c>
      <c r="K97" s="412" t="s">
        <v>33</v>
      </c>
      <c r="L97" s="280">
        <v>45916</v>
      </c>
      <c r="M97" s="412" t="s">
        <v>33</v>
      </c>
      <c r="N97" s="280">
        <v>45236</v>
      </c>
      <c r="O97" s="351">
        <v>0.35416666666666669</v>
      </c>
      <c r="P97" s="280"/>
      <c r="Q97" s="351"/>
      <c r="R97" s="353"/>
      <c r="S97" s="415">
        <f t="shared" si="5"/>
        <v>21</v>
      </c>
      <c r="T97" s="415">
        <f t="shared" si="6"/>
        <v>15</v>
      </c>
      <c r="U97" s="415">
        <f t="shared" si="7"/>
        <v>-45236</v>
      </c>
      <c r="V97" s="426"/>
      <c r="W97" s="426"/>
    </row>
    <row r="98" spans="1:23">
      <c r="A98" s="270" t="s">
        <v>139</v>
      </c>
      <c r="B98" s="270"/>
      <c r="C98" s="309"/>
      <c r="D98" s="622"/>
      <c r="E98" s="309" t="s">
        <v>24</v>
      </c>
      <c r="F98" s="414">
        <v>45817</v>
      </c>
      <c r="G98" s="412" t="s">
        <v>33</v>
      </c>
      <c r="H98" s="414">
        <v>45838</v>
      </c>
      <c r="I98" s="412" t="s">
        <v>33</v>
      </c>
      <c r="J98" s="280">
        <v>45901</v>
      </c>
      <c r="K98" s="412" t="s">
        <v>33</v>
      </c>
      <c r="L98" s="280">
        <v>45916</v>
      </c>
      <c r="M98" s="412" t="s">
        <v>33</v>
      </c>
      <c r="N98" s="280">
        <v>45236</v>
      </c>
      <c r="O98" s="351">
        <v>0.35416666666666669</v>
      </c>
      <c r="P98" s="280"/>
      <c r="Q98" s="351"/>
      <c r="R98" s="353"/>
      <c r="S98" s="415">
        <f t="shared" si="5"/>
        <v>21</v>
      </c>
      <c r="T98" s="415">
        <f t="shared" si="6"/>
        <v>15</v>
      </c>
      <c r="U98" s="415">
        <f t="shared" ref="U98:U99" si="8">P98-N98</f>
        <v>-45236</v>
      </c>
      <c r="V98" s="426"/>
      <c r="W98" s="426"/>
    </row>
    <row r="99" spans="1:23">
      <c r="A99" s="270" t="s">
        <v>139</v>
      </c>
      <c r="B99" s="270"/>
      <c r="C99" s="309"/>
      <c r="D99" s="622"/>
      <c r="E99" s="309" t="s">
        <v>24</v>
      </c>
      <c r="F99" s="414">
        <v>45817</v>
      </c>
      <c r="G99" s="412" t="s">
        <v>33</v>
      </c>
      <c r="H99" s="414">
        <v>45838</v>
      </c>
      <c r="I99" s="412" t="s">
        <v>33</v>
      </c>
      <c r="J99" s="280">
        <v>45901</v>
      </c>
      <c r="K99" s="412" t="s">
        <v>33</v>
      </c>
      <c r="L99" s="280">
        <v>45916</v>
      </c>
      <c r="M99" s="412" t="s">
        <v>33</v>
      </c>
      <c r="N99" s="280">
        <v>45236</v>
      </c>
      <c r="O99" s="351">
        <v>0.35416666666666669</v>
      </c>
      <c r="P99" s="280"/>
      <c r="Q99" s="351"/>
      <c r="R99" s="353"/>
      <c r="S99" s="415">
        <f t="shared" si="5"/>
        <v>21</v>
      </c>
      <c r="T99" s="415">
        <f t="shared" si="6"/>
        <v>15</v>
      </c>
      <c r="U99" s="415">
        <f t="shared" si="8"/>
        <v>-45236</v>
      </c>
      <c r="V99" s="426"/>
      <c r="W99" s="426"/>
    </row>
    <row r="100" spans="1:23">
      <c r="A100" s="270" t="s">
        <v>141</v>
      </c>
      <c r="B100" s="270"/>
      <c r="C100" s="622"/>
      <c r="D100" s="309"/>
      <c r="E100" s="309" t="s">
        <v>24</v>
      </c>
      <c r="F100" s="414">
        <v>45826</v>
      </c>
      <c r="G100" s="412" t="s">
        <v>25</v>
      </c>
      <c r="H100" s="414">
        <v>45849</v>
      </c>
      <c r="I100" s="412" t="s">
        <v>25</v>
      </c>
      <c r="J100" s="280">
        <v>45910</v>
      </c>
      <c r="K100" s="412" t="s">
        <v>25</v>
      </c>
      <c r="L100" s="280">
        <v>45925</v>
      </c>
      <c r="M100" s="412" t="s">
        <v>25</v>
      </c>
      <c r="N100" s="280">
        <v>45238</v>
      </c>
      <c r="O100" s="351">
        <v>0.41666666666666669</v>
      </c>
      <c r="P100" s="280"/>
      <c r="Q100" s="351"/>
      <c r="R100" s="353"/>
      <c r="S100" s="415">
        <f t="shared" si="5"/>
        <v>23</v>
      </c>
      <c r="T100" s="415">
        <f t="shared" si="6"/>
        <v>15</v>
      </c>
      <c r="U100" s="415">
        <f t="shared" si="7"/>
        <v>-45238</v>
      </c>
      <c r="V100" s="426"/>
      <c r="W100" s="426"/>
    </row>
    <row r="101" spans="1:23">
      <c r="A101" s="270" t="s">
        <v>142</v>
      </c>
      <c r="B101" s="270"/>
      <c r="C101" s="309"/>
      <c r="D101" s="309"/>
      <c r="E101" s="309" t="s">
        <v>24</v>
      </c>
      <c r="F101" s="414">
        <v>45821</v>
      </c>
      <c r="G101" s="412" t="s">
        <v>33</v>
      </c>
      <c r="H101" s="414">
        <v>45842</v>
      </c>
      <c r="I101" s="412" t="s">
        <v>33</v>
      </c>
      <c r="J101" s="280">
        <v>45905</v>
      </c>
      <c r="K101" s="412" t="s">
        <v>33</v>
      </c>
      <c r="L101" s="280">
        <v>45923</v>
      </c>
      <c r="M101" s="412" t="s">
        <v>33</v>
      </c>
      <c r="N101" s="280">
        <v>45237</v>
      </c>
      <c r="O101" s="351">
        <v>0.35416666666666669</v>
      </c>
      <c r="P101" s="280"/>
      <c r="Q101" s="351"/>
      <c r="R101" s="353"/>
      <c r="S101" s="415">
        <f t="shared" si="5"/>
        <v>21</v>
      </c>
      <c r="T101" s="415">
        <f t="shared" si="6"/>
        <v>18</v>
      </c>
      <c r="U101" s="415">
        <f t="shared" si="7"/>
        <v>-45237</v>
      </c>
      <c r="V101" s="426"/>
      <c r="W101" s="426"/>
    </row>
    <row r="102" spans="1:23">
      <c r="A102" s="270" t="s">
        <v>144</v>
      </c>
      <c r="B102" s="270"/>
      <c r="C102" s="309"/>
      <c r="D102" s="309"/>
      <c r="E102" s="309" t="s">
        <v>24</v>
      </c>
      <c r="F102" s="414">
        <v>45817</v>
      </c>
      <c r="G102" s="380">
        <v>0.35416666666666669</v>
      </c>
      <c r="H102" s="414">
        <v>45838</v>
      </c>
      <c r="I102" s="380">
        <v>0.35416666666666669</v>
      </c>
      <c r="J102" s="280">
        <v>45901</v>
      </c>
      <c r="K102" s="380">
        <v>0.35416666666666669</v>
      </c>
      <c r="L102" s="280">
        <v>45916</v>
      </c>
      <c r="M102" s="380">
        <v>0.35416666666666669</v>
      </c>
      <c r="N102" s="280">
        <v>45240</v>
      </c>
      <c r="O102" s="351">
        <v>0.33333333333333331</v>
      </c>
      <c r="P102" s="280"/>
      <c r="Q102" s="351"/>
      <c r="R102" s="353"/>
      <c r="S102" s="415">
        <f t="shared" si="5"/>
        <v>21</v>
      </c>
      <c r="T102" s="415">
        <f t="shared" si="6"/>
        <v>15</v>
      </c>
      <c r="U102" s="415">
        <f t="shared" si="7"/>
        <v>-45240</v>
      </c>
      <c r="V102" s="426"/>
      <c r="W102" s="426"/>
    </row>
    <row r="103" spans="1:23">
      <c r="A103" s="270" t="s">
        <v>145</v>
      </c>
      <c r="B103" s="270"/>
      <c r="C103" s="309"/>
      <c r="D103" s="309"/>
      <c r="E103" s="309" t="s">
        <v>24</v>
      </c>
      <c r="F103" s="414">
        <v>45826</v>
      </c>
      <c r="G103" s="412">
        <v>0.45833333333333331</v>
      </c>
      <c r="H103" s="414">
        <v>45847</v>
      </c>
      <c r="I103" s="412">
        <v>0.45833333333333331</v>
      </c>
      <c r="J103" s="280">
        <v>45902</v>
      </c>
      <c r="K103" s="412">
        <v>0.45833333333333331</v>
      </c>
      <c r="L103" s="280">
        <v>45917</v>
      </c>
      <c r="M103" s="412">
        <v>0.45833333333333331</v>
      </c>
      <c r="N103" s="280">
        <v>45236</v>
      </c>
      <c r="O103" s="281">
        <v>0.45833333333333331</v>
      </c>
      <c r="P103" s="280"/>
      <c r="Q103" s="281"/>
      <c r="R103" s="347"/>
      <c r="S103" s="415">
        <f t="shared" si="5"/>
        <v>21</v>
      </c>
      <c r="T103" s="415">
        <f t="shared" si="6"/>
        <v>15</v>
      </c>
      <c r="U103" s="415">
        <f t="shared" si="7"/>
        <v>-45236</v>
      </c>
      <c r="V103" s="426"/>
      <c r="W103" s="426"/>
    </row>
    <row r="104" spans="1:23">
      <c r="A104" s="270" t="s">
        <v>146</v>
      </c>
      <c r="B104" s="270"/>
      <c r="C104" s="309"/>
      <c r="D104" s="309"/>
      <c r="E104" s="309" t="s">
        <v>24</v>
      </c>
      <c r="F104" s="414">
        <v>45821</v>
      </c>
      <c r="G104" s="383" t="s">
        <v>750</v>
      </c>
      <c r="H104" s="414">
        <v>45842</v>
      </c>
      <c r="I104" s="383" t="s">
        <v>750</v>
      </c>
      <c r="J104" s="280">
        <v>45905</v>
      </c>
      <c r="K104" s="383" t="s">
        <v>750</v>
      </c>
      <c r="L104" s="280">
        <v>45923</v>
      </c>
      <c r="M104" s="383" t="s">
        <v>750</v>
      </c>
      <c r="N104" s="280">
        <v>45240</v>
      </c>
      <c r="O104" s="281" t="s">
        <v>752</v>
      </c>
      <c r="P104" s="280"/>
      <c r="Q104" s="281"/>
      <c r="R104" s="347"/>
      <c r="S104" s="415">
        <f t="shared" si="5"/>
        <v>21</v>
      </c>
      <c r="T104" s="415">
        <f t="shared" si="6"/>
        <v>18</v>
      </c>
      <c r="U104" s="415">
        <f t="shared" si="7"/>
        <v>-45240</v>
      </c>
      <c r="V104" s="426"/>
      <c r="W104" s="426"/>
    </row>
    <row r="105" spans="1:23">
      <c r="A105" s="270" t="s">
        <v>148</v>
      </c>
      <c r="B105" s="270"/>
      <c r="C105" s="309"/>
      <c r="D105" s="622"/>
      <c r="E105" s="622" t="s">
        <v>149</v>
      </c>
      <c r="F105" s="414">
        <v>45819</v>
      </c>
      <c r="G105" s="412" t="s">
        <v>58</v>
      </c>
      <c r="H105" s="414">
        <v>45840</v>
      </c>
      <c r="I105" s="412" t="s">
        <v>58</v>
      </c>
      <c r="J105" s="280">
        <v>45903</v>
      </c>
      <c r="K105" s="412" t="s">
        <v>58</v>
      </c>
      <c r="L105" s="280">
        <v>45918</v>
      </c>
      <c r="M105" s="412" t="s">
        <v>58</v>
      </c>
      <c r="N105" s="280">
        <v>45239</v>
      </c>
      <c r="O105" s="351">
        <v>0.625</v>
      </c>
      <c r="P105" s="280"/>
      <c r="Q105" s="351"/>
      <c r="R105" s="353"/>
      <c r="S105" s="415">
        <f t="shared" si="5"/>
        <v>21</v>
      </c>
      <c r="T105" s="415">
        <f t="shared" si="6"/>
        <v>15</v>
      </c>
      <c r="U105" s="415">
        <f t="shared" si="7"/>
        <v>-45239</v>
      </c>
      <c r="V105" s="426"/>
      <c r="W105" s="426"/>
    </row>
    <row r="106" spans="1:23">
      <c r="A106" s="270" t="s">
        <v>148</v>
      </c>
      <c r="B106" s="270"/>
      <c r="C106" s="309"/>
      <c r="D106" s="622"/>
      <c r="E106" s="622" t="s">
        <v>28</v>
      </c>
      <c r="F106" s="414">
        <v>45821</v>
      </c>
      <c r="G106" s="383" t="s">
        <v>750</v>
      </c>
      <c r="H106" s="414">
        <v>45842</v>
      </c>
      <c r="I106" s="383" t="s">
        <v>750</v>
      </c>
      <c r="J106" s="280">
        <v>45905</v>
      </c>
      <c r="K106" s="383" t="s">
        <v>750</v>
      </c>
      <c r="L106" s="280">
        <v>45923</v>
      </c>
      <c r="M106" s="383" t="s">
        <v>750</v>
      </c>
      <c r="N106" s="280"/>
      <c r="O106" s="351"/>
      <c r="P106" s="280"/>
      <c r="Q106" s="351"/>
      <c r="R106" s="353"/>
      <c r="S106" s="415">
        <f t="shared" si="5"/>
        <v>21</v>
      </c>
      <c r="T106" s="415">
        <f t="shared" si="6"/>
        <v>18</v>
      </c>
      <c r="U106" s="415"/>
      <c r="V106" s="426"/>
      <c r="W106" s="426"/>
    </row>
    <row r="107" spans="1:23">
      <c r="A107" s="270" t="s">
        <v>148</v>
      </c>
      <c r="B107" s="270"/>
      <c r="C107" s="309"/>
      <c r="D107" s="622"/>
      <c r="E107" s="622" t="s">
        <v>758</v>
      </c>
      <c r="F107" s="414">
        <v>45820</v>
      </c>
      <c r="G107" s="412" t="s">
        <v>58</v>
      </c>
      <c r="H107" s="414">
        <v>45841</v>
      </c>
      <c r="I107" s="412" t="s">
        <v>58</v>
      </c>
      <c r="J107" s="280">
        <v>45904</v>
      </c>
      <c r="K107" s="412" t="s">
        <v>58</v>
      </c>
      <c r="L107" s="280">
        <v>45919</v>
      </c>
      <c r="M107" s="412" t="s">
        <v>58</v>
      </c>
      <c r="N107" s="280">
        <v>45239</v>
      </c>
      <c r="O107" s="351">
        <v>0.625</v>
      </c>
      <c r="P107" s="280"/>
      <c r="Q107" s="351"/>
      <c r="R107" s="353"/>
      <c r="S107" s="415">
        <f t="shared" si="5"/>
        <v>21</v>
      </c>
      <c r="T107" s="415">
        <f t="shared" si="6"/>
        <v>15</v>
      </c>
      <c r="U107" s="415">
        <f t="shared" si="7"/>
        <v>-45239</v>
      </c>
      <c r="V107" s="426"/>
      <c r="W107" s="426"/>
    </row>
    <row r="108" spans="1:23">
      <c r="A108" s="270" t="s">
        <v>151</v>
      </c>
      <c r="B108" s="270"/>
      <c r="C108" s="309"/>
      <c r="D108" s="309"/>
      <c r="E108" s="379" t="s">
        <v>152</v>
      </c>
      <c r="F108" s="414">
        <v>45827</v>
      </c>
      <c r="G108" s="412">
        <v>0.39583333333333331</v>
      </c>
      <c r="H108" s="414">
        <v>45848</v>
      </c>
      <c r="I108" s="412">
        <v>0.39583333333333331</v>
      </c>
      <c r="J108" s="280">
        <v>45905</v>
      </c>
      <c r="K108" s="412" t="s">
        <v>33</v>
      </c>
      <c r="L108" s="280">
        <v>45923</v>
      </c>
      <c r="M108" s="412" t="s">
        <v>33</v>
      </c>
      <c r="N108" s="280">
        <v>45237</v>
      </c>
      <c r="O108" s="281" t="s">
        <v>96</v>
      </c>
      <c r="P108" s="280"/>
      <c r="Q108" s="281"/>
      <c r="R108" s="347"/>
      <c r="S108" s="415">
        <f t="shared" si="5"/>
        <v>21</v>
      </c>
      <c r="T108" s="415">
        <f t="shared" si="6"/>
        <v>18</v>
      </c>
      <c r="U108" s="415">
        <f t="shared" si="7"/>
        <v>-45237</v>
      </c>
      <c r="V108" s="426"/>
      <c r="W108" s="426"/>
    </row>
    <row r="109" spans="1:23">
      <c r="A109" s="270" t="s">
        <v>151</v>
      </c>
      <c r="B109" s="270"/>
      <c r="C109" s="309"/>
      <c r="D109" s="309"/>
      <c r="E109" s="379" t="s">
        <v>153</v>
      </c>
      <c r="F109" s="414">
        <v>45820</v>
      </c>
      <c r="G109" s="412" t="s">
        <v>33</v>
      </c>
      <c r="H109" s="414">
        <v>45842</v>
      </c>
      <c r="I109" s="412" t="s">
        <v>33</v>
      </c>
      <c r="J109" s="280">
        <v>45904</v>
      </c>
      <c r="K109" s="412" t="s">
        <v>33</v>
      </c>
      <c r="L109" s="280">
        <v>45922</v>
      </c>
      <c r="M109" s="412" t="s">
        <v>33</v>
      </c>
      <c r="N109" s="280">
        <v>45237</v>
      </c>
      <c r="O109" s="281" t="s">
        <v>96</v>
      </c>
      <c r="P109" s="280"/>
      <c r="Q109" s="281"/>
      <c r="R109" s="347"/>
      <c r="S109" s="415">
        <f t="shared" si="5"/>
        <v>22</v>
      </c>
      <c r="T109" s="415">
        <f t="shared" si="6"/>
        <v>18</v>
      </c>
      <c r="U109" s="415">
        <f t="shared" si="7"/>
        <v>-45237</v>
      </c>
      <c r="V109" s="426"/>
      <c r="W109" s="426"/>
    </row>
    <row r="110" spans="1:23">
      <c r="A110" s="270" t="s">
        <v>154</v>
      </c>
      <c r="B110" s="270"/>
      <c r="C110" s="309"/>
      <c r="D110" s="309"/>
      <c r="E110" s="309" t="s">
        <v>24</v>
      </c>
      <c r="F110" s="414">
        <v>45825</v>
      </c>
      <c r="G110" s="383" t="s">
        <v>96</v>
      </c>
      <c r="H110" s="414">
        <v>45846</v>
      </c>
      <c r="I110" s="383" t="s">
        <v>96</v>
      </c>
      <c r="J110" s="280">
        <v>45909</v>
      </c>
      <c r="K110" s="383" t="s">
        <v>754</v>
      </c>
      <c r="L110" s="280">
        <v>45924</v>
      </c>
      <c r="M110" s="383" t="s">
        <v>754</v>
      </c>
      <c r="N110" s="280">
        <v>45240</v>
      </c>
      <c r="O110" s="384">
        <v>0.58333333333333337</v>
      </c>
      <c r="P110" s="280"/>
      <c r="Q110" s="384"/>
      <c r="R110" s="625"/>
      <c r="S110" s="415">
        <f t="shared" si="5"/>
        <v>21</v>
      </c>
      <c r="T110" s="415">
        <f t="shared" si="6"/>
        <v>15</v>
      </c>
      <c r="U110" s="415">
        <f t="shared" si="7"/>
        <v>-45240</v>
      </c>
      <c r="V110" s="426"/>
      <c r="W110" s="426"/>
    </row>
    <row r="111" spans="1:23">
      <c r="A111" s="270" t="s">
        <v>155</v>
      </c>
      <c r="B111" s="270"/>
      <c r="C111" s="309"/>
      <c r="D111" s="309"/>
      <c r="E111" s="309" t="s">
        <v>24</v>
      </c>
      <c r="F111" s="414">
        <v>45825</v>
      </c>
      <c r="G111" s="383" t="s">
        <v>747</v>
      </c>
      <c r="H111" s="414">
        <v>45846</v>
      </c>
      <c r="I111" s="412" t="s">
        <v>25</v>
      </c>
      <c r="J111" s="280">
        <v>45909</v>
      </c>
      <c r="K111" s="383" t="s">
        <v>747</v>
      </c>
      <c r="L111" s="280">
        <v>45924</v>
      </c>
      <c r="M111" s="412" t="s">
        <v>25</v>
      </c>
      <c r="N111" s="280">
        <v>45237</v>
      </c>
      <c r="O111" s="351">
        <v>0.625</v>
      </c>
      <c r="P111" s="280"/>
      <c r="Q111" s="351"/>
      <c r="R111" s="353"/>
      <c r="S111" s="415">
        <f t="shared" si="5"/>
        <v>21</v>
      </c>
      <c r="T111" s="415">
        <f t="shared" si="6"/>
        <v>15</v>
      </c>
      <c r="U111" s="415">
        <f t="shared" si="7"/>
        <v>-45237</v>
      </c>
      <c r="V111" s="426"/>
      <c r="W111" s="426"/>
    </row>
    <row r="112" spans="1:23">
      <c r="A112" s="270" t="s">
        <v>156</v>
      </c>
      <c r="B112" s="270"/>
      <c r="C112" s="309"/>
      <c r="D112" s="309"/>
      <c r="E112" s="309" t="s">
        <v>24</v>
      </c>
      <c r="F112" s="414">
        <v>45819</v>
      </c>
      <c r="G112" s="383">
        <v>0.41666666666666669</v>
      </c>
      <c r="H112" s="414">
        <v>45840</v>
      </c>
      <c r="I112" s="383">
        <v>0.41666666666666669</v>
      </c>
      <c r="J112" s="280">
        <v>45903</v>
      </c>
      <c r="K112" s="383">
        <v>0.41666666666666669</v>
      </c>
      <c r="L112" s="280">
        <v>45918</v>
      </c>
      <c r="M112" s="383">
        <v>0.41666666666666669</v>
      </c>
      <c r="N112" s="280"/>
      <c r="O112" s="351"/>
      <c r="P112" s="280"/>
      <c r="Q112" s="351"/>
      <c r="R112" s="353"/>
      <c r="S112" s="415">
        <f t="shared" si="5"/>
        <v>21</v>
      </c>
      <c r="T112" s="415">
        <f t="shared" si="6"/>
        <v>15</v>
      </c>
      <c r="U112" s="415"/>
      <c r="V112" s="426"/>
      <c r="W112" s="426"/>
    </row>
    <row r="113" spans="1:23">
      <c r="A113" s="270" t="s">
        <v>157</v>
      </c>
      <c r="B113" s="270"/>
      <c r="C113" s="309"/>
      <c r="D113" s="309"/>
      <c r="E113" s="309" t="s">
        <v>24</v>
      </c>
      <c r="F113" s="414">
        <v>45828</v>
      </c>
      <c r="G113" s="412" t="s">
        <v>25</v>
      </c>
      <c r="H113" s="414">
        <v>45849</v>
      </c>
      <c r="I113" s="412" t="s">
        <v>25</v>
      </c>
      <c r="J113" s="280">
        <v>45908</v>
      </c>
      <c r="K113" s="412" t="s">
        <v>25</v>
      </c>
      <c r="L113" s="280">
        <v>45923</v>
      </c>
      <c r="M113" s="412" t="s">
        <v>25</v>
      </c>
      <c r="N113" s="280"/>
      <c r="O113" s="351"/>
      <c r="P113" s="280"/>
      <c r="Q113" s="351"/>
      <c r="R113" s="353"/>
      <c r="S113" s="415">
        <f t="shared" si="5"/>
        <v>21</v>
      </c>
      <c r="T113" s="415">
        <f t="shared" si="6"/>
        <v>15</v>
      </c>
      <c r="U113" s="415"/>
      <c r="V113" s="426"/>
      <c r="W113" s="426"/>
    </row>
    <row r="114" spans="1:23">
      <c r="A114" s="270" t="s">
        <v>158</v>
      </c>
      <c r="B114" s="270"/>
      <c r="C114" s="309"/>
      <c r="D114" s="309"/>
      <c r="E114" s="309" t="s">
        <v>24</v>
      </c>
      <c r="F114" s="414">
        <v>45819</v>
      </c>
      <c r="G114" s="383" t="s">
        <v>750</v>
      </c>
      <c r="H114" s="414">
        <v>45840</v>
      </c>
      <c r="I114" s="383" t="s">
        <v>750</v>
      </c>
      <c r="J114" s="280">
        <v>45903</v>
      </c>
      <c r="K114" s="383" t="s">
        <v>750</v>
      </c>
      <c r="L114" s="280">
        <v>45918</v>
      </c>
      <c r="M114" s="383" t="s">
        <v>750</v>
      </c>
      <c r="N114" s="280">
        <v>45239</v>
      </c>
      <c r="O114" s="351">
        <v>0.375</v>
      </c>
      <c r="P114" s="280"/>
      <c r="Q114" s="351"/>
      <c r="R114" s="353"/>
      <c r="S114" s="415">
        <f t="shared" si="5"/>
        <v>21</v>
      </c>
      <c r="T114" s="415">
        <f t="shared" si="6"/>
        <v>15</v>
      </c>
      <c r="U114" s="415">
        <f t="shared" si="7"/>
        <v>-45239</v>
      </c>
      <c r="V114" s="426"/>
      <c r="W114" s="426"/>
    </row>
    <row r="115" spans="1:23">
      <c r="A115" s="270" t="s">
        <v>159</v>
      </c>
      <c r="B115" s="270"/>
      <c r="C115" s="309"/>
      <c r="D115" s="309"/>
      <c r="E115" s="309" t="s">
        <v>24</v>
      </c>
      <c r="F115" s="414">
        <v>45817</v>
      </c>
      <c r="G115" s="383" t="s">
        <v>746</v>
      </c>
      <c r="H115" s="414">
        <v>45838</v>
      </c>
      <c r="I115" s="383" t="s">
        <v>746</v>
      </c>
      <c r="J115" s="280">
        <v>45901</v>
      </c>
      <c r="K115" s="383" t="s">
        <v>746</v>
      </c>
      <c r="L115" s="280">
        <v>45916</v>
      </c>
      <c r="M115" s="383" t="s">
        <v>746</v>
      </c>
      <c r="N115" s="280">
        <v>45237</v>
      </c>
      <c r="O115" s="281">
        <v>0.375</v>
      </c>
      <c r="P115" s="280"/>
      <c r="Q115" s="281"/>
      <c r="R115" s="347"/>
      <c r="S115" s="415">
        <f t="shared" si="5"/>
        <v>21</v>
      </c>
      <c r="T115" s="415">
        <f t="shared" si="6"/>
        <v>15</v>
      </c>
      <c r="U115" s="415">
        <f t="shared" si="7"/>
        <v>-45237</v>
      </c>
      <c r="V115" s="426"/>
      <c r="W115" s="426"/>
    </row>
    <row r="116" spans="1:23">
      <c r="A116" s="270" t="s">
        <v>160</v>
      </c>
      <c r="B116" s="270"/>
      <c r="C116" s="309"/>
      <c r="D116" s="309"/>
      <c r="E116" s="309" t="s">
        <v>24</v>
      </c>
      <c r="F116" s="414">
        <v>45827</v>
      </c>
      <c r="G116" s="412" t="s">
        <v>67</v>
      </c>
      <c r="H116" s="414">
        <v>45848</v>
      </c>
      <c r="I116" s="412" t="s">
        <v>67</v>
      </c>
      <c r="J116" s="280">
        <v>45911</v>
      </c>
      <c r="K116" s="412" t="s">
        <v>67</v>
      </c>
      <c r="L116" s="280">
        <v>45926</v>
      </c>
      <c r="M116" s="412" t="s">
        <v>67</v>
      </c>
      <c r="N116" s="280">
        <v>45239</v>
      </c>
      <c r="O116" s="351">
        <v>0.45833333333333331</v>
      </c>
      <c r="P116" s="280"/>
      <c r="Q116" s="351"/>
      <c r="R116" s="353"/>
      <c r="S116" s="415">
        <f t="shared" si="5"/>
        <v>21</v>
      </c>
      <c r="T116" s="415">
        <f t="shared" si="6"/>
        <v>15</v>
      </c>
      <c r="U116" s="415">
        <f t="shared" si="7"/>
        <v>-45239</v>
      </c>
      <c r="V116" s="426"/>
      <c r="W116" s="426"/>
    </row>
    <row r="117" spans="1:23">
      <c r="A117" s="270" t="s">
        <v>161</v>
      </c>
      <c r="B117" s="270"/>
      <c r="C117" s="309"/>
      <c r="D117" s="309"/>
      <c r="E117" s="309" t="s">
        <v>24</v>
      </c>
      <c r="F117" s="414">
        <v>45827</v>
      </c>
      <c r="G117" s="412" t="s">
        <v>25</v>
      </c>
      <c r="H117" s="414">
        <v>45848</v>
      </c>
      <c r="I117" s="412" t="s">
        <v>25</v>
      </c>
      <c r="J117" s="280">
        <v>45911</v>
      </c>
      <c r="K117" s="412" t="s">
        <v>25</v>
      </c>
      <c r="L117" s="280">
        <v>45926</v>
      </c>
      <c r="M117" s="412" t="s">
        <v>25</v>
      </c>
      <c r="N117" s="280">
        <v>45238</v>
      </c>
      <c r="O117" s="412">
        <v>0.41666666666666669</v>
      </c>
      <c r="P117" s="280"/>
      <c r="Q117" s="412"/>
      <c r="R117" s="623"/>
      <c r="S117" s="415">
        <f t="shared" si="5"/>
        <v>21</v>
      </c>
      <c r="T117" s="415">
        <f t="shared" si="6"/>
        <v>15</v>
      </c>
      <c r="U117" s="415">
        <f t="shared" si="7"/>
        <v>-45238</v>
      </c>
      <c r="V117" s="426"/>
      <c r="W117" s="426"/>
    </row>
    <row r="118" spans="1:23">
      <c r="A118" s="270" t="s">
        <v>164</v>
      </c>
      <c r="B118" s="270"/>
      <c r="C118" s="309"/>
      <c r="D118" s="309"/>
      <c r="E118" s="309" t="s">
        <v>24</v>
      </c>
      <c r="F118" s="414">
        <v>45828</v>
      </c>
      <c r="G118" s="412">
        <v>0.41666666666666669</v>
      </c>
      <c r="H118" s="414">
        <v>45849</v>
      </c>
      <c r="I118" s="412">
        <v>0.41666666666666669</v>
      </c>
      <c r="J118" s="280">
        <v>45904</v>
      </c>
      <c r="K118" s="412">
        <v>0.41666666666666669</v>
      </c>
      <c r="L118" s="280">
        <v>45922</v>
      </c>
      <c r="M118" s="412">
        <v>0.41666666666666669</v>
      </c>
      <c r="N118" s="280"/>
      <c r="O118" s="412"/>
      <c r="P118" s="280"/>
      <c r="Q118" s="412"/>
      <c r="R118" s="623"/>
      <c r="S118" s="415">
        <f t="shared" si="5"/>
        <v>21</v>
      </c>
      <c r="T118" s="415">
        <f t="shared" si="6"/>
        <v>18</v>
      </c>
      <c r="U118" s="415"/>
      <c r="V118" s="426"/>
      <c r="W118" s="426"/>
    </row>
    <row r="119" spans="1:23">
      <c r="A119" s="270" t="s">
        <v>165</v>
      </c>
      <c r="B119" s="270"/>
      <c r="C119" s="309"/>
      <c r="D119" s="309"/>
      <c r="E119" s="309" t="s">
        <v>24</v>
      </c>
      <c r="F119" s="414">
        <v>45819</v>
      </c>
      <c r="G119" s="383" t="s">
        <v>96</v>
      </c>
      <c r="H119" s="414">
        <v>45840</v>
      </c>
      <c r="I119" s="383" t="s">
        <v>96</v>
      </c>
      <c r="J119" s="280">
        <v>45903</v>
      </c>
      <c r="K119" s="383" t="s">
        <v>96</v>
      </c>
      <c r="L119" s="280">
        <v>45918</v>
      </c>
      <c r="M119" s="383" t="s">
        <v>96</v>
      </c>
      <c r="N119" s="280">
        <v>45240</v>
      </c>
      <c r="O119" s="281">
        <v>0.35416666666666669</v>
      </c>
      <c r="P119" s="280"/>
      <c r="Q119" s="281"/>
      <c r="R119" s="347"/>
      <c r="S119" s="415">
        <f t="shared" si="5"/>
        <v>21</v>
      </c>
      <c r="T119" s="415">
        <f t="shared" si="6"/>
        <v>15</v>
      </c>
      <c r="U119" s="415">
        <f t="shared" si="7"/>
        <v>-45240</v>
      </c>
      <c r="V119" s="426"/>
      <c r="W119" s="426"/>
    </row>
    <row r="120" spans="1:23">
      <c r="A120" s="270" t="s">
        <v>168</v>
      </c>
      <c r="B120" s="270"/>
      <c r="C120" s="309"/>
      <c r="D120" s="309"/>
      <c r="E120" s="309" t="s">
        <v>24</v>
      </c>
      <c r="F120" s="414">
        <v>45828</v>
      </c>
      <c r="G120" s="412" t="s">
        <v>67</v>
      </c>
      <c r="H120" s="414">
        <v>45849</v>
      </c>
      <c r="I120" s="412" t="s">
        <v>67</v>
      </c>
      <c r="J120" s="280">
        <v>45911</v>
      </c>
      <c r="K120" s="412" t="s">
        <v>67</v>
      </c>
      <c r="L120" s="280">
        <v>45926</v>
      </c>
      <c r="M120" s="412" t="s">
        <v>67</v>
      </c>
      <c r="N120" s="280">
        <v>45238</v>
      </c>
      <c r="O120" s="351">
        <v>0.41666666666666669</v>
      </c>
      <c r="P120" s="280"/>
      <c r="Q120" s="351"/>
      <c r="R120" s="353"/>
      <c r="S120" s="415">
        <f t="shared" si="5"/>
        <v>21</v>
      </c>
      <c r="T120" s="415">
        <f t="shared" si="6"/>
        <v>15</v>
      </c>
      <c r="U120" s="415">
        <f t="shared" si="7"/>
        <v>-45238</v>
      </c>
      <c r="V120" s="426"/>
      <c r="W120" s="426"/>
    </row>
    <row r="121" spans="1:23">
      <c r="A121" s="270" t="s">
        <v>169</v>
      </c>
      <c r="B121" s="270"/>
      <c r="C121" s="309"/>
      <c r="D121" s="309"/>
      <c r="E121" s="309" t="s">
        <v>24</v>
      </c>
      <c r="F121" s="414">
        <v>45820</v>
      </c>
      <c r="G121" s="383" t="s">
        <v>746</v>
      </c>
      <c r="H121" s="414">
        <v>45841</v>
      </c>
      <c r="I121" s="383">
        <v>0.375</v>
      </c>
      <c r="J121" s="280">
        <v>45908</v>
      </c>
      <c r="K121" s="383">
        <v>0.375</v>
      </c>
      <c r="L121" s="280">
        <v>45923</v>
      </c>
      <c r="M121" s="383">
        <v>0.375</v>
      </c>
      <c r="N121" s="280">
        <v>45239</v>
      </c>
      <c r="O121" s="351">
        <v>0.375</v>
      </c>
      <c r="P121" s="280"/>
      <c r="Q121" s="281"/>
      <c r="R121" s="347"/>
      <c r="S121" s="415">
        <f t="shared" si="5"/>
        <v>21</v>
      </c>
      <c r="T121" s="415">
        <f t="shared" si="6"/>
        <v>15</v>
      </c>
      <c r="U121" s="415"/>
      <c r="V121" s="426"/>
      <c r="W121" s="426"/>
    </row>
    <row r="122" spans="1:23">
      <c r="A122" s="270" t="s">
        <v>170</v>
      </c>
      <c r="B122" s="270"/>
      <c r="C122" s="309"/>
      <c r="D122" s="309"/>
      <c r="E122" s="309" t="s">
        <v>24</v>
      </c>
      <c r="F122" s="414">
        <v>45824</v>
      </c>
      <c r="G122" s="412" t="s">
        <v>25</v>
      </c>
      <c r="H122" s="414">
        <v>45845</v>
      </c>
      <c r="I122" s="412" t="s">
        <v>25</v>
      </c>
      <c r="J122" s="280">
        <v>45911</v>
      </c>
      <c r="K122" s="412">
        <v>0.625</v>
      </c>
      <c r="L122" s="280">
        <v>45926</v>
      </c>
      <c r="M122" s="412" t="s">
        <v>25</v>
      </c>
      <c r="N122" s="280">
        <v>45240</v>
      </c>
      <c r="O122" s="281" t="s">
        <v>755</v>
      </c>
      <c r="P122" s="280"/>
      <c r="Q122" s="281"/>
      <c r="R122" s="347"/>
      <c r="S122" s="415">
        <f t="shared" si="5"/>
        <v>21</v>
      </c>
      <c r="T122" s="415">
        <f t="shared" si="6"/>
        <v>15</v>
      </c>
      <c r="U122" s="415">
        <f t="shared" si="7"/>
        <v>-45240</v>
      </c>
      <c r="V122" s="426"/>
      <c r="W122" s="426"/>
    </row>
    <row r="123" spans="1:23">
      <c r="A123" s="302"/>
      <c r="B123" s="302"/>
      <c r="E123" s="296"/>
      <c r="F123" s="628"/>
      <c r="G123" s="624"/>
      <c r="H123" s="628"/>
      <c r="I123" s="624"/>
      <c r="J123" s="346"/>
      <c r="K123" s="624"/>
      <c r="L123" s="346"/>
      <c r="M123" s="624"/>
    </row>
    <row r="124" spans="1:23" ht="39" customHeight="1">
      <c r="A124" s="705" t="s">
        <v>171</v>
      </c>
      <c r="B124" s="705"/>
      <c r="C124" s="705"/>
      <c r="D124" s="705"/>
      <c r="E124" s="705"/>
      <c r="F124" s="705"/>
      <c r="G124" s="705"/>
      <c r="H124" s="705"/>
      <c r="I124" s="705"/>
      <c r="J124" s="705"/>
      <c r="K124" s="705"/>
      <c r="L124" s="705"/>
      <c r="M124" s="705"/>
      <c r="O124" s="301"/>
      <c r="T124" s="303"/>
    </row>
    <row r="125" spans="1:23" ht="39" customHeight="1">
      <c r="A125" s="705" t="s">
        <v>172</v>
      </c>
      <c r="B125" s="705"/>
      <c r="C125" s="705"/>
      <c r="D125" s="705"/>
      <c r="E125" s="705"/>
      <c r="F125" s="705"/>
      <c r="G125" s="705"/>
      <c r="H125" s="705"/>
      <c r="I125" s="705"/>
      <c r="J125" s="705"/>
      <c r="K125" s="705"/>
      <c r="L125" s="705"/>
      <c r="M125" s="705"/>
      <c r="O125" s="301"/>
      <c r="T125" s="303"/>
    </row>
    <row r="126" spans="1:23" ht="18" customHeight="1">
      <c r="A126" s="302"/>
      <c r="B126" s="416"/>
      <c r="C126" s="416"/>
      <c r="D126" s="416"/>
      <c r="E126" s="302"/>
      <c r="F126" s="302"/>
      <c r="G126" s="302"/>
      <c r="H126" s="302"/>
      <c r="I126" s="302"/>
      <c r="J126" s="302"/>
      <c r="K126" s="302"/>
      <c r="L126" s="302"/>
      <c r="M126" s="302"/>
      <c r="O126" s="301"/>
      <c r="T126" s="303"/>
    </row>
    <row r="127" spans="1:23" ht="26.45" customHeight="1">
      <c r="A127" s="706" t="s">
        <v>173</v>
      </c>
      <c r="B127" s="706"/>
      <c r="C127" s="706"/>
      <c r="D127" s="706"/>
      <c r="E127" s="706"/>
      <c r="F127" s="706"/>
      <c r="G127" s="706"/>
      <c r="H127" s="706"/>
      <c r="I127" s="706"/>
      <c r="J127" s="706"/>
      <c r="K127" s="706"/>
      <c r="L127" s="302"/>
      <c r="M127" s="302"/>
      <c r="O127" s="301"/>
      <c r="T127" s="303"/>
    </row>
    <row r="128" spans="1:23">
      <c r="A128" s="435" t="s">
        <v>759</v>
      </c>
      <c r="B128" s="436"/>
      <c r="C128" s="436"/>
      <c r="D128" s="436"/>
      <c r="E128" s="318"/>
      <c r="F128" s="437"/>
      <c r="G128" s="438"/>
      <c r="H128" s="439"/>
      <c r="I128" s="439"/>
      <c r="J128" s="439"/>
      <c r="K128" s="439"/>
      <c r="L128" s="415"/>
      <c r="M128" s="415"/>
      <c r="O128" s="301"/>
      <c r="T128" s="303"/>
    </row>
    <row r="129" spans="1:20">
      <c r="A129" s="435" t="s">
        <v>175</v>
      </c>
      <c r="B129" s="436"/>
      <c r="C129" s="436"/>
      <c r="D129" s="436"/>
      <c r="E129" s="318"/>
      <c r="F129" s="437"/>
      <c r="G129" s="438"/>
      <c r="H129" s="439"/>
      <c r="I129" s="439"/>
      <c r="J129" s="439"/>
      <c r="K129" s="439"/>
      <c r="L129" s="415"/>
      <c r="M129" s="415"/>
      <c r="O129" s="301"/>
      <c r="T129" s="303"/>
    </row>
    <row r="130" spans="1:20">
      <c r="A130" s="435" t="s">
        <v>176</v>
      </c>
      <c r="B130" s="436"/>
      <c r="C130" s="436"/>
      <c r="D130" s="436"/>
      <c r="E130" s="318"/>
      <c r="F130" s="437"/>
      <c r="G130" s="438"/>
      <c r="H130" s="439"/>
      <c r="I130" s="439"/>
      <c r="J130" s="439"/>
      <c r="K130" s="439"/>
      <c r="L130" s="415"/>
      <c r="M130" s="415"/>
      <c r="O130" s="301"/>
      <c r="T130" s="303"/>
    </row>
    <row r="131" spans="1:20">
      <c r="A131" s="440" t="s">
        <v>177</v>
      </c>
      <c r="B131" s="436"/>
      <c r="C131" s="436"/>
      <c r="D131" s="436"/>
      <c r="E131" s="318"/>
      <c r="F131" s="437"/>
      <c r="G131" s="438"/>
      <c r="H131" s="439"/>
      <c r="I131" s="439"/>
      <c r="J131" s="439"/>
      <c r="K131" s="439"/>
      <c r="L131" s="415"/>
      <c r="M131" s="415"/>
      <c r="O131" s="301"/>
      <c r="T131" s="303"/>
    </row>
    <row r="132" spans="1:20">
      <c r="A132" s="440" t="s">
        <v>178</v>
      </c>
      <c r="B132" s="436"/>
      <c r="C132" s="436"/>
      <c r="D132" s="436"/>
      <c r="E132" s="318"/>
      <c r="F132" s="437"/>
      <c r="G132" s="438"/>
      <c r="H132" s="439"/>
      <c r="I132" s="439"/>
      <c r="J132" s="439"/>
      <c r="K132" s="439"/>
      <c r="L132" s="415"/>
      <c r="M132" s="415"/>
      <c r="O132" s="301"/>
      <c r="T132" s="303"/>
    </row>
    <row r="133" spans="1:20">
      <c r="A133" s="302"/>
      <c r="B133" s="302"/>
      <c r="E133" s="296"/>
      <c r="F133" s="628"/>
      <c r="G133" s="624"/>
      <c r="H133" s="628"/>
      <c r="I133" s="624"/>
      <c r="J133" s="346"/>
      <c r="K133" s="624"/>
      <c r="L133" s="346"/>
      <c r="M133" s="624"/>
    </row>
    <row r="134" spans="1:20" ht="25.5">
      <c r="A134" s="316"/>
      <c r="E134" s="442"/>
      <c r="F134" s="442"/>
      <c r="G134" s="442"/>
      <c r="H134" s="442"/>
      <c r="I134" s="442"/>
      <c r="J134" s="442"/>
      <c r="K134" s="442"/>
    </row>
    <row r="135" spans="1:20" ht="25.5">
      <c r="A135" s="316"/>
      <c r="E135" s="442"/>
      <c r="F135" s="442"/>
      <c r="G135" s="442"/>
      <c r="H135" s="442"/>
      <c r="I135" s="442"/>
      <c r="J135" s="442"/>
      <c r="K135" s="442"/>
    </row>
    <row r="136" spans="1:20" ht="25.5">
      <c r="A136" s="316"/>
      <c r="E136" s="701" t="s">
        <v>0</v>
      </c>
      <c r="F136" s="701"/>
      <c r="G136" s="701"/>
      <c r="H136" s="701"/>
      <c r="I136" s="701"/>
      <c r="J136" s="701"/>
      <c r="K136" s="701"/>
      <c r="L136" s="701"/>
      <c r="M136" s="701"/>
      <c r="N136" s="701"/>
      <c r="O136" s="701"/>
      <c r="P136" s="701"/>
      <c r="Q136" s="701"/>
      <c r="R136" s="415"/>
      <c r="S136" s="415"/>
    </row>
    <row r="137" spans="1:20" ht="25.5">
      <c r="A137" s="316"/>
      <c r="E137" s="701" t="s">
        <v>179</v>
      </c>
      <c r="F137" s="701"/>
      <c r="G137" s="701"/>
      <c r="H137" s="701"/>
      <c r="I137" s="701"/>
      <c r="J137" s="701"/>
      <c r="K137" s="701"/>
      <c r="L137" s="701"/>
      <c r="M137" s="701"/>
      <c r="N137" s="701"/>
      <c r="O137" s="701"/>
      <c r="P137" s="701"/>
      <c r="Q137" s="701"/>
      <c r="R137" s="415"/>
      <c r="S137" s="415"/>
    </row>
    <row r="138" spans="1:20" ht="30">
      <c r="A138" s="316"/>
      <c r="E138" s="704" t="s">
        <v>180</v>
      </c>
      <c r="F138" s="704"/>
      <c r="G138" s="704"/>
      <c r="H138" s="704"/>
      <c r="I138" s="704"/>
      <c r="J138" s="704"/>
      <c r="K138" s="704"/>
      <c r="L138" s="704"/>
      <c r="M138" s="704"/>
      <c r="N138" s="704"/>
      <c r="O138" s="704"/>
      <c r="P138" s="704"/>
      <c r="Q138" s="704"/>
      <c r="R138" s="415"/>
      <c r="S138" s="415"/>
    </row>
    <row r="139" spans="1:20" ht="25.5">
      <c r="A139" s="316"/>
      <c r="E139" s="701" t="s">
        <v>760</v>
      </c>
      <c r="F139" s="701"/>
      <c r="G139" s="701"/>
      <c r="H139" s="701"/>
      <c r="I139" s="701"/>
      <c r="J139" s="701"/>
      <c r="K139" s="701"/>
      <c r="L139" s="701"/>
      <c r="M139" s="701"/>
      <c r="N139" s="701"/>
      <c r="O139" s="701"/>
      <c r="P139" s="701"/>
      <c r="Q139" s="701"/>
      <c r="R139" s="415"/>
      <c r="S139" s="415"/>
    </row>
    <row r="140" spans="1:20" ht="26.25" thickBot="1">
      <c r="A140" s="316"/>
      <c r="E140" s="443"/>
      <c r="F140" s="442"/>
      <c r="G140" s="444"/>
    </row>
    <row r="141" spans="1:20" ht="21.75" customHeight="1" thickBot="1">
      <c r="A141" s="316"/>
      <c r="E141" s="688" t="s">
        <v>182</v>
      </c>
      <c r="F141" s="709" t="s">
        <v>398</v>
      </c>
      <c r="G141" s="710"/>
      <c r="H141" s="710"/>
      <c r="I141" s="711"/>
      <c r="J141" s="709" t="s">
        <v>743</v>
      </c>
      <c r="K141" s="710"/>
      <c r="L141" s="710"/>
      <c r="M141" s="711"/>
      <c r="N141" s="712" t="s">
        <v>183</v>
      </c>
      <c r="O141" s="713"/>
      <c r="P141" s="712" t="s">
        <v>184</v>
      </c>
      <c r="Q141" s="713"/>
      <c r="R141" s="629"/>
      <c r="S141" s="629"/>
    </row>
    <row r="142" spans="1:20" ht="21.75" customHeight="1" thickBot="1">
      <c r="A142" s="316"/>
      <c r="E142" s="689"/>
      <c r="F142" s="672" t="s">
        <v>12</v>
      </c>
      <c r="G142" s="673"/>
      <c r="H142" s="672" t="s">
        <v>13</v>
      </c>
      <c r="I142" s="673"/>
      <c r="J142" s="672" t="s">
        <v>12</v>
      </c>
      <c r="K142" s="673"/>
      <c r="L142" s="672" t="s">
        <v>13</v>
      </c>
      <c r="M142" s="673"/>
      <c r="N142" s="714"/>
      <c r="O142" s="715"/>
      <c r="P142" s="714"/>
      <c r="Q142" s="715"/>
      <c r="R142" s="629"/>
      <c r="S142" s="629"/>
    </row>
    <row r="143" spans="1:20" ht="21" thickBot="1">
      <c r="A143" s="316"/>
      <c r="E143" s="692"/>
      <c r="F143" s="344" t="s">
        <v>185</v>
      </c>
      <c r="G143" s="345" t="s">
        <v>186</v>
      </c>
      <c r="H143" s="344" t="s">
        <v>185</v>
      </c>
      <c r="I143" s="345" t="s">
        <v>186</v>
      </c>
      <c r="J143" s="344" t="s">
        <v>185</v>
      </c>
      <c r="K143" s="345" t="s">
        <v>186</v>
      </c>
      <c r="L143" s="344" t="s">
        <v>185</v>
      </c>
      <c r="M143" s="345" t="s">
        <v>186</v>
      </c>
      <c r="N143" s="344" t="s">
        <v>185</v>
      </c>
      <c r="O143" s="345" t="s">
        <v>186</v>
      </c>
      <c r="P143" s="344" t="s">
        <v>185</v>
      </c>
      <c r="Q143" s="345" t="s">
        <v>186</v>
      </c>
      <c r="R143" s="630"/>
      <c r="S143" s="630"/>
    </row>
    <row r="144" spans="1:20" ht="21.75" thickTop="1" thickBot="1">
      <c r="A144" s="316"/>
      <c r="E144" s="311" t="s">
        <v>187</v>
      </c>
      <c r="F144" s="296"/>
      <c r="G144" s="347"/>
    </row>
    <row r="145" spans="1:20" ht="21" thickTop="1">
      <c r="A145" s="270" t="s">
        <v>43</v>
      </c>
      <c r="B145" s="454" t="s">
        <v>188</v>
      </c>
      <c r="C145" s="454" t="s">
        <v>189</v>
      </c>
      <c r="D145" s="277" t="s">
        <v>189</v>
      </c>
      <c r="E145" s="288" t="s">
        <v>190</v>
      </c>
      <c r="F145" s="280">
        <f t="shared" ref="F145:Q145" si="9">F22</f>
        <v>45818</v>
      </c>
      <c r="G145" s="281" t="str">
        <f t="shared" si="9"/>
        <v>9:00</v>
      </c>
      <c r="H145" s="280">
        <f t="shared" si="9"/>
        <v>45839</v>
      </c>
      <c r="I145" s="281" t="str">
        <f t="shared" si="9"/>
        <v>9:00</v>
      </c>
      <c r="J145" s="280">
        <f t="shared" si="9"/>
        <v>45911</v>
      </c>
      <c r="K145" s="281" t="str">
        <f t="shared" si="9"/>
        <v>9:00</v>
      </c>
      <c r="L145" s="280">
        <f t="shared" si="9"/>
        <v>45926</v>
      </c>
      <c r="M145" s="281" t="str">
        <f t="shared" si="9"/>
        <v>9:00</v>
      </c>
      <c r="N145" s="280">
        <f t="shared" si="9"/>
        <v>45237</v>
      </c>
      <c r="O145" s="281">
        <f t="shared" si="9"/>
        <v>0.375</v>
      </c>
      <c r="P145" s="280">
        <f t="shared" si="9"/>
        <v>0</v>
      </c>
      <c r="Q145" s="281">
        <f t="shared" si="9"/>
        <v>0</v>
      </c>
      <c r="R145" s="347"/>
      <c r="S145" s="347"/>
    </row>
    <row r="146" spans="1:20">
      <c r="A146" s="270" t="s">
        <v>59</v>
      </c>
      <c r="B146" s="454" t="s">
        <v>188</v>
      </c>
      <c r="C146" s="454" t="s">
        <v>189</v>
      </c>
      <c r="D146" s="277" t="s">
        <v>189</v>
      </c>
      <c r="E146" s="278" t="s">
        <v>191</v>
      </c>
      <c r="F146" s="280">
        <f t="shared" ref="F146:Q146" si="10">F31</f>
        <v>45821</v>
      </c>
      <c r="G146" s="281" t="str">
        <f t="shared" si="10"/>
        <v>10.00</v>
      </c>
      <c r="H146" s="280">
        <f t="shared" si="10"/>
        <v>45842</v>
      </c>
      <c r="I146" s="281" t="str">
        <f t="shared" si="10"/>
        <v>10.00</v>
      </c>
      <c r="J146" s="280">
        <f t="shared" si="10"/>
        <v>45905</v>
      </c>
      <c r="K146" s="281" t="str">
        <f t="shared" si="10"/>
        <v>10.00</v>
      </c>
      <c r="L146" s="280">
        <f t="shared" si="10"/>
        <v>45923</v>
      </c>
      <c r="M146" s="281" t="str">
        <f t="shared" si="10"/>
        <v>10.00</v>
      </c>
      <c r="N146" s="280">
        <f t="shared" si="10"/>
        <v>45239</v>
      </c>
      <c r="O146" s="281" t="str">
        <f t="shared" si="10"/>
        <v>9.00</v>
      </c>
      <c r="P146" s="280">
        <f t="shared" si="10"/>
        <v>0</v>
      </c>
      <c r="Q146" s="281">
        <f t="shared" si="10"/>
        <v>0</v>
      </c>
      <c r="R146" s="347"/>
      <c r="S146" s="347"/>
    </row>
    <row r="147" spans="1:20" ht="10.5" customHeight="1">
      <c r="A147" s="286"/>
      <c r="B147" s="277"/>
      <c r="C147" s="277"/>
      <c r="D147" s="277"/>
      <c r="E147" s="287"/>
      <c r="F147" s="305"/>
      <c r="G147" s="343"/>
      <c r="H147" s="305"/>
      <c r="I147" s="343"/>
      <c r="J147" s="305"/>
      <c r="K147" s="343"/>
      <c r="L147" s="305"/>
      <c r="M147" s="343"/>
      <c r="O147" s="301"/>
      <c r="T147" s="303"/>
    </row>
    <row r="148" spans="1:20">
      <c r="A148" s="270" t="s">
        <v>91</v>
      </c>
      <c r="B148" s="454" t="s">
        <v>188</v>
      </c>
      <c r="C148" s="454" t="s">
        <v>189</v>
      </c>
      <c r="D148" s="277" t="s">
        <v>189</v>
      </c>
      <c r="E148" s="288" t="s">
        <v>192</v>
      </c>
      <c r="F148" s="280">
        <f t="shared" ref="F148:M148" si="11">F55</f>
        <v>45818</v>
      </c>
      <c r="G148" s="281" t="str">
        <f t="shared" si="11"/>
        <v>9:00</v>
      </c>
      <c r="H148" s="280">
        <f t="shared" si="11"/>
        <v>45839</v>
      </c>
      <c r="I148" s="281" t="str">
        <f t="shared" si="11"/>
        <v>9:00</v>
      </c>
      <c r="J148" s="280">
        <f t="shared" si="11"/>
        <v>45902</v>
      </c>
      <c r="K148" s="281" t="str">
        <f t="shared" si="11"/>
        <v>9:00</v>
      </c>
      <c r="L148" s="280">
        <f t="shared" si="11"/>
        <v>45917</v>
      </c>
      <c r="M148" s="281" t="str">
        <f t="shared" si="11"/>
        <v>9:00</v>
      </c>
      <c r="N148" s="280"/>
      <c r="O148" s="281"/>
      <c r="P148" s="280"/>
      <c r="Q148" s="281"/>
      <c r="R148" s="347"/>
      <c r="S148" s="347"/>
    </row>
    <row r="149" spans="1:20">
      <c r="A149" s="270" t="s">
        <v>148</v>
      </c>
      <c r="B149" s="454" t="s">
        <v>188</v>
      </c>
      <c r="C149" s="454" t="s">
        <v>189</v>
      </c>
      <c r="D149" s="277" t="s">
        <v>189</v>
      </c>
      <c r="E149" s="278" t="s">
        <v>193</v>
      </c>
      <c r="F149" s="280">
        <f t="shared" ref="F149:M149" si="12">F106</f>
        <v>45821</v>
      </c>
      <c r="G149" s="281" t="str">
        <f t="shared" si="12"/>
        <v>10.00</v>
      </c>
      <c r="H149" s="280">
        <f t="shared" si="12"/>
        <v>45842</v>
      </c>
      <c r="I149" s="281" t="str">
        <f t="shared" si="12"/>
        <v>10.00</v>
      </c>
      <c r="J149" s="280">
        <f t="shared" si="12"/>
        <v>45905</v>
      </c>
      <c r="K149" s="281" t="str">
        <f t="shared" si="12"/>
        <v>10.00</v>
      </c>
      <c r="L149" s="280">
        <f t="shared" si="12"/>
        <v>45923</v>
      </c>
      <c r="M149" s="281" t="str">
        <f t="shared" si="12"/>
        <v>10.00</v>
      </c>
      <c r="N149" s="280"/>
      <c r="O149" s="281"/>
      <c r="P149" s="280"/>
      <c r="Q149" s="281"/>
      <c r="R149" s="347"/>
      <c r="S149" s="347"/>
    </row>
    <row r="150" spans="1:20">
      <c r="A150" s="302"/>
      <c r="B150" s="454"/>
      <c r="C150" s="454"/>
      <c r="D150" s="277"/>
      <c r="E150" s="445"/>
      <c r="F150" s="357"/>
      <c r="G150" s="358"/>
      <c r="H150" s="357"/>
      <c r="I150" s="358"/>
      <c r="J150" s="357"/>
      <c r="K150" s="358"/>
      <c r="L150" s="357"/>
      <c r="M150" s="358"/>
      <c r="N150" s="357"/>
      <c r="O150" s="358"/>
      <c r="P150" s="357"/>
      <c r="Q150" s="358"/>
      <c r="R150" s="347"/>
      <c r="S150" s="347"/>
    </row>
    <row r="151" spans="1:20">
      <c r="A151" s="316"/>
      <c r="E151" s="463" t="s">
        <v>194</v>
      </c>
      <c r="F151" s="348"/>
      <c r="G151" s="349"/>
      <c r="H151" s="348"/>
      <c r="I151" s="349"/>
      <c r="J151" s="348"/>
      <c r="K151" s="349"/>
      <c r="L151" s="348"/>
      <c r="M151" s="349"/>
      <c r="N151" s="348"/>
      <c r="O151" s="349"/>
      <c r="P151" s="348"/>
      <c r="Q151" s="349"/>
      <c r="R151" s="347"/>
      <c r="S151" s="347"/>
    </row>
    <row r="152" spans="1:20">
      <c r="A152" s="270" t="s">
        <v>127</v>
      </c>
      <c r="B152" s="454" t="s">
        <v>188</v>
      </c>
      <c r="C152" s="454" t="s">
        <v>189</v>
      </c>
      <c r="D152" s="277" t="s">
        <v>189</v>
      </c>
      <c r="E152" s="278" t="s">
        <v>195</v>
      </c>
      <c r="F152" s="448">
        <f>F88</f>
        <v>45825</v>
      </c>
      <c r="G152" s="351">
        <f t="shared" ref="F152:Q152" si="13">G88</f>
        <v>0.5</v>
      </c>
      <c r="H152" s="350">
        <f t="shared" si="13"/>
        <v>45846</v>
      </c>
      <c r="I152" s="351">
        <f t="shared" si="13"/>
        <v>0.5</v>
      </c>
      <c r="J152" s="350">
        <f t="shared" si="13"/>
        <v>45909</v>
      </c>
      <c r="K152" s="351">
        <f t="shared" si="13"/>
        <v>0.5</v>
      </c>
      <c r="L152" s="350">
        <f t="shared" si="13"/>
        <v>45924</v>
      </c>
      <c r="M152" s="351">
        <f t="shared" si="13"/>
        <v>0.5</v>
      </c>
      <c r="N152" s="350">
        <f t="shared" si="13"/>
        <v>45240</v>
      </c>
      <c r="O152" s="351">
        <f t="shared" si="13"/>
        <v>0.5</v>
      </c>
      <c r="P152" s="350">
        <f t="shared" si="13"/>
        <v>0</v>
      </c>
      <c r="Q152" s="351">
        <f t="shared" si="13"/>
        <v>0</v>
      </c>
      <c r="R152" s="353"/>
      <c r="S152" s="353"/>
    </row>
    <row r="153" spans="1:20">
      <c r="A153" s="270" t="s">
        <v>129</v>
      </c>
      <c r="B153" s="454" t="s">
        <v>188</v>
      </c>
      <c r="C153" s="454" t="s">
        <v>189</v>
      </c>
      <c r="D153" s="277" t="s">
        <v>189</v>
      </c>
      <c r="E153" s="278" t="s">
        <v>196</v>
      </c>
      <c r="F153" s="283">
        <f t="shared" ref="F153:Q153" si="14">F90</f>
        <v>45825</v>
      </c>
      <c r="G153" s="281">
        <f t="shared" si="14"/>
        <v>0.5</v>
      </c>
      <c r="H153" s="280">
        <f t="shared" si="14"/>
        <v>45846</v>
      </c>
      <c r="I153" s="281">
        <f t="shared" si="14"/>
        <v>0.5</v>
      </c>
      <c r="J153" s="280">
        <f t="shared" si="14"/>
        <v>45909</v>
      </c>
      <c r="K153" s="281">
        <f t="shared" si="14"/>
        <v>0.5</v>
      </c>
      <c r="L153" s="280">
        <f t="shared" si="14"/>
        <v>45924</v>
      </c>
      <c r="M153" s="281">
        <f t="shared" si="14"/>
        <v>0.5</v>
      </c>
      <c r="N153" s="280">
        <f t="shared" si="14"/>
        <v>45240</v>
      </c>
      <c r="O153" s="281">
        <f t="shared" si="14"/>
        <v>0.5</v>
      </c>
      <c r="P153" s="280">
        <f t="shared" si="14"/>
        <v>0</v>
      </c>
      <c r="Q153" s="281">
        <f t="shared" si="14"/>
        <v>0</v>
      </c>
      <c r="R153" s="347"/>
      <c r="S153" s="347"/>
    </row>
    <row r="154" spans="1:20" ht="21" thickBot="1">
      <c r="A154" s="302"/>
      <c r="B154" s="454"/>
      <c r="C154" s="454"/>
      <c r="D154" s="277"/>
      <c r="E154" s="445"/>
      <c r="F154" s="352"/>
      <c r="G154" s="353"/>
      <c r="H154" s="352"/>
      <c r="I154" s="353"/>
      <c r="J154" s="352"/>
      <c r="K154" s="353"/>
      <c r="L154" s="352"/>
      <c r="M154" s="353"/>
      <c r="N154" s="352"/>
      <c r="O154" s="353"/>
      <c r="P154" s="352"/>
      <c r="Q154" s="353"/>
      <c r="R154" s="353"/>
      <c r="S154" s="353"/>
    </row>
    <row r="155" spans="1:20" ht="21.75" thickTop="1" thickBot="1">
      <c r="A155" s="302"/>
      <c r="B155" s="454"/>
      <c r="C155" s="454"/>
      <c r="D155" s="277"/>
      <c r="E155" s="311" t="s">
        <v>197</v>
      </c>
      <c r="F155" s="451"/>
      <c r="G155" s="349"/>
      <c r="H155" s="354"/>
      <c r="I155" s="349"/>
      <c r="J155" s="354"/>
      <c r="K155" s="349"/>
      <c r="L155" s="354"/>
      <c r="M155" s="349"/>
      <c r="N155" s="354"/>
      <c r="O155" s="349"/>
      <c r="P155" s="354"/>
      <c r="Q155" s="349"/>
      <c r="R155" s="347"/>
      <c r="S155" s="347"/>
    </row>
    <row r="156" spans="1:20" ht="41.25" thickTop="1">
      <c r="A156" s="270" t="s">
        <v>761</v>
      </c>
      <c r="B156" s="454" t="s">
        <v>188</v>
      </c>
      <c r="C156" s="454" t="s">
        <v>189</v>
      </c>
      <c r="D156" s="277" t="s">
        <v>198</v>
      </c>
      <c r="E156" s="285" t="s">
        <v>264</v>
      </c>
      <c r="F156" s="280">
        <f t="shared" ref="F156:Q156" si="15">F35</f>
        <v>45820</v>
      </c>
      <c r="G156" s="281">
        <f t="shared" si="15"/>
        <v>0.41666666666666669</v>
      </c>
      <c r="H156" s="280">
        <f t="shared" si="15"/>
        <v>45841</v>
      </c>
      <c r="I156" s="281">
        <f t="shared" si="15"/>
        <v>0.41666666666666669</v>
      </c>
      <c r="J156" s="280">
        <f t="shared" si="15"/>
        <v>45904</v>
      </c>
      <c r="K156" s="281">
        <f t="shared" si="15"/>
        <v>0.41666666666666669</v>
      </c>
      <c r="L156" s="280">
        <f t="shared" si="15"/>
        <v>45919</v>
      </c>
      <c r="M156" s="281">
        <f t="shared" si="15"/>
        <v>0.41666666666666669</v>
      </c>
      <c r="N156" s="280">
        <f t="shared" si="15"/>
        <v>45238</v>
      </c>
      <c r="O156" s="281">
        <f t="shared" si="15"/>
        <v>0.41666666666666669</v>
      </c>
      <c r="P156" s="280">
        <f t="shared" si="15"/>
        <v>0</v>
      </c>
      <c r="Q156" s="281">
        <f t="shared" si="15"/>
        <v>0</v>
      </c>
      <c r="R156" s="347"/>
      <c r="S156" s="347"/>
    </row>
    <row r="157" spans="1:20">
      <c r="A157" s="270" t="s">
        <v>52</v>
      </c>
      <c r="B157" s="454" t="s">
        <v>188</v>
      </c>
      <c r="C157" s="454" t="s">
        <v>189</v>
      </c>
      <c r="D157" s="277" t="s">
        <v>198</v>
      </c>
      <c r="E157" s="278" t="s">
        <v>670</v>
      </c>
      <c r="F157" s="280">
        <f t="shared" ref="F157:Q157" si="16">F27</f>
        <v>45825</v>
      </c>
      <c r="G157" s="281" t="str">
        <f t="shared" si="16"/>
        <v>9:00</v>
      </c>
      <c r="H157" s="280">
        <f t="shared" si="16"/>
        <v>45846</v>
      </c>
      <c r="I157" s="281" t="str">
        <f t="shared" si="16"/>
        <v>9:00</v>
      </c>
      <c r="J157" s="280">
        <f t="shared" si="16"/>
        <v>45907</v>
      </c>
      <c r="K157" s="281" t="str">
        <f t="shared" si="16"/>
        <v>9:00</v>
      </c>
      <c r="L157" s="280">
        <f t="shared" si="16"/>
        <v>45922</v>
      </c>
      <c r="M157" s="281" t="str">
        <f t="shared" si="16"/>
        <v>9:00</v>
      </c>
      <c r="N157" s="280">
        <f t="shared" si="16"/>
        <v>45236</v>
      </c>
      <c r="O157" s="281">
        <f t="shared" si="16"/>
        <v>0.375</v>
      </c>
      <c r="P157" s="280">
        <f t="shared" si="16"/>
        <v>0</v>
      </c>
      <c r="Q157" s="281">
        <f t="shared" si="16"/>
        <v>0</v>
      </c>
      <c r="R157" s="347"/>
      <c r="S157" s="347"/>
    </row>
    <row r="158" spans="1:20">
      <c r="A158" s="270" t="s">
        <v>73</v>
      </c>
      <c r="B158" s="454" t="s">
        <v>188</v>
      </c>
      <c r="C158" s="454" t="s">
        <v>189</v>
      </c>
      <c r="D158" s="277" t="s">
        <v>198</v>
      </c>
      <c r="E158" s="404" t="s">
        <v>762</v>
      </c>
      <c r="F158" s="280">
        <f t="shared" ref="F158:M158" si="17">F41</f>
        <v>45827</v>
      </c>
      <c r="G158" s="281" t="str">
        <f t="shared" si="17"/>
        <v>10:00</v>
      </c>
      <c r="H158" s="280">
        <f t="shared" si="17"/>
        <v>45848</v>
      </c>
      <c r="I158" s="281" t="str">
        <f t="shared" si="17"/>
        <v>10:00</v>
      </c>
      <c r="J158" s="280">
        <f t="shared" si="17"/>
        <v>45911</v>
      </c>
      <c r="K158" s="281" t="str">
        <f t="shared" si="17"/>
        <v>10:00</v>
      </c>
      <c r="L158" s="280">
        <f t="shared" si="17"/>
        <v>45926</v>
      </c>
      <c r="M158" s="281" t="str">
        <f t="shared" si="17"/>
        <v>10:00</v>
      </c>
      <c r="N158" s="280">
        <f>N29</f>
        <v>45239</v>
      </c>
      <c r="O158" s="281">
        <f>O29</f>
        <v>0.60416666666666663</v>
      </c>
      <c r="P158" s="280">
        <f>P29</f>
        <v>0</v>
      </c>
      <c r="Q158" s="281">
        <f>Q29</f>
        <v>0</v>
      </c>
      <c r="R158" s="347"/>
      <c r="S158" s="347"/>
    </row>
    <row r="159" spans="1:20" ht="9.75" customHeight="1">
      <c r="A159" s="286"/>
      <c r="B159" s="277"/>
      <c r="C159" s="277"/>
      <c r="D159" s="277"/>
      <c r="E159" s="287"/>
      <c r="F159" s="305"/>
      <c r="G159" s="343"/>
      <c r="H159" s="305"/>
      <c r="I159" s="343"/>
      <c r="J159" s="305"/>
      <c r="K159" s="343"/>
      <c r="L159" s="305"/>
      <c r="M159" s="343"/>
      <c r="O159" s="301"/>
      <c r="T159" s="303"/>
    </row>
    <row r="160" spans="1:20" ht="20.25" customHeight="1">
      <c r="A160" s="270" t="s">
        <v>87</v>
      </c>
      <c r="B160" s="454"/>
      <c r="C160" s="454"/>
      <c r="D160" s="277"/>
      <c r="E160" s="278" t="s">
        <v>268</v>
      </c>
      <c r="F160" s="280">
        <f t="shared" ref="F160:M160" si="18">F51</f>
        <v>45818</v>
      </c>
      <c r="G160" s="281">
        <f t="shared" si="18"/>
        <v>0.375</v>
      </c>
      <c r="H160" s="280">
        <f t="shared" si="18"/>
        <v>45840</v>
      </c>
      <c r="I160" s="281">
        <f t="shared" si="18"/>
        <v>0.625</v>
      </c>
      <c r="J160" s="280">
        <f t="shared" si="18"/>
        <v>45910</v>
      </c>
      <c r="K160" s="281" t="str">
        <f t="shared" si="18"/>
        <v>9:00</v>
      </c>
      <c r="L160" s="280">
        <f t="shared" si="18"/>
        <v>45926</v>
      </c>
      <c r="M160" s="281" t="str">
        <f t="shared" si="18"/>
        <v>9:00</v>
      </c>
      <c r="N160" s="280"/>
      <c r="O160" s="281"/>
      <c r="P160" s="280"/>
      <c r="Q160" s="281"/>
      <c r="R160" s="347"/>
      <c r="S160" s="347"/>
    </row>
    <row r="161" spans="1:19">
      <c r="A161" s="270" t="s">
        <v>22</v>
      </c>
      <c r="B161" s="454"/>
      <c r="C161" s="454"/>
      <c r="D161" s="277"/>
      <c r="E161" s="278" t="s">
        <v>671</v>
      </c>
      <c r="F161" s="280">
        <f t="shared" ref="F161:M161" si="19">F8</f>
        <v>45824</v>
      </c>
      <c r="G161" s="281" t="str">
        <f t="shared" si="19"/>
        <v>9:00</v>
      </c>
      <c r="H161" s="280">
        <f t="shared" si="19"/>
        <v>45845</v>
      </c>
      <c r="I161" s="281" t="str">
        <f t="shared" si="19"/>
        <v>9:00</v>
      </c>
      <c r="J161" s="280">
        <f t="shared" si="19"/>
        <v>45908</v>
      </c>
      <c r="K161" s="281" t="str">
        <f t="shared" si="19"/>
        <v>9:00</v>
      </c>
      <c r="L161" s="280">
        <f t="shared" si="19"/>
        <v>45923</v>
      </c>
      <c r="M161" s="281" t="str">
        <f t="shared" si="19"/>
        <v>9:00</v>
      </c>
      <c r="N161" s="280"/>
      <c r="O161" s="281"/>
      <c r="P161" s="280"/>
      <c r="Q161" s="281"/>
      <c r="R161" s="347"/>
      <c r="S161" s="347"/>
    </row>
    <row r="162" spans="1:19">
      <c r="A162" s="270" t="s">
        <v>41</v>
      </c>
      <c r="B162" s="454"/>
      <c r="C162" s="454"/>
      <c r="D162" s="277"/>
      <c r="E162" s="288" t="s">
        <v>763</v>
      </c>
      <c r="F162" s="280">
        <f t="shared" ref="F162:M162" si="20">F19</f>
        <v>45820</v>
      </c>
      <c r="G162" s="281" t="str">
        <f t="shared" si="20"/>
        <v>10:00</v>
      </c>
      <c r="H162" s="280">
        <f t="shared" si="20"/>
        <v>45841</v>
      </c>
      <c r="I162" s="281" t="str">
        <f t="shared" si="20"/>
        <v>10:00</v>
      </c>
      <c r="J162" s="280">
        <f t="shared" si="20"/>
        <v>45903</v>
      </c>
      <c r="K162" s="281" t="str">
        <f t="shared" si="20"/>
        <v>10:00</v>
      </c>
      <c r="L162" s="280">
        <f t="shared" si="20"/>
        <v>45918</v>
      </c>
      <c r="M162" s="281" t="str">
        <f t="shared" si="20"/>
        <v>10:00</v>
      </c>
      <c r="N162" s="280"/>
      <c r="O162" s="281"/>
      <c r="P162" s="280"/>
      <c r="Q162" s="281"/>
      <c r="R162" s="347"/>
      <c r="S162" s="347"/>
    </row>
    <row r="163" spans="1:19">
      <c r="A163" s="302"/>
      <c r="B163" s="454"/>
      <c r="C163" s="454"/>
      <c r="D163" s="277"/>
      <c r="E163" s="434"/>
      <c r="F163" s="346"/>
      <c r="G163" s="347"/>
      <c r="H163" s="346"/>
      <c r="I163" s="347"/>
      <c r="J163" s="346"/>
      <c r="K163" s="347"/>
      <c r="L163" s="346"/>
      <c r="M163" s="347"/>
      <c r="N163" s="346"/>
      <c r="O163" s="347"/>
      <c r="P163" s="346"/>
      <c r="Q163" s="347"/>
      <c r="R163" s="347"/>
      <c r="S163" s="347"/>
    </row>
    <row r="164" spans="1:19">
      <c r="A164" s="316"/>
      <c r="B164" s="454"/>
      <c r="C164" s="454"/>
      <c r="D164" s="277"/>
      <c r="E164" s="463" t="s">
        <v>205</v>
      </c>
      <c r="F164" s="354"/>
      <c r="G164" s="349"/>
      <c r="H164" s="354"/>
      <c r="I164" s="349"/>
      <c r="J164" s="354"/>
      <c r="K164" s="349"/>
      <c r="L164" s="354"/>
      <c r="M164" s="349"/>
      <c r="N164" s="354"/>
      <c r="O164" s="349"/>
      <c r="P164" s="354"/>
      <c r="Q164" s="349"/>
      <c r="R164" s="347"/>
      <c r="S164" s="347"/>
    </row>
    <row r="165" spans="1:19">
      <c r="A165" s="270" t="s">
        <v>37</v>
      </c>
      <c r="B165" s="454" t="s">
        <v>188</v>
      </c>
      <c r="C165" s="454" t="s">
        <v>189</v>
      </c>
      <c r="D165" s="277" t="s">
        <v>198</v>
      </c>
      <c r="E165" s="278" t="s">
        <v>206</v>
      </c>
      <c r="F165" s="283">
        <f t="shared" ref="F165:Q165" si="21">F15</f>
        <v>45817</v>
      </c>
      <c r="G165" s="281">
        <f t="shared" si="21"/>
        <v>0.375</v>
      </c>
      <c r="H165" s="283">
        <f t="shared" si="21"/>
        <v>45838</v>
      </c>
      <c r="I165" s="281">
        <f t="shared" si="21"/>
        <v>0.375</v>
      </c>
      <c r="J165" s="283">
        <f t="shared" si="21"/>
        <v>45901</v>
      </c>
      <c r="K165" s="281">
        <f t="shared" si="21"/>
        <v>0.375</v>
      </c>
      <c r="L165" s="283">
        <f t="shared" si="21"/>
        <v>45916</v>
      </c>
      <c r="M165" s="281">
        <f t="shared" si="21"/>
        <v>0.375</v>
      </c>
      <c r="N165" s="283">
        <f t="shared" si="21"/>
        <v>45237</v>
      </c>
      <c r="O165" s="281">
        <f t="shared" si="21"/>
        <v>0.45833333333333331</v>
      </c>
      <c r="P165" s="283">
        <f t="shared" si="21"/>
        <v>0</v>
      </c>
      <c r="Q165" s="281">
        <f t="shared" si="21"/>
        <v>0</v>
      </c>
      <c r="R165" s="347"/>
      <c r="S165" s="347"/>
    </row>
    <row r="166" spans="1:19">
      <c r="A166" s="270" t="s">
        <v>144</v>
      </c>
      <c r="B166" s="454" t="s">
        <v>188</v>
      </c>
      <c r="C166" s="454" t="s">
        <v>189</v>
      </c>
      <c r="D166" s="277" t="s">
        <v>198</v>
      </c>
      <c r="E166" s="278" t="s">
        <v>764</v>
      </c>
      <c r="F166" s="283">
        <f t="shared" ref="F166:Q166" si="22">F102</f>
        <v>45817</v>
      </c>
      <c r="G166" s="281">
        <f t="shared" si="22"/>
        <v>0.35416666666666669</v>
      </c>
      <c r="H166" s="283">
        <f t="shared" si="22"/>
        <v>45838</v>
      </c>
      <c r="I166" s="281">
        <f t="shared" si="22"/>
        <v>0.35416666666666669</v>
      </c>
      <c r="J166" s="283">
        <f t="shared" si="22"/>
        <v>45901</v>
      </c>
      <c r="K166" s="281">
        <f t="shared" si="22"/>
        <v>0.35416666666666669</v>
      </c>
      <c r="L166" s="283">
        <f t="shared" si="22"/>
        <v>45916</v>
      </c>
      <c r="M166" s="281">
        <f t="shared" si="22"/>
        <v>0.35416666666666669</v>
      </c>
      <c r="N166" s="283">
        <f t="shared" si="22"/>
        <v>45240</v>
      </c>
      <c r="O166" s="281">
        <f t="shared" si="22"/>
        <v>0.33333333333333331</v>
      </c>
      <c r="P166" s="283">
        <f t="shared" si="22"/>
        <v>0</v>
      </c>
      <c r="Q166" s="281">
        <f t="shared" si="22"/>
        <v>0</v>
      </c>
      <c r="R166" s="347"/>
      <c r="S166" s="347"/>
    </row>
    <row r="167" spans="1:19">
      <c r="A167" s="270" t="s">
        <v>144</v>
      </c>
      <c r="B167" s="454" t="s">
        <v>188</v>
      </c>
      <c r="C167" s="454" t="s">
        <v>189</v>
      </c>
      <c r="D167" s="277" t="s">
        <v>198</v>
      </c>
      <c r="E167" s="278" t="s">
        <v>765</v>
      </c>
      <c r="F167" s="283">
        <f t="shared" ref="F167:M167" si="23">F102</f>
        <v>45817</v>
      </c>
      <c r="G167" s="281">
        <f t="shared" si="23"/>
        <v>0.35416666666666669</v>
      </c>
      <c r="H167" s="283">
        <f t="shared" si="23"/>
        <v>45838</v>
      </c>
      <c r="I167" s="281">
        <f t="shared" si="23"/>
        <v>0.35416666666666669</v>
      </c>
      <c r="J167" s="283">
        <f t="shared" si="23"/>
        <v>45901</v>
      </c>
      <c r="K167" s="281">
        <f t="shared" si="23"/>
        <v>0.35416666666666669</v>
      </c>
      <c r="L167" s="283">
        <f t="shared" si="23"/>
        <v>45916</v>
      </c>
      <c r="M167" s="281">
        <f t="shared" si="23"/>
        <v>0.35416666666666669</v>
      </c>
      <c r="N167" s="283">
        <f>N103</f>
        <v>45236</v>
      </c>
      <c r="O167" s="281">
        <f>O103</f>
        <v>0.45833333333333331</v>
      </c>
      <c r="P167" s="283">
        <f>P103</f>
        <v>0</v>
      </c>
      <c r="Q167" s="281">
        <f>Q103</f>
        <v>0</v>
      </c>
      <c r="R167" s="347"/>
      <c r="S167" s="347"/>
    </row>
    <row r="168" spans="1:19" ht="21" thickBot="1">
      <c r="A168" s="316"/>
      <c r="E168" s="454"/>
      <c r="F168" s="296"/>
      <c r="G168" s="347"/>
      <c r="H168" s="296"/>
      <c r="I168" s="347"/>
      <c r="J168" s="296"/>
      <c r="K168" s="347"/>
      <c r="L168" s="296"/>
      <c r="M168" s="347"/>
      <c r="N168" s="296"/>
      <c r="O168" s="347"/>
      <c r="P168" s="296"/>
      <c r="Q168" s="347"/>
      <c r="R168" s="347"/>
      <c r="S168" s="347"/>
    </row>
    <row r="169" spans="1:19" ht="21.75" thickTop="1" thickBot="1">
      <c r="A169" s="316"/>
      <c r="E169" s="311" t="s">
        <v>208</v>
      </c>
      <c r="F169" s="296"/>
      <c r="G169" s="347"/>
      <c r="H169" s="296"/>
      <c r="I169" s="347"/>
      <c r="J169" s="296"/>
      <c r="K169" s="347"/>
      <c r="L169" s="296"/>
      <c r="M169" s="347"/>
      <c r="N169" s="296"/>
      <c r="O169" s="347"/>
      <c r="P169" s="296"/>
      <c r="Q169" s="347"/>
      <c r="R169" s="347"/>
      <c r="S169" s="347"/>
    </row>
    <row r="170" spans="1:19" ht="21" thickTop="1">
      <c r="A170" s="270" t="s">
        <v>36</v>
      </c>
      <c r="B170" s="454" t="s">
        <v>188</v>
      </c>
      <c r="C170" s="454" t="s">
        <v>198</v>
      </c>
      <c r="D170" s="277" t="s">
        <v>189</v>
      </c>
      <c r="E170" s="285" t="s">
        <v>209</v>
      </c>
      <c r="F170" s="280">
        <f t="shared" ref="F170:Q170" si="24">F13</f>
        <v>45820</v>
      </c>
      <c r="G170" s="281">
        <f t="shared" si="24"/>
        <v>0.41666666666666669</v>
      </c>
      <c r="H170" s="280">
        <f t="shared" si="24"/>
        <v>45841</v>
      </c>
      <c r="I170" s="281">
        <f t="shared" si="24"/>
        <v>0.41666666666666669</v>
      </c>
      <c r="J170" s="280">
        <f t="shared" si="24"/>
        <v>45904</v>
      </c>
      <c r="K170" s="281">
        <f t="shared" si="24"/>
        <v>0.41666666666666669</v>
      </c>
      <c r="L170" s="280">
        <f t="shared" si="24"/>
        <v>45919</v>
      </c>
      <c r="M170" s="281">
        <f t="shared" si="24"/>
        <v>0.41666666666666669</v>
      </c>
      <c r="N170" s="280">
        <f t="shared" si="24"/>
        <v>45237</v>
      </c>
      <c r="O170" s="281">
        <f t="shared" si="24"/>
        <v>0.6875</v>
      </c>
      <c r="P170" s="280">
        <f t="shared" si="24"/>
        <v>0</v>
      </c>
      <c r="Q170" s="281">
        <f t="shared" si="24"/>
        <v>0</v>
      </c>
      <c r="R170" s="347"/>
      <c r="S170" s="347"/>
    </row>
    <row r="171" spans="1:19">
      <c r="A171" s="270" t="s">
        <v>55</v>
      </c>
      <c r="B171" s="454" t="s">
        <v>188</v>
      </c>
      <c r="C171" s="454" t="s">
        <v>198</v>
      </c>
      <c r="D171" s="277" t="s">
        <v>189</v>
      </c>
      <c r="E171" s="278" t="s">
        <v>210</v>
      </c>
      <c r="F171" s="283">
        <f t="shared" ref="F171:M171" si="25">F29</f>
        <v>45818</v>
      </c>
      <c r="G171" s="281" t="str">
        <f t="shared" si="25"/>
        <v>15:00</v>
      </c>
      <c r="H171" s="280">
        <f t="shared" si="25"/>
        <v>45839</v>
      </c>
      <c r="I171" s="281" t="str">
        <f t="shared" si="25"/>
        <v>15:00</v>
      </c>
      <c r="J171" s="280">
        <f t="shared" si="25"/>
        <v>45901</v>
      </c>
      <c r="K171" s="281" t="str">
        <f t="shared" si="25"/>
        <v>15:00</v>
      </c>
      <c r="L171" s="280">
        <f t="shared" si="25"/>
        <v>45916</v>
      </c>
      <c r="M171" s="281" t="str">
        <f t="shared" si="25"/>
        <v>15:00</v>
      </c>
      <c r="N171" s="280">
        <f>N44</f>
        <v>45238</v>
      </c>
      <c r="O171" s="281">
        <f>O44</f>
        <v>0.375</v>
      </c>
      <c r="P171" s="280">
        <f>P44</f>
        <v>0</v>
      </c>
      <c r="Q171" s="281">
        <f>Q44</f>
        <v>0</v>
      </c>
      <c r="R171" s="347"/>
      <c r="S171" s="347"/>
    </row>
    <row r="172" spans="1:19">
      <c r="A172" s="270" t="s">
        <v>66</v>
      </c>
      <c r="B172" s="454" t="s">
        <v>188</v>
      </c>
      <c r="C172" s="454" t="s">
        <v>198</v>
      </c>
      <c r="D172" s="277" t="s">
        <v>189</v>
      </c>
      <c r="E172" s="278" t="s">
        <v>211</v>
      </c>
      <c r="F172" s="283">
        <f t="shared" ref="F172:M172" si="26">F37</f>
        <v>45828</v>
      </c>
      <c r="G172" s="281" t="str">
        <f t="shared" si="26"/>
        <v>9.00</v>
      </c>
      <c r="H172" s="280">
        <f t="shared" si="26"/>
        <v>45849</v>
      </c>
      <c r="I172" s="281" t="str">
        <f t="shared" si="26"/>
        <v>9.00</v>
      </c>
      <c r="J172" s="280">
        <f t="shared" si="26"/>
        <v>45910</v>
      </c>
      <c r="K172" s="281" t="str">
        <f t="shared" si="26"/>
        <v>9.00</v>
      </c>
      <c r="L172" s="280">
        <f t="shared" si="26"/>
        <v>45925</v>
      </c>
      <c r="M172" s="281" t="str">
        <f t="shared" si="26"/>
        <v>9.00</v>
      </c>
      <c r="N172" s="280">
        <f>N72</f>
        <v>45236</v>
      </c>
      <c r="O172" s="281" t="str">
        <f>O72</f>
        <v>15:30</v>
      </c>
      <c r="P172" s="280">
        <f>P72</f>
        <v>0</v>
      </c>
      <c r="Q172" s="281">
        <f>Q72</f>
        <v>0</v>
      </c>
      <c r="R172" s="347"/>
      <c r="S172" s="347"/>
    </row>
    <row r="173" spans="1:19">
      <c r="A173" s="302"/>
      <c r="B173" s="454"/>
      <c r="C173" s="454"/>
      <c r="D173" s="277"/>
      <c r="E173" s="463" t="s">
        <v>212</v>
      </c>
      <c r="F173" s="355"/>
      <c r="G173" s="343"/>
      <c r="H173" s="355"/>
      <c r="I173" s="343"/>
      <c r="J173" s="355"/>
      <c r="K173" s="343"/>
      <c r="L173" s="355"/>
      <c r="M173" s="343"/>
      <c r="N173" s="355"/>
      <c r="O173" s="343"/>
      <c r="P173" s="355"/>
      <c r="Q173" s="343"/>
      <c r="R173" s="347"/>
      <c r="S173" s="347"/>
    </row>
    <row r="174" spans="1:19">
      <c r="A174" s="270" t="s">
        <v>90</v>
      </c>
      <c r="B174" s="454" t="s">
        <v>188</v>
      </c>
      <c r="C174" s="454" t="s">
        <v>189</v>
      </c>
      <c r="D174" s="277" t="s">
        <v>189</v>
      </c>
      <c r="E174" s="555" t="s">
        <v>213</v>
      </c>
      <c r="F174" s="283">
        <f t="shared" ref="F174:Q174" si="27">F54</f>
        <v>45825</v>
      </c>
      <c r="G174" s="281" t="str">
        <f t="shared" si="27"/>
        <v>8.30</v>
      </c>
      <c r="H174" s="283">
        <f t="shared" si="27"/>
        <v>45846</v>
      </c>
      <c r="I174" s="281" t="str">
        <f t="shared" si="27"/>
        <v>8.30</v>
      </c>
      <c r="J174" s="283">
        <f t="shared" si="27"/>
        <v>45902</v>
      </c>
      <c r="K174" s="281" t="str">
        <f t="shared" si="27"/>
        <v>8.30</v>
      </c>
      <c r="L174" s="283">
        <f t="shared" si="27"/>
        <v>45917</v>
      </c>
      <c r="M174" s="281" t="str">
        <f t="shared" si="27"/>
        <v>8.30</v>
      </c>
      <c r="N174" s="283">
        <f t="shared" si="27"/>
        <v>45240</v>
      </c>
      <c r="O174" s="281">
        <f t="shared" si="27"/>
        <v>0.35416666666666669</v>
      </c>
      <c r="P174" s="283">
        <f t="shared" si="27"/>
        <v>0</v>
      </c>
      <c r="Q174" s="281">
        <f t="shared" si="27"/>
        <v>0</v>
      </c>
      <c r="R174" s="347"/>
      <c r="S174" s="347"/>
    </row>
    <row r="175" spans="1:19" ht="21" thickBot="1">
      <c r="A175" s="302"/>
      <c r="B175" s="454"/>
      <c r="C175" s="454"/>
      <c r="D175" s="277"/>
      <c r="E175" s="445"/>
      <c r="F175" s="352"/>
      <c r="G175" s="353"/>
      <c r="H175" s="352"/>
      <c r="I175" s="353"/>
      <c r="J175" s="352"/>
      <c r="K175" s="353"/>
      <c r="L175" s="352"/>
      <c r="M175" s="353"/>
      <c r="N175" s="352"/>
      <c r="O175" s="353"/>
      <c r="P175" s="352"/>
      <c r="Q175" s="353"/>
      <c r="R175" s="353"/>
      <c r="S175" s="353"/>
    </row>
    <row r="176" spans="1:19" ht="21.75" thickTop="1" thickBot="1">
      <c r="A176" s="302"/>
      <c r="B176" s="454"/>
      <c r="C176" s="454"/>
      <c r="D176" s="277"/>
      <c r="E176" s="311" t="s">
        <v>214</v>
      </c>
      <c r="F176" s="451"/>
      <c r="G176" s="349"/>
      <c r="H176" s="354"/>
      <c r="I176" s="349"/>
      <c r="J176" s="354"/>
      <c r="K176" s="349"/>
      <c r="L176" s="354"/>
      <c r="M176" s="349"/>
      <c r="N176" s="354"/>
      <c r="O176" s="349"/>
      <c r="P176" s="354"/>
      <c r="Q176" s="349"/>
      <c r="R176" s="347"/>
      <c r="S176" s="347"/>
    </row>
    <row r="177" spans="1:19" ht="21" thickTop="1">
      <c r="A177" s="270" t="s">
        <v>159</v>
      </c>
      <c r="B177" s="454" t="s">
        <v>188</v>
      </c>
      <c r="C177" s="454" t="s">
        <v>198</v>
      </c>
      <c r="D177" s="277" t="s">
        <v>198</v>
      </c>
      <c r="E177" s="285" t="s">
        <v>215</v>
      </c>
      <c r="F177" s="280">
        <f t="shared" ref="F177:Q177" si="28">F115</f>
        <v>45817</v>
      </c>
      <c r="G177" s="281" t="str">
        <f t="shared" si="28"/>
        <v>9.00</v>
      </c>
      <c r="H177" s="280">
        <f t="shared" si="28"/>
        <v>45838</v>
      </c>
      <c r="I177" s="281" t="str">
        <f t="shared" si="28"/>
        <v>9.00</v>
      </c>
      <c r="J177" s="280">
        <f t="shared" si="28"/>
        <v>45901</v>
      </c>
      <c r="K177" s="281" t="str">
        <f t="shared" si="28"/>
        <v>9.00</v>
      </c>
      <c r="L177" s="280">
        <f t="shared" si="28"/>
        <v>45916</v>
      </c>
      <c r="M177" s="281" t="str">
        <f t="shared" si="28"/>
        <v>9.00</v>
      </c>
      <c r="N177" s="280">
        <f t="shared" si="28"/>
        <v>45237</v>
      </c>
      <c r="O177" s="281">
        <f t="shared" si="28"/>
        <v>0.375</v>
      </c>
      <c r="P177" s="280">
        <f t="shared" si="28"/>
        <v>0</v>
      </c>
      <c r="Q177" s="281">
        <f t="shared" si="28"/>
        <v>0</v>
      </c>
      <c r="R177" s="347"/>
      <c r="S177" s="347"/>
    </row>
    <row r="178" spans="1:19">
      <c r="A178" s="270" t="s">
        <v>92</v>
      </c>
      <c r="B178" s="454" t="s">
        <v>188</v>
      </c>
      <c r="C178" s="454" t="s">
        <v>198</v>
      </c>
      <c r="D178" s="277" t="s">
        <v>198</v>
      </c>
      <c r="E178" s="278" t="s">
        <v>216</v>
      </c>
      <c r="F178" s="283">
        <f t="shared" ref="F178:Q178" si="29">F56</f>
        <v>45821</v>
      </c>
      <c r="G178" s="281" t="str">
        <f t="shared" si="29"/>
        <v>8:30</v>
      </c>
      <c r="H178" s="280">
        <f t="shared" si="29"/>
        <v>45847</v>
      </c>
      <c r="I178" s="281" t="str">
        <f t="shared" si="29"/>
        <v>8:30</v>
      </c>
      <c r="J178" s="280">
        <f t="shared" si="29"/>
        <v>45905</v>
      </c>
      <c r="K178" s="281" t="str">
        <f t="shared" si="29"/>
        <v>8:30</v>
      </c>
      <c r="L178" s="280">
        <f t="shared" si="29"/>
        <v>45922</v>
      </c>
      <c r="M178" s="281" t="str">
        <f t="shared" si="29"/>
        <v>8:30</v>
      </c>
      <c r="N178" s="280">
        <f t="shared" si="29"/>
        <v>45239</v>
      </c>
      <c r="O178" s="281" t="str">
        <f t="shared" si="29"/>
        <v>8:30</v>
      </c>
      <c r="P178" s="280">
        <f t="shared" si="29"/>
        <v>0</v>
      </c>
      <c r="Q178" s="281">
        <f t="shared" si="29"/>
        <v>0</v>
      </c>
      <c r="R178" s="347"/>
      <c r="S178" s="347"/>
    </row>
    <row r="179" spans="1:19">
      <c r="A179" s="316"/>
      <c r="E179" s="471" t="s">
        <v>194</v>
      </c>
      <c r="F179" s="355"/>
      <c r="G179" s="343"/>
      <c r="H179" s="355"/>
      <c r="I179" s="343"/>
      <c r="J179" s="355"/>
      <c r="K179" s="343"/>
      <c r="L179" s="355"/>
      <c r="M179" s="343"/>
      <c r="N179" s="355"/>
      <c r="O179" s="343"/>
      <c r="P179" s="355"/>
      <c r="Q179" s="343"/>
      <c r="R179" s="347"/>
      <c r="S179" s="347"/>
    </row>
    <row r="180" spans="1:19">
      <c r="A180" s="270" t="s">
        <v>61</v>
      </c>
      <c r="B180" s="454" t="s">
        <v>188</v>
      </c>
      <c r="C180" s="454" t="s">
        <v>217</v>
      </c>
      <c r="D180" s="277" t="s">
        <v>198</v>
      </c>
      <c r="E180" s="465" t="s">
        <v>218</v>
      </c>
      <c r="F180" s="283">
        <f t="shared" ref="F180:M180" si="30">F33</f>
        <v>45824</v>
      </c>
      <c r="G180" s="281" t="str">
        <f t="shared" si="30"/>
        <v>9.00</v>
      </c>
      <c r="H180" s="280">
        <f t="shared" si="30"/>
        <v>45845</v>
      </c>
      <c r="I180" s="281" t="str">
        <f t="shared" si="30"/>
        <v>9.00</v>
      </c>
      <c r="J180" s="280">
        <f t="shared" si="30"/>
        <v>45911</v>
      </c>
      <c r="K180" s="281" t="str">
        <f t="shared" si="30"/>
        <v>9.00</v>
      </c>
      <c r="L180" s="280">
        <f t="shared" si="30"/>
        <v>45926</v>
      </c>
      <c r="M180" s="281" t="str">
        <f t="shared" si="30"/>
        <v>9.00</v>
      </c>
      <c r="N180" s="280" t="e">
        <f>#REF!</f>
        <v>#REF!</v>
      </c>
      <c r="O180" s="281" t="e">
        <f>#REF!</f>
        <v>#REF!</v>
      </c>
      <c r="P180" s="280" t="e">
        <f>#REF!</f>
        <v>#REF!</v>
      </c>
      <c r="Q180" s="281" t="e">
        <f>#REF!</f>
        <v>#REF!</v>
      </c>
      <c r="R180" s="347"/>
      <c r="S180" s="347"/>
    </row>
    <row r="181" spans="1:19">
      <c r="A181" s="270" t="s">
        <v>38</v>
      </c>
      <c r="B181" s="454" t="s">
        <v>188</v>
      </c>
      <c r="C181" s="454" t="s">
        <v>217</v>
      </c>
      <c r="D181" s="277" t="s">
        <v>198</v>
      </c>
      <c r="E181" s="465" t="s">
        <v>219</v>
      </c>
      <c r="F181" s="283">
        <f t="shared" ref="F181:Q181" si="31">F16</f>
        <v>45824</v>
      </c>
      <c r="G181" s="281">
        <f t="shared" si="31"/>
        <v>0.35416666666666669</v>
      </c>
      <c r="H181" s="280">
        <f t="shared" si="31"/>
        <v>45845</v>
      </c>
      <c r="I181" s="281">
        <f t="shared" si="31"/>
        <v>0.35416666666666669</v>
      </c>
      <c r="J181" s="280">
        <f t="shared" si="31"/>
        <v>45908</v>
      </c>
      <c r="K181" s="281">
        <f t="shared" si="31"/>
        <v>0.35416666666666669</v>
      </c>
      <c r="L181" s="280">
        <f t="shared" si="31"/>
        <v>45923</v>
      </c>
      <c r="M181" s="281">
        <f t="shared" si="31"/>
        <v>0.35416666666666669</v>
      </c>
      <c r="N181" s="280">
        <f t="shared" si="31"/>
        <v>45238</v>
      </c>
      <c r="O181" s="281">
        <f t="shared" si="31"/>
        <v>0.6875</v>
      </c>
      <c r="P181" s="280">
        <f t="shared" si="31"/>
        <v>0</v>
      </c>
      <c r="Q181" s="281">
        <f t="shared" si="31"/>
        <v>0</v>
      </c>
      <c r="R181" s="347"/>
      <c r="S181" s="347"/>
    </row>
    <row r="182" spans="1:19" ht="21" thickBot="1">
      <c r="A182" s="316"/>
      <c r="E182" s="454"/>
      <c r="F182" s="296"/>
      <c r="G182" s="347"/>
      <c r="H182" s="296"/>
      <c r="I182" s="347"/>
      <c r="J182" s="296"/>
      <c r="K182" s="347"/>
      <c r="L182" s="296"/>
      <c r="M182" s="347"/>
      <c r="N182" s="296"/>
      <c r="O182" s="347"/>
      <c r="P182" s="296"/>
      <c r="Q182" s="347"/>
      <c r="R182" s="347"/>
      <c r="S182" s="347"/>
    </row>
    <row r="183" spans="1:19" ht="21.75" thickTop="1" thickBot="1">
      <c r="A183" s="316"/>
      <c r="E183" s="311" t="s">
        <v>220</v>
      </c>
      <c r="F183" s="296"/>
      <c r="G183" s="347"/>
      <c r="H183" s="296"/>
      <c r="I183" s="347"/>
      <c r="J183" s="296"/>
      <c r="K183" s="347"/>
      <c r="L183" s="296"/>
      <c r="M183" s="347"/>
      <c r="N183" s="296"/>
      <c r="O183" s="347"/>
      <c r="P183" s="296"/>
      <c r="Q183" s="347"/>
      <c r="R183" s="347"/>
      <c r="S183" s="347"/>
    </row>
    <row r="184" spans="1:19" ht="21" thickTop="1">
      <c r="A184" s="270" t="s">
        <v>31</v>
      </c>
      <c r="B184" s="454" t="s">
        <v>188</v>
      </c>
      <c r="C184" s="454" t="s">
        <v>217</v>
      </c>
      <c r="D184" s="277" t="s">
        <v>189</v>
      </c>
      <c r="E184" s="458" t="s">
        <v>221</v>
      </c>
      <c r="F184" s="280">
        <f t="shared" ref="F184:Q184" si="32">F10</f>
        <v>45825</v>
      </c>
      <c r="G184" s="281" t="str">
        <f t="shared" si="32"/>
        <v>15.00</v>
      </c>
      <c r="H184" s="280">
        <f t="shared" si="32"/>
        <v>45846</v>
      </c>
      <c r="I184" s="281" t="str">
        <f t="shared" si="32"/>
        <v>9:00</v>
      </c>
      <c r="J184" s="280">
        <f t="shared" si="32"/>
        <v>45909</v>
      </c>
      <c r="K184" s="281" t="str">
        <f t="shared" si="32"/>
        <v>15.00</v>
      </c>
      <c r="L184" s="280">
        <f t="shared" si="32"/>
        <v>45924</v>
      </c>
      <c r="M184" s="281" t="str">
        <f t="shared" si="32"/>
        <v>9:00</v>
      </c>
      <c r="N184" s="280">
        <f t="shared" si="32"/>
        <v>45237</v>
      </c>
      <c r="O184" s="281">
        <f t="shared" si="32"/>
        <v>0.625</v>
      </c>
      <c r="P184" s="280">
        <f t="shared" si="32"/>
        <v>0</v>
      </c>
      <c r="Q184" s="281">
        <f t="shared" si="32"/>
        <v>0</v>
      </c>
      <c r="R184" s="347"/>
      <c r="S184" s="347"/>
    </row>
    <row r="185" spans="1:19">
      <c r="A185" s="270" t="s">
        <v>165</v>
      </c>
      <c r="B185" s="454" t="s">
        <v>188</v>
      </c>
      <c r="C185" s="454" t="s">
        <v>217</v>
      </c>
      <c r="D185" s="277" t="s">
        <v>189</v>
      </c>
      <c r="E185" s="465" t="s">
        <v>222</v>
      </c>
      <c r="F185" s="283">
        <f t="shared" ref="F185:Q185" si="33">F119</f>
        <v>45819</v>
      </c>
      <c r="G185" s="281" t="str">
        <f t="shared" si="33"/>
        <v>8.30</v>
      </c>
      <c r="H185" s="283">
        <f t="shared" si="33"/>
        <v>45840</v>
      </c>
      <c r="I185" s="281" t="str">
        <f t="shared" si="33"/>
        <v>8.30</v>
      </c>
      <c r="J185" s="283">
        <f t="shared" si="33"/>
        <v>45903</v>
      </c>
      <c r="K185" s="281" t="str">
        <f t="shared" si="33"/>
        <v>8.30</v>
      </c>
      <c r="L185" s="283">
        <f t="shared" si="33"/>
        <v>45918</v>
      </c>
      <c r="M185" s="281" t="str">
        <f t="shared" si="33"/>
        <v>8.30</v>
      </c>
      <c r="N185" s="283">
        <f t="shared" si="33"/>
        <v>45240</v>
      </c>
      <c r="O185" s="281">
        <f t="shared" si="33"/>
        <v>0.35416666666666669</v>
      </c>
      <c r="P185" s="283">
        <f t="shared" si="33"/>
        <v>0</v>
      </c>
      <c r="Q185" s="281">
        <f t="shared" si="33"/>
        <v>0</v>
      </c>
      <c r="R185" s="347"/>
      <c r="S185" s="347"/>
    </row>
    <row r="186" spans="1:19">
      <c r="A186" s="316"/>
      <c r="E186" s="471" t="s">
        <v>194</v>
      </c>
      <c r="F186" s="355"/>
      <c r="G186" s="343"/>
      <c r="H186" s="355"/>
      <c r="I186" s="343"/>
      <c r="J186" s="355"/>
      <c r="K186" s="343"/>
      <c r="L186" s="355"/>
      <c r="M186" s="343"/>
      <c r="N186" s="355"/>
      <c r="O186" s="343"/>
      <c r="P186" s="355"/>
      <c r="Q186" s="343"/>
      <c r="R186" s="347"/>
      <c r="S186" s="347"/>
    </row>
    <row r="187" spans="1:19">
      <c r="A187" s="270" t="s">
        <v>39</v>
      </c>
      <c r="B187" s="454" t="s">
        <v>188</v>
      </c>
      <c r="C187" s="454" t="s">
        <v>217</v>
      </c>
      <c r="D187" s="277" t="s">
        <v>189</v>
      </c>
      <c r="E187" s="465" t="s">
        <v>223</v>
      </c>
      <c r="F187" s="631">
        <f t="shared" ref="F187:Q187" si="34">F17</f>
        <v>45827</v>
      </c>
      <c r="G187" s="412" t="str">
        <f t="shared" si="34"/>
        <v>10:00</v>
      </c>
      <c r="H187" s="414">
        <f t="shared" si="34"/>
        <v>45848</v>
      </c>
      <c r="I187" s="412" t="str">
        <f t="shared" si="34"/>
        <v>10:00</v>
      </c>
      <c r="J187" s="280">
        <f t="shared" si="34"/>
        <v>45911</v>
      </c>
      <c r="K187" s="412" t="str">
        <f t="shared" si="34"/>
        <v>10:00</v>
      </c>
      <c r="L187" s="280">
        <f t="shared" si="34"/>
        <v>45926</v>
      </c>
      <c r="M187" s="412" t="str">
        <f t="shared" si="34"/>
        <v>10:00</v>
      </c>
      <c r="N187" s="280">
        <f t="shared" si="34"/>
        <v>45237</v>
      </c>
      <c r="O187" s="412">
        <f t="shared" si="34"/>
        <v>0.41666666666666669</v>
      </c>
      <c r="P187" s="280">
        <f t="shared" si="34"/>
        <v>0</v>
      </c>
      <c r="Q187" s="412">
        <f t="shared" si="34"/>
        <v>0</v>
      </c>
      <c r="R187" s="623"/>
      <c r="S187" s="623"/>
    </row>
    <row r="188" spans="1:19">
      <c r="A188" s="270" t="s">
        <v>119</v>
      </c>
      <c r="B188" s="454" t="s">
        <v>188</v>
      </c>
      <c r="C188" s="454" t="s">
        <v>217</v>
      </c>
      <c r="D188" s="277" t="s">
        <v>189</v>
      </c>
      <c r="E188" s="465" t="s">
        <v>224</v>
      </c>
      <c r="F188" s="631">
        <f t="shared" ref="F188:M188" si="35">F80</f>
        <v>45827</v>
      </c>
      <c r="G188" s="412" t="str">
        <f t="shared" si="35"/>
        <v>10:00</v>
      </c>
      <c r="H188" s="414">
        <f t="shared" si="35"/>
        <v>45848</v>
      </c>
      <c r="I188" s="412" t="str">
        <f t="shared" si="35"/>
        <v>10:00</v>
      </c>
      <c r="J188" s="280">
        <f t="shared" si="35"/>
        <v>45911</v>
      </c>
      <c r="K188" s="412" t="str">
        <f t="shared" si="35"/>
        <v>10:00</v>
      </c>
      <c r="L188" s="280">
        <f t="shared" si="35"/>
        <v>45926</v>
      </c>
      <c r="M188" s="412" t="str">
        <f t="shared" si="35"/>
        <v>10:00</v>
      </c>
      <c r="N188" s="280"/>
      <c r="O188" s="412"/>
      <c r="P188" s="280"/>
      <c r="Q188" s="412"/>
      <c r="R188" s="623"/>
      <c r="S188" s="623"/>
    </row>
    <row r="189" spans="1:19">
      <c r="A189" s="270" t="s">
        <v>168</v>
      </c>
      <c r="B189" s="454" t="s">
        <v>188</v>
      </c>
      <c r="C189" s="454" t="s">
        <v>217</v>
      </c>
      <c r="D189" s="277" t="s">
        <v>189</v>
      </c>
      <c r="E189" s="465" t="s">
        <v>225</v>
      </c>
      <c r="F189" s="283">
        <f t="shared" ref="F189:Q189" si="36">F120</f>
        <v>45828</v>
      </c>
      <c r="G189" s="281" t="str">
        <f t="shared" si="36"/>
        <v>15:30</v>
      </c>
      <c r="H189" s="280">
        <f t="shared" si="36"/>
        <v>45849</v>
      </c>
      <c r="I189" s="281" t="str">
        <f t="shared" si="36"/>
        <v>15:30</v>
      </c>
      <c r="J189" s="280">
        <f t="shared" si="36"/>
        <v>45911</v>
      </c>
      <c r="K189" s="281" t="str">
        <f t="shared" si="36"/>
        <v>15:30</v>
      </c>
      <c r="L189" s="280">
        <f t="shared" si="36"/>
        <v>45926</v>
      </c>
      <c r="M189" s="281" t="str">
        <f t="shared" si="36"/>
        <v>15:30</v>
      </c>
      <c r="N189" s="280">
        <f t="shared" si="36"/>
        <v>45238</v>
      </c>
      <c r="O189" s="281">
        <f t="shared" si="36"/>
        <v>0.41666666666666669</v>
      </c>
      <c r="P189" s="280">
        <f t="shared" si="36"/>
        <v>0</v>
      </c>
      <c r="Q189" s="281">
        <f t="shared" si="36"/>
        <v>0</v>
      </c>
      <c r="R189" s="347"/>
      <c r="S189" s="347"/>
    </row>
    <row r="190" spans="1:19" ht="21" thickBot="1">
      <c r="A190" s="302"/>
      <c r="B190" s="454"/>
      <c r="C190" s="454"/>
      <c r="D190" s="277"/>
      <c r="E190" s="445"/>
      <c r="F190" s="352"/>
      <c r="G190" s="353"/>
      <c r="H190" s="352"/>
      <c r="I190" s="353"/>
      <c r="J190" s="352"/>
      <c r="K190" s="353"/>
      <c r="L190" s="352"/>
      <c r="M190" s="353"/>
      <c r="N190" s="352"/>
      <c r="O190" s="353"/>
      <c r="P190" s="352"/>
      <c r="Q190" s="353"/>
      <c r="R190" s="353"/>
      <c r="S190" s="353"/>
    </row>
    <row r="191" spans="1:19" ht="21.75" thickTop="1" thickBot="1">
      <c r="A191" s="302"/>
      <c r="B191" s="454"/>
      <c r="C191" s="454"/>
      <c r="D191" s="277"/>
      <c r="E191" s="311" t="s">
        <v>226</v>
      </c>
      <c r="F191" s="451"/>
      <c r="G191" s="349"/>
      <c r="H191" s="354"/>
      <c r="I191" s="349"/>
      <c r="J191" s="354"/>
      <c r="K191" s="349"/>
      <c r="L191" s="354"/>
      <c r="M191" s="349"/>
      <c r="N191" s="354"/>
      <c r="O191" s="349"/>
      <c r="P191" s="354"/>
      <c r="Q191" s="349"/>
      <c r="R191" s="347"/>
      <c r="S191" s="347"/>
    </row>
    <row r="192" spans="1:19" ht="21" thickTop="1">
      <c r="A192" s="270" t="s">
        <v>128</v>
      </c>
      <c r="B192" s="454" t="s">
        <v>188</v>
      </c>
      <c r="C192" s="454" t="s">
        <v>217</v>
      </c>
      <c r="D192" s="277" t="s">
        <v>198</v>
      </c>
      <c r="E192" s="278" t="s">
        <v>227</v>
      </c>
      <c r="F192" s="283">
        <f t="shared" ref="F192:Q192" si="37">F89</f>
        <v>45824</v>
      </c>
      <c r="G192" s="281" t="str">
        <f t="shared" si="37"/>
        <v>14.30</v>
      </c>
      <c r="H192" s="283">
        <f t="shared" si="37"/>
        <v>45845</v>
      </c>
      <c r="I192" s="281" t="str">
        <f t="shared" si="37"/>
        <v>14.30</v>
      </c>
      <c r="J192" s="283">
        <f t="shared" si="37"/>
        <v>45908</v>
      </c>
      <c r="K192" s="281" t="str">
        <f t="shared" si="37"/>
        <v>14.30</v>
      </c>
      <c r="L192" s="283">
        <f t="shared" si="37"/>
        <v>45923</v>
      </c>
      <c r="M192" s="281" t="str">
        <f t="shared" si="37"/>
        <v>14.30</v>
      </c>
      <c r="N192" s="283">
        <f t="shared" si="37"/>
        <v>45240</v>
      </c>
      <c r="O192" s="281">
        <f t="shared" si="37"/>
        <v>0.35416666666666669</v>
      </c>
      <c r="P192" s="283">
        <f t="shared" si="37"/>
        <v>0</v>
      </c>
      <c r="Q192" s="281">
        <f t="shared" si="37"/>
        <v>0</v>
      </c>
      <c r="R192" s="347"/>
      <c r="S192" s="347"/>
    </row>
    <row r="193" spans="1:19">
      <c r="A193" s="316"/>
      <c r="E193" s="471" t="s">
        <v>194</v>
      </c>
      <c r="F193" s="355"/>
      <c r="G193" s="343"/>
      <c r="H193" s="355"/>
      <c r="I193" s="343"/>
      <c r="J193" s="355"/>
      <c r="K193" s="343"/>
      <c r="L193" s="355"/>
      <c r="M193" s="343"/>
      <c r="N193" s="355"/>
      <c r="O193" s="343"/>
      <c r="P193" s="355"/>
      <c r="Q193" s="343"/>
      <c r="R193" s="347"/>
      <c r="S193" s="347"/>
    </row>
    <row r="194" spans="1:19">
      <c r="A194" s="270" t="s">
        <v>115</v>
      </c>
      <c r="B194" s="454" t="s">
        <v>188</v>
      </c>
      <c r="C194" s="454" t="s">
        <v>217</v>
      </c>
      <c r="D194" s="277" t="s">
        <v>198</v>
      </c>
      <c r="E194" s="465" t="s">
        <v>228</v>
      </c>
      <c r="F194" s="283">
        <f t="shared" ref="F194:M194" si="38">F76</f>
        <v>45825</v>
      </c>
      <c r="G194" s="281" t="str">
        <f t="shared" si="38"/>
        <v>9:00</v>
      </c>
      <c r="H194" s="283">
        <f t="shared" si="38"/>
        <v>45847</v>
      </c>
      <c r="I194" s="281" t="str">
        <f t="shared" si="38"/>
        <v>9:00</v>
      </c>
      <c r="J194" s="283">
        <f t="shared" si="38"/>
        <v>45903</v>
      </c>
      <c r="K194" s="281" t="str">
        <f t="shared" si="38"/>
        <v>9:00</v>
      </c>
      <c r="L194" s="283">
        <f t="shared" si="38"/>
        <v>45918</v>
      </c>
      <c r="M194" s="281" t="str">
        <f t="shared" si="38"/>
        <v>9:00</v>
      </c>
      <c r="N194" s="283" t="e">
        <f>#REF!</f>
        <v>#REF!</v>
      </c>
      <c r="O194" s="281" t="e">
        <f>#REF!</f>
        <v>#REF!</v>
      </c>
      <c r="P194" s="283" t="e">
        <f>#REF!</f>
        <v>#REF!</v>
      </c>
      <c r="Q194" s="281" t="e">
        <f>#REF!</f>
        <v>#REF!</v>
      </c>
      <c r="R194" s="347"/>
      <c r="S194" s="347"/>
    </row>
    <row r="195" spans="1:19">
      <c r="A195" s="270" t="s">
        <v>94</v>
      </c>
      <c r="B195" s="454" t="s">
        <v>188</v>
      </c>
      <c r="C195" s="454" t="s">
        <v>217</v>
      </c>
      <c r="D195" s="277" t="s">
        <v>198</v>
      </c>
      <c r="E195" s="465" t="s">
        <v>229</v>
      </c>
      <c r="F195" s="283">
        <f t="shared" ref="F195:Q195" si="39">F58</f>
        <v>45818</v>
      </c>
      <c r="G195" s="281">
        <f t="shared" si="39"/>
        <v>0.625</v>
      </c>
      <c r="H195" s="283">
        <f t="shared" si="39"/>
        <v>45839</v>
      </c>
      <c r="I195" s="281">
        <f t="shared" si="39"/>
        <v>0.625</v>
      </c>
      <c r="J195" s="283">
        <f t="shared" si="39"/>
        <v>45902</v>
      </c>
      <c r="K195" s="281" t="str">
        <f t="shared" si="39"/>
        <v>10:00</v>
      </c>
      <c r="L195" s="283">
        <f t="shared" si="39"/>
        <v>45917</v>
      </c>
      <c r="M195" s="281" t="str">
        <f t="shared" si="39"/>
        <v>10:00</v>
      </c>
      <c r="N195" s="283">
        <f t="shared" si="39"/>
        <v>45236</v>
      </c>
      <c r="O195" s="281">
        <f t="shared" si="39"/>
        <v>0.41666666666666669</v>
      </c>
      <c r="P195" s="283">
        <f t="shared" si="39"/>
        <v>0</v>
      </c>
      <c r="Q195" s="281">
        <f t="shared" si="39"/>
        <v>0</v>
      </c>
      <c r="R195" s="347"/>
      <c r="S195" s="347"/>
    </row>
    <row r="196" spans="1:19">
      <c r="A196" s="316"/>
      <c r="E196" s="471" t="s">
        <v>194</v>
      </c>
      <c r="F196" s="355"/>
      <c r="G196" s="343"/>
      <c r="H196" s="355"/>
      <c r="I196" s="343"/>
      <c r="J196" s="355"/>
      <c r="K196" s="343"/>
      <c r="L196" s="355"/>
      <c r="M196" s="343"/>
      <c r="N196" s="355"/>
      <c r="O196" s="343"/>
      <c r="P196" s="355"/>
      <c r="Q196" s="343"/>
      <c r="R196" s="347"/>
      <c r="S196" s="347"/>
    </row>
    <row r="197" spans="1:19">
      <c r="A197" s="270" t="s">
        <v>78</v>
      </c>
      <c r="B197" s="454" t="s">
        <v>188</v>
      </c>
      <c r="C197" s="454" t="s">
        <v>217</v>
      </c>
      <c r="D197" s="277" t="s">
        <v>198</v>
      </c>
      <c r="E197" s="465" t="s">
        <v>230</v>
      </c>
      <c r="F197" s="283">
        <f t="shared" ref="F197:M197" si="40">F45</f>
        <v>45820</v>
      </c>
      <c r="G197" s="281" t="str">
        <f t="shared" si="40"/>
        <v>9:00</v>
      </c>
      <c r="H197" s="283">
        <f t="shared" si="40"/>
        <v>45841</v>
      </c>
      <c r="I197" s="281" t="str">
        <f t="shared" si="40"/>
        <v>9:00</v>
      </c>
      <c r="J197" s="283">
        <f t="shared" si="40"/>
        <v>45911</v>
      </c>
      <c r="K197" s="281" t="str">
        <f t="shared" si="40"/>
        <v>9:00</v>
      </c>
      <c r="L197" s="283">
        <f t="shared" si="40"/>
        <v>45926</v>
      </c>
      <c r="M197" s="281" t="str">
        <f t="shared" si="40"/>
        <v>9:00</v>
      </c>
      <c r="N197" s="283">
        <f>N25</f>
        <v>45238</v>
      </c>
      <c r="O197" s="281">
        <f>O25</f>
        <v>0.375</v>
      </c>
      <c r="P197" s="283">
        <f>P25</f>
        <v>0</v>
      </c>
      <c r="Q197" s="281">
        <f>Q25</f>
        <v>0</v>
      </c>
      <c r="R197" s="347"/>
      <c r="S197" s="347"/>
    </row>
    <row r="198" spans="1:19">
      <c r="A198" s="270" t="s">
        <v>141</v>
      </c>
      <c r="B198" s="454" t="s">
        <v>188</v>
      </c>
      <c r="C198" s="454" t="s">
        <v>217</v>
      </c>
      <c r="D198" s="277" t="s">
        <v>198</v>
      </c>
      <c r="E198" s="465" t="s">
        <v>231</v>
      </c>
      <c r="F198" s="283">
        <f t="shared" ref="F198:Q198" si="41">F100</f>
        <v>45826</v>
      </c>
      <c r="G198" s="281" t="str">
        <f t="shared" si="41"/>
        <v>9:00</v>
      </c>
      <c r="H198" s="283">
        <f t="shared" si="41"/>
        <v>45849</v>
      </c>
      <c r="I198" s="281" t="str">
        <f t="shared" si="41"/>
        <v>9:00</v>
      </c>
      <c r="J198" s="283">
        <f t="shared" si="41"/>
        <v>45910</v>
      </c>
      <c r="K198" s="281" t="str">
        <f t="shared" si="41"/>
        <v>9:00</v>
      </c>
      <c r="L198" s="283">
        <f t="shared" si="41"/>
        <v>45925</v>
      </c>
      <c r="M198" s="281" t="str">
        <f t="shared" si="41"/>
        <v>9:00</v>
      </c>
      <c r="N198" s="283">
        <f t="shared" si="41"/>
        <v>45238</v>
      </c>
      <c r="O198" s="281">
        <f t="shared" si="41"/>
        <v>0.41666666666666669</v>
      </c>
      <c r="P198" s="283">
        <f t="shared" si="41"/>
        <v>0</v>
      </c>
      <c r="Q198" s="281">
        <f t="shared" si="41"/>
        <v>0</v>
      </c>
      <c r="R198" s="347"/>
      <c r="S198" s="347"/>
    </row>
    <row r="199" spans="1:19">
      <c r="A199" s="270" t="s">
        <v>77</v>
      </c>
      <c r="B199" s="454" t="s">
        <v>188</v>
      </c>
      <c r="C199" s="454" t="s">
        <v>217</v>
      </c>
      <c r="D199" s="277" t="s">
        <v>198</v>
      </c>
      <c r="E199" s="465" t="s">
        <v>232</v>
      </c>
      <c r="F199" s="283">
        <f t="shared" ref="F199:Q199" si="42">F44</f>
        <v>45817</v>
      </c>
      <c r="G199" s="281" t="str">
        <f t="shared" si="42"/>
        <v>15:00</v>
      </c>
      <c r="H199" s="283">
        <f t="shared" si="42"/>
        <v>45838</v>
      </c>
      <c r="I199" s="281" t="str">
        <f t="shared" si="42"/>
        <v>15:00</v>
      </c>
      <c r="J199" s="283">
        <f t="shared" si="42"/>
        <v>45901</v>
      </c>
      <c r="K199" s="281" t="str">
        <f t="shared" si="42"/>
        <v>15:00</v>
      </c>
      <c r="L199" s="283">
        <f t="shared" si="42"/>
        <v>45916</v>
      </c>
      <c r="M199" s="281" t="str">
        <f t="shared" si="42"/>
        <v>15:00</v>
      </c>
      <c r="N199" s="283">
        <f t="shared" si="42"/>
        <v>45238</v>
      </c>
      <c r="O199" s="281">
        <f t="shared" si="42"/>
        <v>0.375</v>
      </c>
      <c r="P199" s="283">
        <f t="shared" si="42"/>
        <v>0</v>
      </c>
      <c r="Q199" s="281">
        <f t="shared" si="42"/>
        <v>0</v>
      </c>
      <c r="R199" s="347"/>
      <c r="S199" s="347"/>
    </row>
    <row r="200" spans="1:19">
      <c r="A200" s="316"/>
      <c r="E200" s="454"/>
      <c r="F200" s="296"/>
      <c r="G200" s="347"/>
    </row>
    <row r="201" spans="1:19">
      <c r="A201" s="316"/>
      <c r="E201" s="454"/>
      <c r="F201" s="296"/>
      <c r="G201" s="347"/>
    </row>
    <row r="202" spans="1:19">
      <c r="A202" s="316"/>
      <c r="E202" s="454"/>
      <c r="F202" s="296"/>
      <c r="G202" s="347"/>
    </row>
    <row r="203" spans="1:19">
      <c r="A203" s="316"/>
      <c r="E203" s="454" t="s">
        <v>766</v>
      </c>
      <c r="F203" s="296"/>
      <c r="G203" s="347"/>
      <c r="I203" s="296"/>
      <c r="J203" s="296" t="s">
        <v>234</v>
      </c>
    </row>
    <row r="204" spans="1:19">
      <c r="A204" s="316"/>
      <c r="E204" s="454"/>
      <c r="F204" s="296"/>
      <c r="G204" s="347"/>
      <c r="I204" s="296"/>
      <c r="J204" s="296" t="s">
        <v>235</v>
      </c>
    </row>
    <row r="205" spans="1:19">
      <c r="A205" s="316"/>
      <c r="E205" s="454"/>
      <c r="F205" s="296"/>
      <c r="G205" s="347"/>
      <c r="I205" s="296"/>
      <c r="L205" s="296"/>
    </row>
    <row r="206" spans="1:19">
      <c r="A206" s="316"/>
      <c r="E206" s="454"/>
      <c r="F206" s="460"/>
    </row>
    <row r="207" spans="1:19" ht="25.5">
      <c r="A207" s="316"/>
      <c r="E207" s="701" t="s">
        <v>0</v>
      </c>
      <c r="F207" s="701"/>
      <c r="G207" s="701"/>
      <c r="H207" s="701"/>
      <c r="I207" s="701"/>
      <c r="J207" s="701"/>
      <c r="K207" s="701"/>
      <c r="L207" s="701"/>
      <c r="M207" s="701"/>
      <c r="N207" s="701"/>
      <c r="O207" s="701"/>
      <c r="P207" s="701"/>
      <c r="Q207" s="701"/>
      <c r="R207" s="415"/>
      <c r="S207" s="415"/>
    </row>
    <row r="208" spans="1:19" ht="25.5">
      <c r="A208" s="316"/>
      <c r="E208" s="701" t="s">
        <v>179</v>
      </c>
      <c r="F208" s="701"/>
      <c r="G208" s="701"/>
      <c r="H208" s="701"/>
      <c r="I208" s="701"/>
      <c r="J208" s="701"/>
      <c r="K208" s="701"/>
      <c r="L208" s="701"/>
      <c r="M208" s="701"/>
      <c r="N208" s="701"/>
      <c r="O208" s="701"/>
      <c r="P208" s="701"/>
      <c r="Q208" s="701"/>
      <c r="R208" s="415"/>
      <c r="S208" s="415"/>
    </row>
    <row r="209" spans="1:20" ht="30">
      <c r="A209" s="316"/>
      <c r="E209" s="704" t="s">
        <v>236</v>
      </c>
      <c r="F209" s="704"/>
      <c r="G209" s="704"/>
      <c r="H209" s="704"/>
      <c r="I209" s="704"/>
      <c r="J209" s="704"/>
      <c r="K209" s="704"/>
      <c r="L209" s="704"/>
      <c r="M209" s="704"/>
      <c r="N209" s="704"/>
      <c r="O209" s="704"/>
      <c r="P209" s="704"/>
      <c r="Q209" s="704"/>
      <c r="R209" s="415"/>
      <c r="S209" s="415"/>
    </row>
    <row r="210" spans="1:20" ht="25.5">
      <c r="A210" s="316"/>
      <c r="E210" s="701" t="s">
        <v>760</v>
      </c>
      <c r="F210" s="701"/>
      <c r="G210" s="701"/>
      <c r="H210" s="701"/>
      <c r="I210" s="701"/>
      <c r="J210" s="701"/>
      <c r="K210" s="701"/>
      <c r="L210" s="701"/>
      <c r="M210" s="701"/>
      <c r="N210" s="701"/>
      <c r="O210" s="701"/>
      <c r="P210" s="701"/>
      <c r="Q210" s="701"/>
      <c r="R210" s="415"/>
      <c r="S210" s="415"/>
    </row>
    <row r="211" spans="1:20" ht="24" thickBot="1">
      <c r="A211" s="316"/>
      <c r="E211" s="461"/>
      <c r="F211" s="460"/>
    </row>
    <row r="212" spans="1:20" ht="21.75" customHeight="1" thickBot="1">
      <c r="A212" s="316"/>
      <c r="E212" s="688" t="s">
        <v>182</v>
      </c>
      <c r="F212" s="709" t="s">
        <v>398</v>
      </c>
      <c r="G212" s="710"/>
      <c r="H212" s="710"/>
      <c r="I212" s="711"/>
      <c r="J212" s="709" t="s">
        <v>743</v>
      </c>
      <c r="K212" s="710"/>
      <c r="L212" s="710"/>
      <c r="M212" s="711"/>
      <c r="N212" s="712" t="s">
        <v>183</v>
      </c>
      <c r="O212" s="713"/>
      <c r="P212" s="712" t="s">
        <v>184</v>
      </c>
      <c r="Q212" s="713"/>
      <c r="R212" s="629"/>
      <c r="S212" s="629"/>
    </row>
    <row r="213" spans="1:20" ht="21.75" customHeight="1" thickBot="1">
      <c r="A213" s="316"/>
      <c r="E213" s="689"/>
      <c r="F213" s="672" t="s">
        <v>12</v>
      </c>
      <c r="G213" s="673"/>
      <c r="H213" s="672" t="s">
        <v>13</v>
      </c>
      <c r="I213" s="673"/>
      <c r="J213" s="672" t="s">
        <v>12</v>
      </c>
      <c r="K213" s="673"/>
      <c r="L213" s="672" t="s">
        <v>13</v>
      </c>
      <c r="M213" s="673"/>
      <c r="N213" s="714"/>
      <c r="O213" s="715"/>
      <c r="P213" s="714"/>
      <c r="Q213" s="715"/>
      <c r="R213" s="629"/>
      <c r="S213" s="629"/>
    </row>
    <row r="214" spans="1:20" ht="21" thickBot="1">
      <c r="A214" s="316"/>
      <c r="E214" s="692"/>
      <c r="F214" s="344" t="s">
        <v>185</v>
      </c>
      <c r="G214" s="345" t="s">
        <v>186</v>
      </c>
      <c r="H214" s="344" t="s">
        <v>185</v>
      </c>
      <c r="I214" s="345" t="s">
        <v>186</v>
      </c>
      <c r="J214" s="344" t="s">
        <v>185</v>
      </c>
      <c r="K214" s="345" t="s">
        <v>186</v>
      </c>
      <c r="L214" s="344" t="s">
        <v>185</v>
      </c>
      <c r="M214" s="345" t="s">
        <v>186</v>
      </c>
      <c r="N214" s="344" t="s">
        <v>185</v>
      </c>
      <c r="O214" s="345" t="s">
        <v>186</v>
      </c>
      <c r="P214" s="344" t="s">
        <v>185</v>
      </c>
      <c r="Q214" s="345" t="s">
        <v>186</v>
      </c>
      <c r="R214" s="630"/>
      <c r="S214" s="630"/>
    </row>
    <row r="215" spans="1:20" ht="21.75" thickTop="1" thickBot="1">
      <c r="A215" s="316"/>
      <c r="E215" s="311" t="s">
        <v>187</v>
      </c>
      <c r="F215" s="296"/>
      <c r="G215" s="347"/>
    </row>
    <row r="216" spans="1:20" ht="21" thickTop="1">
      <c r="A216" s="270" t="s">
        <v>142</v>
      </c>
      <c r="B216" s="454" t="s">
        <v>237</v>
      </c>
      <c r="C216" s="454" t="s">
        <v>189</v>
      </c>
      <c r="D216" s="277" t="s">
        <v>189</v>
      </c>
      <c r="E216" s="284" t="s">
        <v>238</v>
      </c>
      <c r="F216" s="280">
        <f t="shared" ref="F216:Q216" si="43">F101</f>
        <v>45821</v>
      </c>
      <c r="G216" s="281" t="str">
        <f t="shared" si="43"/>
        <v>8:30</v>
      </c>
      <c r="H216" s="280">
        <f t="shared" si="43"/>
        <v>45842</v>
      </c>
      <c r="I216" s="281" t="str">
        <f t="shared" si="43"/>
        <v>8:30</v>
      </c>
      <c r="J216" s="280">
        <f t="shared" si="43"/>
        <v>45905</v>
      </c>
      <c r="K216" s="281" t="str">
        <f t="shared" si="43"/>
        <v>8:30</v>
      </c>
      <c r="L216" s="280">
        <f t="shared" si="43"/>
        <v>45923</v>
      </c>
      <c r="M216" s="281" t="str">
        <f t="shared" si="43"/>
        <v>8:30</v>
      </c>
      <c r="N216" s="280">
        <f t="shared" si="43"/>
        <v>45237</v>
      </c>
      <c r="O216" s="281">
        <f t="shared" si="43"/>
        <v>0.35416666666666669</v>
      </c>
      <c r="P216" s="280">
        <f t="shared" si="43"/>
        <v>0</v>
      </c>
      <c r="Q216" s="281">
        <f t="shared" si="43"/>
        <v>0</v>
      </c>
      <c r="R216" s="347"/>
      <c r="S216" s="347"/>
    </row>
    <row r="217" spans="1:20">
      <c r="A217" s="270" t="s">
        <v>88</v>
      </c>
      <c r="B217" s="454" t="s">
        <v>237</v>
      </c>
      <c r="C217" s="454" t="s">
        <v>189</v>
      </c>
      <c r="D217" s="277" t="s">
        <v>189</v>
      </c>
      <c r="E217" s="284" t="s">
        <v>239</v>
      </c>
      <c r="F217" s="280">
        <f t="shared" ref="F217:Q217" si="44">F52</f>
        <v>45828</v>
      </c>
      <c r="G217" s="281" t="str">
        <f t="shared" si="44"/>
        <v>9.00</v>
      </c>
      <c r="H217" s="280">
        <f t="shared" si="44"/>
        <v>45848</v>
      </c>
      <c r="I217" s="281" t="str">
        <f t="shared" si="44"/>
        <v>9.00</v>
      </c>
      <c r="J217" s="280">
        <f t="shared" si="44"/>
        <v>45902</v>
      </c>
      <c r="K217" s="281" t="str">
        <f t="shared" si="44"/>
        <v>9.00</v>
      </c>
      <c r="L217" s="280">
        <f t="shared" si="44"/>
        <v>45917</v>
      </c>
      <c r="M217" s="281" t="str">
        <f t="shared" si="44"/>
        <v>15.00</v>
      </c>
      <c r="N217" s="280">
        <f t="shared" si="44"/>
        <v>45236</v>
      </c>
      <c r="O217" s="281">
        <f t="shared" si="44"/>
        <v>0.625</v>
      </c>
      <c r="P217" s="280">
        <f t="shared" si="44"/>
        <v>0</v>
      </c>
      <c r="Q217" s="281">
        <f t="shared" si="44"/>
        <v>0</v>
      </c>
      <c r="R217" s="347"/>
      <c r="S217" s="347"/>
    </row>
    <row r="218" spans="1:20">
      <c r="A218" s="270" t="s">
        <v>129</v>
      </c>
      <c r="B218" s="454" t="s">
        <v>237</v>
      </c>
      <c r="C218" s="454" t="s">
        <v>189</v>
      </c>
      <c r="D218" s="277" t="s">
        <v>189</v>
      </c>
      <c r="E218" s="278" t="s">
        <v>240</v>
      </c>
      <c r="F218" s="280">
        <f t="shared" ref="F218:Q218" si="45">F90</f>
        <v>45825</v>
      </c>
      <c r="G218" s="281">
        <f t="shared" si="45"/>
        <v>0.5</v>
      </c>
      <c r="H218" s="280">
        <f t="shared" si="45"/>
        <v>45846</v>
      </c>
      <c r="I218" s="281">
        <f t="shared" si="45"/>
        <v>0.5</v>
      </c>
      <c r="J218" s="280">
        <f t="shared" si="45"/>
        <v>45909</v>
      </c>
      <c r="K218" s="281">
        <f t="shared" si="45"/>
        <v>0.5</v>
      </c>
      <c r="L218" s="280">
        <f t="shared" si="45"/>
        <v>45924</v>
      </c>
      <c r="M218" s="281">
        <f t="shared" si="45"/>
        <v>0.5</v>
      </c>
      <c r="N218" s="280">
        <f t="shared" si="45"/>
        <v>45240</v>
      </c>
      <c r="O218" s="281">
        <f t="shared" si="45"/>
        <v>0.5</v>
      </c>
      <c r="P218" s="280">
        <f t="shared" si="45"/>
        <v>0</v>
      </c>
      <c r="Q218" s="281">
        <f t="shared" si="45"/>
        <v>0</v>
      </c>
      <c r="R218" s="347"/>
      <c r="S218" s="347"/>
    </row>
    <row r="219" spans="1:20">
      <c r="A219" s="286"/>
      <c r="B219" s="277"/>
      <c r="C219" s="277"/>
      <c r="D219" s="277"/>
      <c r="E219" s="287"/>
      <c r="F219" s="305"/>
      <c r="G219" s="343"/>
      <c r="H219" s="305"/>
      <c r="I219" s="343"/>
      <c r="J219" s="305"/>
      <c r="K219" s="343"/>
      <c r="L219" s="305"/>
      <c r="M219" s="343"/>
      <c r="O219" s="301"/>
      <c r="T219" s="303"/>
    </row>
    <row r="220" spans="1:20">
      <c r="A220" s="270" t="s">
        <v>103</v>
      </c>
      <c r="B220" s="454" t="s">
        <v>237</v>
      </c>
      <c r="C220" s="454" t="s">
        <v>189</v>
      </c>
      <c r="D220" s="277" t="s">
        <v>189</v>
      </c>
      <c r="E220" s="284" t="s">
        <v>241</v>
      </c>
      <c r="F220" s="280">
        <f t="shared" ref="F220:Q220" si="46">F65</f>
        <v>45820</v>
      </c>
      <c r="G220" s="281">
        <f t="shared" si="46"/>
        <v>0.39583333333333331</v>
      </c>
      <c r="H220" s="280">
        <f t="shared" si="46"/>
        <v>45842</v>
      </c>
      <c r="I220" s="281">
        <f t="shared" si="46"/>
        <v>0.39583333333333331</v>
      </c>
      <c r="J220" s="280">
        <f t="shared" si="46"/>
        <v>45905</v>
      </c>
      <c r="K220" s="281" t="str">
        <f t="shared" si="46"/>
        <v>8:30</v>
      </c>
      <c r="L220" s="280">
        <f t="shared" si="46"/>
        <v>45923</v>
      </c>
      <c r="M220" s="281" t="str">
        <f t="shared" si="46"/>
        <v>8:30</v>
      </c>
      <c r="N220" s="280">
        <f t="shared" si="46"/>
        <v>45238</v>
      </c>
      <c r="O220" s="281">
        <f t="shared" si="46"/>
        <v>0.35416666666666669</v>
      </c>
      <c r="P220" s="280">
        <f t="shared" si="46"/>
        <v>0</v>
      </c>
      <c r="Q220" s="281">
        <f t="shared" si="46"/>
        <v>0</v>
      </c>
      <c r="R220" s="347"/>
      <c r="S220" s="347"/>
    </row>
    <row r="221" spans="1:20">
      <c r="A221" s="270" t="s">
        <v>27</v>
      </c>
      <c r="B221" s="454" t="s">
        <v>237</v>
      </c>
      <c r="C221" s="454" t="s">
        <v>189</v>
      </c>
      <c r="D221" s="277" t="s">
        <v>189</v>
      </c>
      <c r="E221" s="284" t="s">
        <v>242</v>
      </c>
      <c r="F221" s="280">
        <f t="shared" ref="F221:Q221" si="47">F9</f>
        <v>45828</v>
      </c>
      <c r="G221" s="281" t="str">
        <f t="shared" si="47"/>
        <v>9.00</v>
      </c>
      <c r="H221" s="280">
        <f t="shared" si="47"/>
        <v>45483</v>
      </c>
      <c r="I221" s="281" t="str">
        <f t="shared" si="47"/>
        <v>9.00</v>
      </c>
      <c r="J221" s="280">
        <f t="shared" si="47"/>
        <v>45902</v>
      </c>
      <c r="K221" s="281" t="str">
        <f t="shared" si="47"/>
        <v>9.00</v>
      </c>
      <c r="L221" s="280">
        <f t="shared" si="47"/>
        <v>45917</v>
      </c>
      <c r="M221" s="281" t="str">
        <f t="shared" si="47"/>
        <v>15.00</v>
      </c>
      <c r="N221" s="280">
        <f t="shared" si="47"/>
        <v>45236</v>
      </c>
      <c r="O221" s="281">
        <f t="shared" si="47"/>
        <v>0.625</v>
      </c>
      <c r="P221" s="280">
        <f t="shared" si="47"/>
        <v>0</v>
      </c>
      <c r="Q221" s="281">
        <f t="shared" si="47"/>
        <v>0</v>
      </c>
      <c r="R221" s="347"/>
      <c r="S221" s="347"/>
    </row>
    <row r="222" spans="1:20">
      <c r="A222" s="270" t="s">
        <v>127</v>
      </c>
      <c r="B222" s="454" t="s">
        <v>237</v>
      </c>
      <c r="C222" s="454" t="s">
        <v>189</v>
      </c>
      <c r="D222" s="277" t="s">
        <v>189</v>
      </c>
      <c r="E222" s="278" t="s">
        <v>243</v>
      </c>
      <c r="F222" s="280">
        <f t="shared" ref="F222:Q222" si="48">F88</f>
        <v>45825</v>
      </c>
      <c r="G222" s="351">
        <f t="shared" si="48"/>
        <v>0.5</v>
      </c>
      <c r="H222" s="280">
        <f t="shared" si="48"/>
        <v>45846</v>
      </c>
      <c r="I222" s="351">
        <f t="shared" si="48"/>
        <v>0.5</v>
      </c>
      <c r="J222" s="280">
        <f t="shared" si="48"/>
        <v>45909</v>
      </c>
      <c r="K222" s="351">
        <f t="shared" si="48"/>
        <v>0.5</v>
      </c>
      <c r="L222" s="280">
        <f t="shared" si="48"/>
        <v>45924</v>
      </c>
      <c r="M222" s="351">
        <f t="shared" si="48"/>
        <v>0.5</v>
      </c>
      <c r="N222" s="280">
        <f t="shared" si="48"/>
        <v>45240</v>
      </c>
      <c r="O222" s="351">
        <f t="shared" si="48"/>
        <v>0.5</v>
      </c>
      <c r="P222" s="280">
        <f t="shared" si="48"/>
        <v>0</v>
      </c>
      <c r="Q222" s="351">
        <f t="shared" si="48"/>
        <v>0</v>
      </c>
      <c r="R222" s="353"/>
      <c r="S222" s="353"/>
    </row>
    <row r="223" spans="1:20">
      <c r="A223" s="286"/>
      <c r="B223" s="277"/>
      <c r="C223" s="277"/>
      <c r="D223" s="277"/>
      <c r="E223" s="287"/>
      <c r="F223" s="305"/>
      <c r="G223" s="343"/>
      <c r="H223" s="305"/>
      <c r="I223" s="343"/>
      <c r="J223" s="305"/>
      <c r="K223" s="343"/>
      <c r="L223" s="305"/>
      <c r="M223" s="343"/>
      <c r="O223" s="301"/>
      <c r="T223" s="303"/>
    </row>
    <row r="224" spans="1:20">
      <c r="A224" s="270" t="s">
        <v>151</v>
      </c>
      <c r="B224" s="454" t="s">
        <v>237</v>
      </c>
      <c r="C224" s="454" t="s">
        <v>189</v>
      </c>
      <c r="D224" s="277" t="s">
        <v>189</v>
      </c>
      <c r="E224" s="278" t="s">
        <v>244</v>
      </c>
      <c r="F224" s="280">
        <f>F109</f>
        <v>45820</v>
      </c>
      <c r="G224" s="280" t="str">
        <f t="shared" ref="G224:M224" si="49">G109</f>
        <v>8:30</v>
      </c>
      <c r="H224" s="280">
        <f t="shared" si="49"/>
        <v>45842</v>
      </c>
      <c r="I224" s="280" t="str">
        <f t="shared" si="49"/>
        <v>8:30</v>
      </c>
      <c r="J224" s="280">
        <f t="shared" si="49"/>
        <v>45904</v>
      </c>
      <c r="K224" s="280" t="str">
        <f t="shared" si="49"/>
        <v>8:30</v>
      </c>
      <c r="L224" s="280">
        <f t="shared" si="49"/>
        <v>45922</v>
      </c>
      <c r="M224" s="280" t="str">
        <f t="shared" si="49"/>
        <v>8:30</v>
      </c>
      <c r="N224" s="280"/>
      <c r="O224" s="281"/>
      <c r="P224" s="280"/>
      <c r="Q224" s="281"/>
      <c r="R224" s="347"/>
      <c r="S224" s="347"/>
    </row>
    <row r="225" spans="1:20">
      <c r="A225" s="270" t="s">
        <v>100</v>
      </c>
      <c r="B225" s="454" t="s">
        <v>237</v>
      </c>
      <c r="C225" s="454" t="s">
        <v>189</v>
      </c>
      <c r="D225" s="277" t="s">
        <v>189</v>
      </c>
      <c r="E225" s="278" t="s">
        <v>245</v>
      </c>
      <c r="F225" s="280">
        <f t="shared" ref="F225:M225" si="50">F63</f>
        <v>45828</v>
      </c>
      <c r="G225" s="281" t="str">
        <f t="shared" si="50"/>
        <v>9.00</v>
      </c>
      <c r="H225" s="280">
        <f t="shared" si="50"/>
        <v>45848</v>
      </c>
      <c r="I225" s="281" t="str">
        <f t="shared" si="50"/>
        <v>9.00</v>
      </c>
      <c r="J225" s="280">
        <f t="shared" si="50"/>
        <v>45902</v>
      </c>
      <c r="K225" s="281" t="str">
        <f t="shared" si="50"/>
        <v>9.00</v>
      </c>
      <c r="L225" s="280">
        <f t="shared" si="50"/>
        <v>45917</v>
      </c>
      <c r="M225" s="281" t="str">
        <f t="shared" si="50"/>
        <v>15.00</v>
      </c>
      <c r="N225" s="280"/>
      <c r="O225" s="281"/>
      <c r="P225" s="280"/>
      <c r="Q225" s="281"/>
      <c r="R225" s="347"/>
      <c r="S225" s="347"/>
    </row>
    <row r="226" spans="1:20">
      <c r="A226" s="270" t="s">
        <v>69</v>
      </c>
      <c r="B226" s="454" t="s">
        <v>237</v>
      </c>
      <c r="C226" s="454" t="s">
        <v>189</v>
      </c>
      <c r="D226" s="277" t="s">
        <v>189</v>
      </c>
      <c r="E226" s="278" t="s">
        <v>246</v>
      </c>
      <c r="F226" s="280">
        <f t="shared" ref="F226:M226" si="51">F39</f>
        <v>45817</v>
      </c>
      <c r="G226" s="351" t="str">
        <f t="shared" si="51"/>
        <v>9:00</v>
      </c>
      <c r="H226" s="280">
        <f t="shared" si="51"/>
        <v>45846</v>
      </c>
      <c r="I226" s="351" t="str">
        <f t="shared" si="51"/>
        <v>9:00</v>
      </c>
      <c r="J226" s="280">
        <f t="shared" si="51"/>
        <v>45909</v>
      </c>
      <c r="K226" s="351" t="str">
        <f t="shared" si="51"/>
        <v>9:00</v>
      </c>
      <c r="L226" s="280">
        <f t="shared" si="51"/>
        <v>45924</v>
      </c>
      <c r="M226" s="351">
        <f t="shared" si="51"/>
        <v>0.5</v>
      </c>
      <c r="N226" s="280"/>
      <c r="O226" s="351"/>
      <c r="P226" s="280"/>
      <c r="Q226" s="351"/>
      <c r="R226" s="353"/>
      <c r="S226" s="353"/>
    </row>
    <row r="227" spans="1:20" ht="21" thickBot="1">
      <c r="A227" s="302"/>
      <c r="B227" s="454"/>
      <c r="C227" s="454"/>
      <c r="D227" s="277"/>
      <c r="E227" s="415"/>
      <c r="F227" s="346"/>
      <c r="G227" s="347"/>
      <c r="H227" s="346"/>
      <c r="I227" s="347"/>
      <c r="J227" s="346"/>
      <c r="K227" s="347"/>
      <c r="L227" s="346"/>
      <c r="M227" s="347"/>
      <c r="N227" s="346"/>
      <c r="O227" s="347"/>
      <c r="P227" s="346"/>
      <c r="Q227" s="347"/>
      <c r="R227" s="347"/>
      <c r="S227" s="347"/>
    </row>
    <row r="228" spans="1:20" ht="21.75" thickTop="1" thickBot="1">
      <c r="A228" s="454"/>
      <c r="B228" s="454"/>
      <c r="C228" s="454"/>
      <c r="D228" s="277"/>
      <c r="E228" s="311" t="s">
        <v>197</v>
      </c>
      <c r="F228" s="451"/>
      <c r="G228" s="349"/>
      <c r="H228" s="354"/>
      <c r="I228" s="349"/>
      <c r="J228" s="354"/>
      <c r="K228" s="349"/>
      <c r="L228" s="354"/>
      <c r="M228" s="349"/>
      <c r="N228" s="354"/>
      <c r="O228" s="349"/>
      <c r="P228" s="354"/>
      <c r="Q228" s="349"/>
      <c r="R228" s="347"/>
      <c r="S228" s="347"/>
    </row>
    <row r="229" spans="1:20" ht="21" thickTop="1">
      <c r="A229" s="270" t="s">
        <v>52</v>
      </c>
      <c r="B229" s="454" t="s">
        <v>237</v>
      </c>
      <c r="C229" s="454" t="s">
        <v>189</v>
      </c>
      <c r="D229" s="277" t="s">
        <v>198</v>
      </c>
      <c r="E229" s="284" t="s">
        <v>247</v>
      </c>
      <c r="F229" s="280">
        <f t="shared" ref="F229:Q229" si="52">F28</f>
        <v>45824</v>
      </c>
      <c r="G229" s="281" t="str">
        <f t="shared" si="52"/>
        <v>9:00</v>
      </c>
      <c r="H229" s="280">
        <f t="shared" si="52"/>
        <v>45845</v>
      </c>
      <c r="I229" s="281" t="str">
        <f t="shared" si="52"/>
        <v>9:00</v>
      </c>
      <c r="J229" s="280">
        <f t="shared" si="52"/>
        <v>45908</v>
      </c>
      <c r="K229" s="281" t="str">
        <f t="shared" si="52"/>
        <v>9:00</v>
      </c>
      <c r="L229" s="280">
        <f t="shared" si="52"/>
        <v>45923</v>
      </c>
      <c r="M229" s="281" t="str">
        <f t="shared" si="52"/>
        <v>9:00</v>
      </c>
      <c r="N229" s="280">
        <f t="shared" si="52"/>
        <v>45237</v>
      </c>
      <c r="O229" s="281">
        <f t="shared" si="52"/>
        <v>0.375</v>
      </c>
      <c r="P229" s="280">
        <f t="shared" si="52"/>
        <v>0</v>
      </c>
      <c r="Q229" s="281">
        <f t="shared" si="52"/>
        <v>0</v>
      </c>
      <c r="R229" s="347"/>
      <c r="S229" s="347"/>
    </row>
    <row r="230" spans="1:20">
      <c r="A230" s="270" t="s">
        <v>49</v>
      </c>
      <c r="B230" s="454" t="s">
        <v>237</v>
      </c>
      <c r="C230" s="454" t="s">
        <v>189</v>
      </c>
      <c r="D230" s="277" t="s">
        <v>198</v>
      </c>
      <c r="E230" s="284" t="s">
        <v>248</v>
      </c>
      <c r="F230" s="280">
        <f t="shared" ref="F230:M230" si="53">F24</f>
        <v>45827</v>
      </c>
      <c r="G230" s="281" t="str">
        <f t="shared" si="53"/>
        <v>9:00</v>
      </c>
      <c r="H230" s="280">
        <f t="shared" si="53"/>
        <v>45848</v>
      </c>
      <c r="I230" s="281" t="str">
        <f t="shared" si="53"/>
        <v>9:00</v>
      </c>
      <c r="J230" s="280">
        <f t="shared" si="53"/>
        <v>45911</v>
      </c>
      <c r="K230" s="281" t="str">
        <f t="shared" si="53"/>
        <v>9:00</v>
      </c>
      <c r="L230" s="280">
        <f t="shared" si="53"/>
        <v>45926</v>
      </c>
      <c r="M230" s="281" t="str">
        <f t="shared" si="53"/>
        <v>9:00</v>
      </c>
      <c r="N230" s="280">
        <f t="shared" ref="N230:Q231" si="54">N41</f>
        <v>45240</v>
      </c>
      <c r="O230" s="281">
        <f t="shared" si="54"/>
        <v>0.41666666666666669</v>
      </c>
      <c r="P230" s="280">
        <f t="shared" si="54"/>
        <v>0</v>
      </c>
      <c r="Q230" s="281">
        <f t="shared" si="54"/>
        <v>0</v>
      </c>
      <c r="R230" s="347"/>
      <c r="S230" s="347"/>
    </row>
    <row r="231" spans="1:20">
      <c r="A231" s="270" t="s">
        <v>74</v>
      </c>
      <c r="B231" s="454" t="s">
        <v>237</v>
      </c>
      <c r="C231" s="454" t="s">
        <v>189</v>
      </c>
      <c r="D231" s="277" t="s">
        <v>198</v>
      </c>
      <c r="E231" s="284" t="s">
        <v>249</v>
      </c>
      <c r="F231" s="280">
        <f t="shared" ref="F231:M231" si="55">F42</f>
        <v>45820</v>
      </c>
      <c r="G231" s="280" t="str">
        <f t="shared" si="55"/>
        <v>15:00</v>
      </c>
      <c r="H231" s="280">
        <f t="shared" si="55"/>
        <v>45841</v>
      </c>
      <c r="I231" s="280" t="str">
        <f t="shared" si="55"/>
        <v>10.00</v>
      </c>
      <c r="J231" s="280">
        <f t="shared" si="55"/>
        <v>45904</v>
      </c>
      <c r="K231" s="280" t="str">
        <f t="shared" si="55"/>
        <v>10.00</v>
      </c>
      <c r="L231" s="280">
        <f t="shared" si="55"/>
        <v>45919</v>
      </c>
      <c r="M231" s="280" t="str">
        <f t="shared" si="55"/>
        <v>15:00</v>
      </c>
      <c r="N231" s="280">
        <f t="shared" si="54"/>
        <v>45236</v>
      </c>
      <c r="O231" s="280" t="str">
        <f t="shared" si="54"/>
        <v>15.30</v>
      </c>
      <c r="P231" s="280">
        <f t="shared" si="54"/>
        <v>0</v>
      </c>
      <c r="Q231" s="280">
        <f t="shared" si="54"/>
        <v>0</v>
      </c>
      <c r="R231" s="346"/>
      <c r="S231" s="346"/>
    </row>
    <row r="232" spans="1:20">
      <c r="A232" s="286"/>
      <c r="B232" s="277"/>
      <c r="C232" s="277"/>
      <c r="D232" s="277"/>
      <c r="E232" s="287"/>
      <c r="F232" s="305"/>
      <c r="G232" s="343"/>
      <c r="H232" s="305"/>
      <c r="I232" s="343"/>
      <c r="J232" s="305"/>
      <c r="K232" s="343"/>
      <c r="L232" s="305"/>
      <c r="M232" s="343"/>
      <c r="O232" s="301"/>
      <c r="T232" s="303"/>
    </row>
    <row r="233" spans="1:20">
      <c r="A233" s="270" t="s">
        <v>40</v>
      </c>
      <c r="B233" s="454" t="s">
        <v>237</v>
      </c>
      <c r="C233" s="454" t="s">
        <v>189</v>
      </c>
      <c r="D233" s="277" t="s">
        <v>198</v>
      </c>
      <c r="E233" s="284" t="s">
        <v>250</v>
      </c>
      <c r="F233" s="280">
        <f t="shared" ref="F233:M233" si="56">F18</f>
        <v>45826</v>
      </c>
      <c r="G233" s="281" t="str">
        <f t="shared" si="56"/>
        <v>9:00</v>
      </c>
      <c r="H233" s="280">
        <f t="shared" si="56"/>
        <v>45847</v>
      </c>
      <c r="I233" s="281" t="str">
        <f t="shared" si="56"/>
        <v>9:00</v>
      </c>
      <c r="J233" s="280">
        <f t="shared" si="56"/>
        <v>45908</v>
      </c>
      <c r="K233" s="281" t="str">
        <f t="shared" si="56"/>
        <v>9:00</v>
      </c>
      <c r="L233" s="280">
        <f t="shared" si="56"/>
        <v>45923</v>
      </c>
      <c r="M233" s="281" t="str">
        <f t="shared" si="56"/>
        <v>9:00</v>
      </c>
      <c r="N233" s="280" t="e">
        <f>#REF!</f>
        <v>#REF!</v>
      </c>
      <c r="O233" s="281" t="e">
        <f>#REF!</f>
        <v>#REF!</v>
      </c>
      <c r="P233" s="280" t="e">
        <f>#REF!</f>
        <v>#REF!</v>
      </c>
      <c r="Q233" s="281" t="e">
        <f>#REF!</f>
        <v>#REF!</v>
      </c>
      <c r="R233" s="347"/>
      <c r="S233" s="347"/>
    </row>
    <row r="234" spans="1:20">
      <c r="A234" s="271" t="s">
        <v>42</v>
      </c>
      <c r="B234" s="454" t="s">
        <v>237</v>
      </c>
      <c r="C234" s="454" t="s">
        <v>189</v>
      </c>
      <c r="D234" s="277" t="s">
        <v>198</v>
      </c>
      <c r="E234" s="284" t="s">
        <v>251</v>
      </c>
      <c r="F234" s="280">
        <f t="shared" ref="F234:M234" si="57">F20</f>
        <v>45821</v>
      </c>
      <c r="G234" s="351">
        <f t="shared" si="57"/>
        <v>0.375</v>
      </c>
      <c r="H234" s="280">
        <f t="shared" si="57"/>
        <v>45845</v>
      </c>
      <c r="I234" s="351">
        <f t="shared" si="57"/>
        <v>0.375</v>
      </c>
      <c r="J234" s="280">
        <f t="shared" si="57"/>
        <v>45905</v>
      </c>
      <c r="K234" s="351" t="str">
        <f t="shared" si="57"/>
        <v>9.00</v>
      </c>
      <c r="L234" s="280">
        <f t="shared" si="57"/>
        <v>45922</v>
      </c>
      <c r="M234" s="351">
        <f t="shared" si="57"/>
        <v>0.375</v>
      </c>
      <c r="N234" s="280" t="e">
        <f>#REF!</f>
        <v>#REF!</v>
      </c>
      <c r="O234" s="281" t="e">
        <f>#REF!</f>
        <v>#REF!</v>
      </c>
      <c r="P234" s="280" t="e">
        <f>#REF!</f>
        <v>#REF!</v>
      </c>
      <c r="Q234" s="281" t="e">
        <f>#REF!</f>
        <v>#REF!</v>
      </c>
      <c r="R234" s="347"/>
      <c r="S234" s="347"/>
    </row>
    <row r="235" spans="1:20">
      <c r="A235" s="270" t="s">
        <v>158</v>
      </c>
      <c r="B235" s="454" t="s">
        <v>237</v>
      </c>
      <c r="C235" s="454" t="s">
        <v>189</v>
      </c>
      <c r="D235" s="277" t="s">
        <v>198</v>
      </c>
      <c r="E235" s="284" t="s">
        <v>252</v>
      </c>
      <c r="F235" s="280">
        <f t="shared" ref="F235:Q235" si="58">F114</f>
        <v>45819</v>
      </c>
      <c r="G235" s="281" t="str">
        <f t="shared" si="58"/>
        <v>10.00</v>
      </c>
      <c r="H235" s="280">
        <f t="shared" si="58"/>
        <v>45840</v>
      </c>
      <c r="I235" s="281" t="str">
        <f t="shared" si="58"/>
        <v>10.00</v>
      </c>
      <c r="J235" s="280">
        <f t="shared" si="58"/>
        <v>45903</v>
      </c>
      <c r="K235" s="281" t="str">
        <f t="shared" si="58"/>
        <v>10.00</v>
      </c>
      <c r="L235" s="280">
        <f t="shared" si="58"/>
        <v>45918</v>
      </c>
      <c r="M235" s="281" t="str">
        <f t="shared" si="58"/>
        <v>10.00</v>
      </c>
      <c r="N235" s="280">
        <f t="shared" si="58"/>
        <v>45239</v>
      </c>
      <c r="O235" s="281">
        <f t="shared" si="58"/>
        <v>0.375</v>
      </c>
      <c r="P235" s="280">
        <f t="shared" si="58"/>
        <v>0</v>
      </c>
      <c r="Q235" s="281">
        <f t="shared" si="58"/>
        <v>0</v>
      </c>
      <c r="R235" s="347"/>
      <c r="S235" s="347"/>
    </row>
    <row r="236" spans="1:20">
      <c r="A236" s="286"/>
      <c r="B236" s="277"/>
      <c r="C236" s="277"/>
      <c r="D236" s="277"/>
      <c r="E236" s="287"/>
      <c r="F236" s="305"/>
      <c r="G236" s="343"/>
      <c r="H236" s="305"/>
      <c r="I236" s="343"/>
      <c r="J236" s="305"/>
      <c r="K236" s="343"/>
      <c r="L236" s="305"/>
      <c r="M236" s="343"/>
      <c r="O236" s="301"/>
      <c r="T236" s="303"/>
    </row>
    <row r="237" spans="1:20">
      <c r="A237" s="270" t="s">
        <v>97</v>
      </c>
      <c r="B237" s="454" t="s">
        <v>237</v>
      </c>
      <c r="C237" s="454" t="s">
        <v>189</v>
      </c>
      <c r="D237" s="277" t="s">
        <v>198</v>
      </c>
      <c r="E237" s="278" t="s">
        <v>767</v>
      </c>
      <c r="F237" s="280">
        <f t="shared" ref="F237:M237" si="59">F60</f>
        <v>45824</v>
      </c>
      <c r="G237" s="281" t="str">
        <f t="shared" si="59"/>
        <v>9:00</v>
      </c>
      <c r="H237" s="280">
        <f t="shared" si="59"/>
        <v>45845</v>
      </c>
      <c r="I237" s="281" t="str">
        <f t="shared" si="59"/>
        <v>9:00</v>
      </c>
      <c r="J237" s="280">
        <f t="shared" si="59"/>
        <v>45908</v>
      </c>
      <c r="K237" s="281" t="str">
        <f t="shared" si="59"/>
        <v>9:00</v>
      </c>
      <c r="L237" s="280">
        <f t="shared" si="59"/>
        <v>45923</v>
      </c>
      <c r="M237" s="281" t="str">
        <f t="shared" si="59"/>
        <v>9:00</v>
      </c>
      <c r="N237" s="280"/>
      <c r="O237" s="281"/>
      <c r="P237" s="280"/>
      <c r="Q237" s="281"/>
      <c r="R237" s="347"/>
      <c r="S237" s="347"/>
    </row>
    <row r="238" spans="1:20">
      <c r="A238" s="270" t="s">
        <v>77</v>
      </c>
      <c r="B238" s="454" t="s">
        <v>237</v>
      </c>
      <c r="C238" s="454" t="s">
        <v>189</v>
      </c>
      <c r="D238" s="277" t="s">
        <v>198</v>
      </c>
      <c r="E238" s="278" t="s">
        <v>768</v>
      </c>
      <c r="F238" s="280">
        <f t="shared" ref="F238:M238" si="60">F44</f>
        <v>45817</v>
      </c>
      <c r="G238" s="281" t="str">
        <f t="shared" si="60"/>
        <v>15:00</v>
      </c>
      <c r="H238" s="280">
        <f t="shared" si="60"/>
        <v>45838</v>
      </c>
      <c r="I238" s="281" t="str">
        <f t="shared" si="60"/>
        <v>15:00</v>
      </c>
      <c r="J238" s="280">
        <f t="shared" si="60"/>
        <v>45901</v>
      </c>
      <c r="K238" s="281" t="str">
        <f t="shared" si="60"/>
        <v>15:00</v>
      </c>
      <c r="L238" s="280">
        <f t="shared" si="60"/>
        <v>45916</v>
      </c>
      <c r="M238" s="281" t="str">
        <f t="shared" si="60"/>
        <v>15:00</v>
      </c>
      <c r="N238" s="280"/>
      <c r="O238" s="281"/>
      <c r="P238" s="280"/>
      <c r="Q238" s="281"/>
      <c r="R238" s="347"/>
      <c r="S238" s="347"/>
    </row>
    <row r="239" spans="1:20">
      <c r="A239" s="270" t="s">
        <v>107</v>
      </c>
      <c r="B239" s="454" t="s">
        <v>237</v>
      </c>
      <c r="C239" s="454" t="s">
        <v>189</v>
      </c>
      <c r="D239" s="277" t="s">
        <v>198</v>
      </c>
      <c r="E239" s="278" t="s">
        <v>769</v>
      </c>
      <c r="F239" s="280">
        <f t="shared" ref="F239:M239" si="61">F68</f>
        <v>45820</v>
      </c>
      <c r="G239" s="281" t="str">
        <f t="shared" si="61"/>
        <v>15:00</v>
      </c>
      <c r="H239" s="280">
        <f t="shared" si="61"/>
        <v>45841</v>
      </c>
      <c r="I239" s="281" t="str">
        <f t="shared" si="61"/>
        <v>10.00</v>
      </c>
      <c r="J239" s="280">
        <f t="shared" si="61"/>
        <v>45904</v>
      </c>
      <c r="K239" s="281" t="str">
        <f t="shared" si="61"/>
        <v>10.00</v>
      </c>
      <c r="L239" s="280">
        <f t="shared" si="61"/>
        <v>45919</v>
      </c>
      <c r="M239" s="281" t="str">
        <f t="shared" si="61"/>
        <v>15:00</v>
      </c>
      <c r="N239" s="280"/>
      <c r="O239" s="281"/>
      <c r="P239" s="280"/>
      <c r="Q239" s="281"/>
      <c r="R239" s="347"/>
      <c r="S239" s="347"/>
    </row>
    <row r="240" spans="1:20">
      <c r="A240" s="302"/>
      <c r="B240" s="454"/>
      <c r="C240" s="454"/>
      <c r="D240" s="277"/>
      <c r="E240" s="445"/>
      <c r="F240" s="305"/>
      <c r="G240" s="343"/>
      <c r="H240" s="305"/>
      <c r="I240" s="343"/>
      <c r="J240" s="305"/>
      <c r="K240" s="343"/>
      <c r="L240" s="305"/>
      <c r="M240" s="343"/>
      <c r="N240" s="305"/>
      <c r="O240" s="343"/>
      <c r="P240" s="305"/>
      <c r="Q240" s="343"/>
      <c r="R240" s="347"/>
      <c r="S240" s="347"/>
    </row>
    <row r="241" spans="1:20">
      <c r="A241" s="316"/>
      <c r="E241" s="463" t="s">
        <v>205</v>
      </c>
      <c r="F241" s="355"/>
      <c r="G241" s="343"/>
      <c r="H241" s="355"/>
      <c r="I241" s="343"/>
      <c r="J241" s="355"/>
      <c r="K241" s="343"/>
      <c r="L241" s="355"/>
      <c r="M241" s="343"/>
      <c r="N241" s="355"/>
      <c r="O241" s="343"/>
      <c r="P241" s="355"/>
      <c r="Q241" s="343"/>
      <c r="R241" s="347"/>
      <c r="S241" s="347"/>
    </row>
    <row r="242" spans="1:20">
      <c r="A242" s="270" t="s">
        <v>37</v>
      </c>
      <c r="B242" s="454" t="s">
        <v>237</v>
      </c>
      <c r="C242" s="454" t="s">
        <v>189</v>
      </c>
      <c r="D242" s="277" t="s">
        <v>198</v>
      </c>
      <c r="E242" s="278" t="s">
        <v>256</v>
      </c>
      <c r="F242" s="283">
        <f t="shared" ref="F242:Q242" si="62">F15</f>
        <v>45817</v>
      </c>
      <c r="G242" s="281">
        <f t="shared" si="62"/>
        <v>0.375</v>
      </c>
      <c r="H242" s="280">
        <f t="shared" si="62"/>
        <v>45838</v>
      </c>
      <c r="I242" s="281">
        <f t="shared" si="62"/>
        <v>0.375</v>
      </c>
      <c r="J242" s="280">
        <f t="shared" si="62"/>
        <v>45901</v>
      </c>
      <c r="K242" s="281">
        <f t="shared" si="62"/>
        <v>0.375</v>
      </c>
      <c r="L242" s="280">
        <f t="shared" si="62"/>
        <v>45916</v>
      </c>
      <c r="M242" s="281">
        <f t="shared" si="62"/>
        <v>0.375</v>
      </c>
      <c r="N242" s="280">
        <f t="shared" si="62"/>
        <v>45237</v>
      </c>
      <c r="O242" s="281">
        <f t="shared" si="62"/>
        <v>0.45833333333333331</v>
      </c>
      <c r="P242" s="280">
        <f t="shared" si="62"/>
        <v>0</v>
      </c>
      <c r="Q242" s="281">
        <f t="shared" si="62"/>
        <v>0</v>
      </c>
      <c r="R242" s="347"/>
      <c r="S242" s="347"/>
    </row>
    <row r="243" spans="1:20">
      <c r="A243" s="270" t="s">
        <v>79</v>
      </c>
      <c r="B243" s="454" t="s">
        <v>237</v>
      </c>
      <c r="C243" s="454" t="s">
        <v>189</v>
      </c>
      <c r="D243" s="277" t="s">
        <v>198</v>
      </c>
      <c r="E243" s="278" t="s">
        <v>257</v>
      </c>
      <c r="F243" s="283">
        <f t="shared" ref="F243:M243" si="63">F46</f>
        <v>45817</v>
      </c>
      <c r="G243" s="281" t="str">
        <f t="shared" si="63"/>
        <v>8:30</v>
      </c>
      <c r="H243" s="280">
        <f t="shared" si="63"/>
        <v>45838</v>
      </c>
      <c r="I243" s="281" t="str">
        <f t="shared" si="63"/>
        <v>8:30</v>
      </c>
      <c r="J243" s="280">
        <f t="shared" si="63"/>
        <v>45901</v>
      </c>
      <c r="K243" s="281" t="str">
        <f t="shared" si="63"/>
        <v>8:30</v>
      </c>
      <c r="L243" s="280">
        <f t="shared" si="63"/>
        <v>45916</v>
      </c>
      <c r="M243" s="281" t="str">
        <f t="shared" si="63"/>
        <v>8:30</v>
      </c>
      <c r="N243" s="280" t="e">
        <f>#REF!</f>
        <v>#REF!</v>
      </c>
      <c r="O243" s="281" t="e">
        <f>#REF!</f>
        <v>#REF!</v>
      </c>
      <c r="P243" s="280" t="e">
        <f>#REF!</f>
        <v>#REF!</v>
      </c>
      <c r="Q243" s="281" t="e">
        <f>#REF!</f>
        <v>#REF!</v>
      </c>
      <c r="R243" s="347"/>
      <c r="S243" s="347"/>
    </row>
    <row r="244" spans="1:20">
      <c r="A244" s="270" t="s">
        <v>109</v>
      </c>
      <c r="B244" s="454" t="s">
        <v>237</v>
      </c>
      <c r="C244" s="454" t="s">
        <v>189</v>
      </c>
      <c r="D244" s="277" t="s">
        <v>198</v>
      </c>
      <c r="E244" s="278" t="s">
        <v>258</v>
      </c>
      <c r="F244" s="283">
        <f t="shared" ref="F244:Q244" si="64">F70</f>
        <v>45817</v>
      </c>
      <c r="G244" s="281">
        <f t="shared" si="64"/>
        <v>0.35416666666666669</v>
      </c>
      <c r="H244" s="280">
        <f t="shared" si="64"/>
        <v>45838</v>
      </c>
      <c r="I244" s="281">
        <f t="shared" si="64"/>
        <v>0.35416666666666669</v>
      </c>
      <c r="J244" s="280">
        <f t="shared" si="64"/>
        <v>45901</v>
      </c>
      <c r="K244" s="281">
        <f t="shared" si="64"/>
        <v>0.35416666666666669</v>
      </c>
      <c r="L244" s="280">
        <f t="shared" si="64"/>
        <v>45916</v>
      </c>
      <c r="M244" s="281">
        <f t="shared" si="64"/>
        <v>0.35416666666666669</v>
      </c>
      <c r="N244" s="280">
        <f t="shared" si="64"/>
        <v>45238</v>
      </c>
      <c r="O244" s="281">
        <f t="shared" si="64"/>
        <v>0.33333333333333331</v>
      </c>
      <c r="P244" s="280">
        <f t="shared" si="64"/>
        <v>0</v>
      </c>
      <c r="Q244" s="281">
        <f t="shared" si="64"/>
        <v>0</v>
      </c>
      <c r="R244" s="347"/>
      <c r="S244" s="347"/>
    </row>
    <row r="245" spans="1:20">
      <c r="A245" s="270" t="s">
        <v>79</v>
      </c>
      <c r="B245" s="454" t="s">
        <v>237</v>
      </c>
      <c r="C245" s="454" t="s">
        <v>189</v>
      </c>
      <c r="D245" s="277" t="s">
        <v>198</v>
      </c>
      <c r="E245" s="278" t="s">
        <v>770</v>
      </c>
      <c r="F245" s="283">
        <f t="shared" ref="F245:M245" si="65">F46</f>
        <v>45817</v>
      </c>
      <c r="G245" s="281" t="str">
        <f t="shared" si="65"/>
        <v>8:30</v>
      </c>
      <c r="H245" s="280">
        <f t="shared" si="65"/>
        <v>45838</v>
      </c>
      <c r="I245" s="281" t="str">
        <f t="shared" si="65"/>
        <v>8:30</v>
      </c>
      <c r="J245" s="280">
        <f t="shared" si="65"/>
        <v>45901</v>
      </c>
      <c r="K245" s="281" t="str">
        <f t="shared" si="65"/>
        <v>8:30</v>
      </c>
      <c r="L245" s="280">
        <f t="shared" si="65"/>
        <v>45916</v>
      </c>
      <c r="M245" s="281" t="str">
        <f t="shared" si="65"/>
        <v>8:30</v>
      </c>
      <c r="N245" s="280"/>
      <c r="O245" s="281"/>
      <c r="P245" s="280"/>
      <c r="Q245" s="281"/>
      <c r="R245" s="347"/>
      <c r="S245" s="347"/>
    </row>
    <row r="246" spans="1:20" ht="21" thickBot="1">
      <c r="A246" s="302"/>
      <c r="B246" s="454"/>
      <c r="C246" s="454"/>
      <c r="D246" s="277"/>
      <c r="E246" s="445"/>
      <c r="F246" s="346"/>
      <c r="G246" s="347"/>
      <c r="H246" s="346"/>
      <c r="I246" s="347"/>
      <c r="J246" s="346"/>
      <c r="K246" s="347"/>
      <c r="L246" s="346"/>
      <c r="M246" s="347"/>
      <c r="N246" s="346"/>
      <c r="O246" s="347"/>
      <c r="P246" s="346"/>
      <c r="Q246" s="347"/>
      <c r="R246" s="347"/>
      <c r="S246" s="347"/>
    </row>
    <row r="247" spans="1:20" ht="21.75" thickTop="1" thickBot="1">
      <c r="A247" s="316"/>
      <c r="E247" s="311" t="s">
        <v>208</v>
      </c>
      <c r="F247" s="296"/>
      <c r="G247" s="359"/>
      <c r="H247" s="296"/>
      <c r="I247" s="359"/>
      <c r="J247" s="296"/>
      <c r="K247" s="359"/>
      <c r="L247" s="296"/>
      <c r="M247" s="359"/>
      <c r="N247" s="296"/>
      <c r="O247" s="359"/>
      <c r="P247" s="296"/>
      <c r="Q247" s="359"/>
      <c r="R247" s="359"/>
      <c r="S247" s="359"/>
    </row>
    <row r="248" spans="1:20" ht="21" thickTop="1">
      <c r="A248" s="270" t="s">
        <v>139</v>
      </c>
      <c r="B248" s="454" t="s">
        <v>237</v>
      </c>
      <c r="C248" s="454" t="s">
        <v>198</v>
      </c>
      <c r="D248" s="277" t="s">
        <v>189</v>
      </c>
      <c r="E248" s="284" t="s">
        <v>190</v>
      </c>
      <c r="F248" s="280">
        <f t="shared" ref="F248:Q248" si="66">F97</f>
        <v>45817</v>
      </c>
      <c r="G248" s="281" t="str">
        <f t="shared" si="66"/>
        <v>8:30</v>
      </c>
      <c r="H248" s="280">
        <f t="shared" si="66"/>
        <v>45838</v>
      </c>
      <c r="I248" s="281" t="str">
        <f t="shared" si="66"/>
        <v>8:30</v>
      </c>
      <c r="J248" s="280">
        <f t="shared" si="66"/>
        <v>45901</v>
      </c>
      <c r="K248" s="281" t="str">
        <f t="shared" si="66"/>
        <v>8:30</v>
      </c>
      <c r="L248" s="280">
        <f t="shared" si="66"/>
        <v>45916</v>
      </c>
      <c r="M248" s="281" t="str">
        <f t="shared" si="66"/>
        <v>8:30</v>
      </c>
      <c r="N248" s="280">
        <f t="shared" si="66"/>
        <v>45236</v>
      </c>
      <c r="O248" s="281">
        <f t="shared" si="66"/>
        <v>0.35416666666666669</v>
      </c>
      <c r="P248" s="280">
        <f t="shared" si="66"/>
        <v>0</v>
      </c>
      <c r="Q248" s="281">
        <f t="shared" si="66"/>
        <v>0</v>
      </c>
      <c r="R248" s="347"/>
      <c r="S248" s="347"/>
    </row>
    <row r="249" spans="1:20">
      <c r="A249" s="270" t="s">
        <v>155</v>
      </c>
      <c r="B249" s="454" t="s">
        <v>237</v>
      </c>
      <c r="C249" s="454" t="s">
        <v>198</v>
      </c>
      <c r="D249" s="277" t="s">
        <v>189</v>
      </c>
      <c r="E249" s="464" t="s">
        <v>260</v>
      </c>
      <c r="F249" s="280">
        <f t="shared" ref="F249:Q249" si="67">F111</f>
        <v>45825</v>
      </c>
      <c r="G249" s="281" t="str">
        <f t="shared" si="67"/>
        <v>15.00</v>
      </c>
      <c r="H249" s="280">
        <f t="shared" si="67"/>
        <v>45846</v>
      </c>
      <c r="I249" s="281" t="str">
        <f t="shared" si="67"/>
        <v>9:00</v>
      </c>
      <c r="J249" s="280">
        <f t="shared" si="67"/>
        <v>45909</v>
      </c>
      <c r="K249" s="281" t="str">
        <f t="shared" si="67"/>
        <v>15.00</v>
      </c>
      <c r="L249" s="280">
        <f t="shared" si="67"/>
        <v>45924</v>
      </c>
      <c r="M249" s="281" t="str">
        <f t="shared" si="67"/>
        <v>9:00</v>
      </c>
      <c r="N249" s="280">
        <f t="shared" si="67"/>
        <v>45237</v>
      </c>
      <c r="O249" s="281">
        <f t="shared" si="67"/>
        <v>0.625</v>
      </c>
      <c r="P249" s="280">
        <f t="shared" si="67"/>
        <v>0</v>
      </c>
      <c r="Q249" s="281">
        <f t="shared" si="67"/>
        <v>0</v>
      </c>
      <c r="R249" s="347"/>
      <c r="S249" s="347"/>
    </row>
    <row r="250" spans="1:20">
      <c r="A250" s="270" t="s">
        <v>164</v>
      </c>
      <c r="B250" s="454" t="s">
        <v>237</v>
      </c>
      <c r="C250" s="454" t="s">
        <v>198</v>
      </c>
      <c r="D250" s="277" t="s">
        <v>189</v>
      </c>
      <c r="E250" s="278" t="s">
        <v>261</v>
      </c>
      <c r="F250" s="280">
        <f t="shared" ref="F250:M250" si="68">F118</f>
        <v>45828</v>
      </c>
      <c r="G250" s="281">
        <f t="shared" si="68"/>
        <v>0.41666666666666669</v>
      </c>
      <c r="H250" s="280">
        <f t="shared" si="68"/>
        <v>45849</v>
      </c>
      <c r="I250" s="281">
        <f t="shared" si="68"/>
        <v>0.41666666666666669</v>
      </c>
      <c r="J250" s="280">
        <f t="shared" si="68"/>
        <v>45904</v>
      </c>
      <c r="K250" s="281">
        <f t="shared" si="68"/>
        <v>0.41666666666666669</v>
      </c>
      <c r="L250" s="280">
        <f t="shared" si="68"/>
        <v>45922</v>
      </c>
      <c r="M250" s="281">
        <f t="shared" si="68"/>
        <v>0.41666666666666669</v>
      </c>
      <c r="N250" s="280">
        <f>N37</f>
        <v>45240</v>
      </c>
      <c r="O250" s="281" t="str">
        <f>O37</f>
        <v>15:30</v>
      </c>
      <c r="P250" s="280">
        <f>P37</f>
        <v>0</v>
      </c>
      <c r="Q250" s="281">
        <f>Q37</f>
        <v>0</v>
      </c>
      <c r="R250" s="347"/>
      <c r="S250" s="347"/>
    </row>
    <row r="251" spans="1:20" ht="9.75" customHeight="1">
      <c r="A251" s="286"/>
      <c r="B251" s="277"/>
      <c r="C251" s="277"/>
      <c r="D251" s="277"/>
      <c r="E251" s="287"/>
      <c r="F251" s="305"/>
      <c r="G251" s="343"/>
      <c r="H251" s="305"/>
      <c r="I251" s="343"/>
      <c r="J251" s="305"/>
      <c r="K251" s="343"/>
      <c r="L251" s="305"/>
      <c r="M251" s="343"/>
      <c r="O251" s="301"/>
      <c r="T251" s="303"/>
    </row>
    <row r="252" spans="1:20">
      <c r="A252" s="270" t="s">
        <v>46</v>
      </c>
      <c r="B252" s="454" t="s">
        <v>237</v>
      </c>
      <c r="C252" s="454" t="s">
        <v>198</v>
      </c>
      <c r="D252" s="277" t="s">
        <v>189</v>
      </c>
      <c r="E252" s="284" t="s">
        <v>192</v>
      </c>
      <c r="F252" s="280">
        <f t="shared" ref="F252:M252" si="69">F23</f>
        <v>45824</v>
      </c>
      <c r="G252" s="280" t="str">
        <f t="shared" si="69"/>
        <v>9:00</v>
      </c>
      <c r="H252" s="280">
        <f t="shared" si="69"/>
        <v>45845</v>
      </c>
      <c r="I252" s="280" t="str">
        <f t="shared" si="69"/>
        <v>9:00</v>
      </c>
      <c r="J252" s="280">
        <f t="shared" si="69"/>
        <v>45902</v>
      </c>
      <c r="K252" s="280" t="str">
        <f t="shared" si="69"/>
        <v>9:00</v>
      </c>
      <c r="L252" s="280">
        <f t="shared" si="69"/>
        <v>45917</v>
      </c>
      <c r="M252" s="280" t="str">
        <f t="shared" si="69"/>
        <v>9:00</v>
      </c>
      <c r="N252" s="280" t="e">
        <f>#REF!</f>
        <v>#REF!</v>
      </c>
      <c r="O252" s="281" t="e">
        <f>#REF!</f>
        <v>#REF!</v>
      </c>
      <c r="P252" s="280" t="e">
        <f>#REF!</f>
        <v>#REF!</v>
      </c>
      <c r="Q252" s="281" t="e">
        <f>#REF!</f>
        <v>#REF!</v>
      </c>
      <c r="R252" s="347"/>
      <c r="S252" s="347"/>
    </row>
    <row r="253" spans="1:20">
      <c r="A253" s="270" t="s">
        <v>108</v>
      </c>
      <c r="B253" s="454" t="s">
        <v>237</v>
      </c>
      <c r="C253" s="454" t="s">
        <v>198</v>
      </c>
      <c r="D253" s="277" t="s">
        <v>189</v>
      </c>
      <c r="E253" s="465" t="s">
        <v>262</v>
      </c>
      <c r="F253" s="280">
        <f t="shared" ref="F253:Q253" si="70">F69</f>
        <v>45825</v>
      </c>
      <c r="G253" s="281" t="str">
        <f t="shared" si="70"/>
        <v>15.00</v>
      </c>
      <c r="H253" s="280">
        <f t="shared" si="70"/>
        <v>45846</v>
      </c>
      <c r="I253" s="281" t="str">
        <f t="shared" si="70"/>
        <v>9:00</v>
      </c>
      <c r="J253" s="280">
        <f t="shared" si="70"/>
        <v>45909</v>
      </c>
      <c r="K253" s="281" t="str">
        <f t="shared" si="70"/>
        <v>15.00</v>
      </c>
      <c r="L253" s="280">
        <f t="shared" si="70"/>
        <v>45924</v>
      </c>
      <c r="M253" s="281" t="str">
        <f t="shared" si="70"/>
        <v>9:00</v>
      </c>
      <c r="N253" s="280">
        <f t="shared" si="70"/>
        <v>45237</v>
      </c>
      <c r="O253" s="281">
        <f t="shared" si="70"/>
        <v>0.625</v>
      </c>
      <c r="P253" s="280">
        <f t="shared" si="70"/>
        <v>0</v>
      </c>
      <c r="Q253" s="281">
        <f t="shared" si="70"/>
        <v>0</v>
      </c>
      <c r="R253" s="347"/>
      <c r="S253" s="347"/>
    </row>
    <row r="254" spans="1:20">
      <c r="A254" s="270" t="s">
        <v>136</v>
      </c>
      <c r="B254" s="454" t="s">
        <v>237</v>
      </c>
      <c r="C254" s="454" t="s">
        <v>198</v>
      </c>
      <c r="D254" s="277" t="s">
        <v>189</v>
      </c>
      <c r="E254" s="278" t="s">
        <v>263</v>
      </c>
      <c r="F254" s="280">
        <f t="shared" ref="F254:Q254" si="71">F95</f>
        <v>45820</v>
      </c>
      <c r="G254" s="281" t="str">
        <f t="shared" si="71"/>
        <v>15:30</v>
      </c>
      <c r="H254" s="280">
        <f t="shared" si="71"/>
        <v>45841</v>
      </c>
      <c r="I254" s="281" t="str">
        <f t="shared" si="71"/>
        <v>15:30</v>
      </c>
      <c r="J254" s="280">
        <f t="shared" si="71"/>
        <v>45904</v>
      </c>
      <c r="K254" s="281" t="str">
        <f t="shared" si="71"/>
        <v>15:30</v>
      </c>
      <c r="L254" s="280">
        <f t="shared" si="71"/>
        <v>45919</v>
      </c>
      <c r="M254" s="281" t="str">
        <f t="shared" si="71"/>
        <v>15:30</v>
      </c>
      <c r="N254" s="280">
        <f t="shared" si="71"/>
        <v>45240</v>
      </c>
      <c r="O254" s="281" t="str">
        <f t="shared" si="71"/>
        <v>15:30</v>
      </c>
      <c r="P254" s="280">
        <f t="shared" si="71"/>
        <v>0</v>
      </c>
      <c r="Q254" s="281">
        <f t="shared" si="71"/>
        <v>0</v>
      </c>
      <c r="R254" s="347"/>
      <c r="S254" s="347"/>
    </row>
    <row r="255" spans="1:20" ht="21" thickBot="1">
      <c r="A255" s="302"/>
      <c r="B255" s="454"/>
      <c r="C255" s="454"/>
      <c r="D255" s="277"/>
      <c r="E255" s="415"/>
      <c r="F255" s="346"/>
      <c r="G255" s="347"/>
      <c r="H255" s="346"/>
      <c r="I255" s="347"/>
      <c r="J255" s="346"/>
      <c r="K255" s="347"/>
      <c r="L255" s="346"/>
      <c r="M255" s="347"/>
      <c r="N255" s="346"/>
      <c r="O255" s="347"/>
      <c r="P255" s="346"/>
      <c r="Q255" s="347"/>
      <c r="R255" s="347"/>
      <c r="S255" s="347"/>
    </row>
    <row r="256" spans="1:20" ht="21.75" thickTop="1" thickBot="1">
      <c r="A256" s="316"/>
      <c r="B256" s="454"/>
      <c r="C256" s="454"/>
      <c r="D256" s="277"/>
      <c r="E256" s="311" t="s">
        <v>214</v>
      </c>
      <c r="F256" s="296"/>
      <c r="G256" s="359"/>
      <c r="H256" s="296"/>
      <c r="I256" s="359"/>
      <c r="J256" s="296"/>
      <c r="K256" s="359"/>
      <c r="L256" s="296"/>
      <c r="M256" s="359"/>
      <c r="N256" s="296"/>
      <c r="O256" s="359"/>
      <c r="P256" s="296"/>
      <c r="Q256" s="359"/>
      <c r="R256" s="359"/>
      <c r="S256" s="359"/>
    </row>
    <row r="257" spans="1:20" ht="19.5" customHeight="1" thickTop="1">
      <c r="A257" s="321" t="s">
        <v>123</v>
      </c>
      <c r="B257" s="454" t="s">
        <v>237</v>
      </c>
      <c r="C257" s="454" t="s">
        <v>198</v>
      </c>
      <c r="D257" s="277" t="s">
        <v>198</v>
      </c>
      <c r="E257" s="632" t="s">
        <v>264</v>
      </c>
      <c r="F257" s="280">
        <f t="shared" ref="F257:Q257" si="72">F83</f>
        <v>45821</v>
      </c>
      <c r="G257" s="281">
        <f t="shared" si="72"/>
        <v>0.41666666666666669</v>
      </c>
      <c r="H257" s="280">
        <f t="shared" si="72"/>
        <v>45842</v>
      </c>
      <c r="I257" s="281">
        <f t="shared" si="72"/>
        <v>0.41666666666666669</v>
      </c>
      <c r="J257" s="280">
        <f t="shared" si="72"/>
        <v>45905</v>
      </c>
      <c r="K257" s="281">
        <f t="shared" si="72"/>
        <v>0.41666666666666669</v>
      </c>
      <c r="L257" s="280">
        <f t="shared" si="72"/>
        <v>45923</v>
      </c>
      <c r="M257" s="281">
        <f t="shared" si="72"/>
        <v>0.41666666666666669</v>
      </c>
      <c r="N257" s="280">
        <f t="shared" si="72"/>
        <v>45240</v>
      </c>
      <c r="O257" s="281" t="str">
        <f t="shared" si="72"/>
        <v>15.30</v>
      </c>
      <c r="P257" s="280">
        <f t="shared" si="72"/>
        <v>0</v>
      </c>
      <c r="Q257" s="281">
        <f t="shared" si="72"/>
        <v>0</v>
      </c>
      <c r="R257" s="347"/>
      <c r="S257" s="347"/>
    </row>
    <row r="258" spans="1:20" ht="40.5">
      <c r="A258" s="270" t="s">
        <v>116</v>
      </c>
      <c r="B258" s="310" t="s">
        <v>237</v>
      </c>
      <c r="C258" s="310" t="s">
        <v>198</v>
      </c>
      <c r="D258" s="293" t="s">
        <v>198</v>
      </c>
      <c r="E258" s="288" t="s">
        <v>265</v>
      </c>
      <c r="F258" s="280">
        <f t="shared" ref="F258:Q258" si="73">F77</f>
        <v>45824</v>
      </c>
      <c r="G258" s="281">
        <f t="shared" si="73"/>
        <v>0.375</v>
      </c>
      <c r="H258" s="280">
        <f t="shared" si="73"/>
        <v>45845</v>
      </c>
      <c r="I258" s="281">
        <f t="shared" si="73"/>
        <v>0.375</v>
      </c>
      <c r="J258" s="280">
        <f t="shared" si="73"/>
        <v>45908</v>
      </c>
      <c r="K258" s="281">
        <f t="shared" si="73"/>
        <v>0.375</v>
      </c>
      <c r="L258" s="280">
        <f t="shared" si="73"/>
        <v>45924</v>
      </c>
      <c r="M258" s="281">
        <f t="shared" si="73"/>
        <v>0.375</v>
      </c>
      <c r="N258" s="280">
        <f t="shared" si="73"/>
        <v>45236</v>
      </c>
      <c r="O258" s="281" t="str">
        <f t="shared" si="73"/>
        <v>9.00</v>
      </c>
      <c r="P258" s="280">
        <f t="shared" si="73"/>
        <v>0</v>
      </c>
      <c r="Q258" s="281">
        <f t="shared" si="73"/>
        <v>0</v>
      </c>
      <c r="R258" s="347"/>
      <c r="S258" s="347"/>
    </row>
    <row r="259" spans="1:20" ht="19.5" customHeight="1">
      <c r="A259" s="270" t="s">
        <v>148</v>
      </c>
      <c r="B259" s="310" t="s">
        <v>237</v>
      </c>
      <c r="C259" s="310" t="s">
        <v>198</v>
      </c>
      <c r="D259" s="293" t="s">
        <v>198</v>
      </c>
      <c r="E259" s="278" t="s">
        <v>266</v>
      </c>
      <c r="F259" s="280">
        <f t="shared" ref="F259:Q259" si="74">F105</f>
        <v>45819</v>
      </c>
      <c r="G259" s="281" t="str">
        <f t="shared" si="74"/>
        <v>15:00</v>
      </c>
      <c r="H259" s="280">
        <f t="shared" si="74"/>
        <v>45840</v>
      </c>
      <c r="I259" s="281" t="str">
        <f t="shared" si="74"/>
        <v>15:00</v>
      </c>
      <c r="J259" s="280">
        <f t="shared" si="74"/>
        <v>45903</v>
      </c>
      <c r="K259" s="281" t="str">
        <f t="shared" si="74"/>
        <v>15:00</v>
      </c>
      <c r="L259" s="280">
        <f t="shared" si="74"/>
        <v>45918</v>
      </c>
      <c r="M259" s="281" t="str">
        <f t="shared" si="74"/>
        <v>15:00</v>
      </c>
      <c r="N259" s="280">
        <f t="shared" si="74"/>
        <v>45239</v>
      </c>
      <c r="O259" s="281">
        <f t="shared" si="74"/>
        <v>0.625</v>
      </c>
      <c r="P259" s="280">
        <f t="shared" si="74"/>
        <v>0</v>
      </c>
      <c r="Q259" s="281">
        <f t="shared" si="74"/>
        <v>0</v>
      </c>
      <c r="R259" s="347"/>
      <c r="S259" s="347"/>
    </row>
    <row r="260" spans="1:20" ht="19.5" customHeight="1">
      <c r="A260" s="270" t="s">
        <v>104</v>
      </c>
      <c r="B260" s="310" t="s">
        <v>237</v>
      </c>
      <c r="C260" s="310" t="s">
        <v>198</v>
      </c>
      <c r="D260" s="293" t="s">
        <v>198</v>
      </c>
      <c r="E260" s="278" t="s">
        <v>267</v>
      </c>
      <c r="F260" s="280">
        <f t="shared" ref="F260:M260" si="75">F66</f>
        <v>45827</v>
      </c>
      <c r="G260" s="281">
        <f t="shared" si="75"/>
        <v>0.41666666666666669</v>
      </c>
      <c r="H260" s="280">
        <f t="shared" si="75"/>
        <v>45848</v>
      </c>
      <c r="I260" s="281">
        <f t="shared" si="75"/>
        <v>0.41666666666666669</v>
      </c>
      <c r="J260" s="280">
        <f t="shared" si="75"/>
        <v>45911</v>
      </c>
      <c r="K260" s="281">
        <f t="shared" si="75"/>
        <v>0.41666666666666669</v>
      </c>
      <c r="L260" s="280">
        <f t="shared" si="75"/>
        <v>45926</v>
      </c>
      <c r="M260" s="281">
        <f t="shared" si="75"/>
        <v>0.41666666666666669</v>
      </c>
      <c r="N260" s="280" t="e">
        <f>#REF!</f>
        <v>#REF!</v>
      </c>
      <c r="O260" s="281" t="e">
        <f>#REF!</f>
        <v>#REF!</v>
      </c>
      <c r="P260" s="280" t="e">
        <f>#REF!</f>
        <v>#REF!</v>
      </c>
      <c r="Q260" s="281" t="e">
        <f>#REF!</f>
        <v>#REF!</v>
      </c>
      <c r="R260" s="347"/>
      <c r="S260" s="347"/>
    </row>
    <row r="261" spans="1:20">
      <c r="A261" s="450"/>
      <c r="B261" s="277"/>
      <c r="C261" s="277"/>
      <c r="D261" s="277"/>
      <c r="E261" s="467"/>
      <c r="F261" s="305"/>
      <c r="G261" s="343"/>
      <c r="H261" s="305"/>
      <c r="I261" s="343"/>
      <c r="J261" s="305"/>
      <c r="K261" s="343"/>
      <c r="L261" s="305"/>
      <c r="M261" s="343"/>
      <c r="O261" s="301"/>
      <c r="T261" s="303"/>
    </row>
    <row r="262" spans="1:20" ht="24.75" customHeight="1">
      <c r="A262" s="270" t="s">
        <v>146</v>
      </c>
      <c r="B262" s="454" t="s">
        <v>237</v>
      </c>
      <c r="C262" s="454" t="s">
        <v>198</v>
      </c>
      <c r="D262" s="277" t="s">
        <v>198</v>
      </c>
      <c r="E262" s="466" t="s">
        <v>268</v>
      </c>
      <c r="F262" s="280">
        <f t="shared" ref="F262:Q262" si="76">F104</f>
        <v>45821</v>
      </c>
      <c r="G262" s="281" t="str">
        <f t="shared" si="76"/>
        <v>10.00</v>
      </c>
      <c r="H262" s="280">
        <f t="shared" si="76"/>
        <v>45842</v>
      </c>
      <c r="I262" s="281" t="str">
        <f t="shared" si="76"/>
        <v>10.00</v>
      </c>
      <c r="J262" s="280">
        <f t="shared" si="76"/>
        <v>45905</v>
      </c>
      <c r="K262" s="281" t="str">
        <f t="shared" si="76"/>
        <v>10.00</v>
      </c>
      <c r="L262" s="280">
        <f t="shared" si="76"/>
        <v>45923</v>
      </c>
      <c r="M262" s="281" t="str">
        <f t="shared" si="76"/>
        <v>10.00</v>
      </c>
      <c r="N262" s="280">
        <f t="shared" si="76"/>
        <v>45240</v>
      </c>
      <c r="O262" s="281" t="str">
        <f t="shared" si="76"/>
        <v>15.30</v>
      </c>
      <c r="P262" s="280">
        <f t="shared" si="76"/>
        <v>0</v>
      </c>
      <c r="Q262" s="281">
        <f t="shared" si="76"/>
        <v>0</v>
      </c>
      <c r="R262" s="347"/>
      <c r="S262" s="347"/>
    </row>
    <row r="263" spans="1:20" ht="40.5">
      <c r="A263" s="270" t="s">
        <v>93</v>
      </c>
      <c r="B263" s="454" t="s">
        <v>237</v>
      </c>
      <c r="C263" s="454" t="s">
        <v>198</v>
      </c>
      <c r="D263" s="277" t="s">
        <v>198</v>
      </c>
      <c r="E263" s="288" t="s">
        <v>269</v>
      </c>
      <c r="F263" s="280">
        <f t="shared" ref="F263:Q263" si="77">F57</f>
        <v>45824</v>
      </c>
      <c r="G263" s="281">
        <f t="shared" si="77"/>
        <v>0.70833333333333337</v>
      </c>
      <c r="H263" s="280">
        <f t="shared" si="77"/>
        <v>45845</v>
      </c>
      <c r="I263" s="281">
        <f t="shared" si="77"/>
        <v>0.70833333333333337</v>
      </c>
      <c r="J263" s="280">
        <f t="shared" si="77"/>
        <v>45904</v>
      </c>
      <c r="K263" s="281">
        <f t="shared" si="77"/>
        <v>0.70833333333333337</v>
      </c>
      <c r="L263" s="280">
        <f t="shared" si="77"/>
        <v>45919</v>
      </c>
      <c r="M263" s="281">
        <f t="shared" si="77"/>
        <v>0.70833333333333337</v>
      </c>
      <c r="N263" s="280">
        <f t="shared" si="77"/>
        <v>45236</v>
      </c>
      <c r="O263" s="281" t="str">
        <f t="shared" si="77"/>
        <v>9.00</v>
      </c>
      <c r="P263" s="280">
        <f t="shared" si="77"/>
        <v>0</v>
      </c>
      <c r="Q263" s="281">
        <f t="shared" si="77"/>
        <v>0</v>
      </c>
      <c r="R263" s="347"/>
      <c r="S263" s="347"/>
    </row>
    <row r="264" spans="1:20" ht="19.5" customHeight="1">
      <c r="A264" s="270" t="s">
        <v>106</v>
      </c>
      <c r="B264" s="454" t="s">
        <v>237</v>
      </c>
      <c r="C264" s="454" t="s">
        <v>198</v>
      </c>
      <c r="D264" s="277" t="s">
        <v>198</v>
      </c>
      <c r="E264" s="278" t="s">
        <v>270</v>
      </c>
      <c r="F264" s="280">
        <f t="shared" ref="F264:Q264" si="78">F67</f>
        <v>45819</v>
      </c>
      <c r="G264" s="281" t="str">
        <f t="shared" si="78"/>
        <v>15.00</v>
      </c>
      <c r="H264" s="280">
        <f t="shared" si="78"/>
        <v>45840</v>
      </c>
      <c r="I264" s="281" t="str">
        <f t="shared" si="78"/>
        <v>15.00</v>
      </c>
      <c r="J264" s="280">
        <f t="shared" si="78"/>
        <v>45903</v>
      </c>
      <c r="K264" s="281" t="str">
        <f t="shared" si="78"/>
        <v>15.00</v>
      </c>
      <c r="L264" s="280">
        <f t="shared" si="78"/>
        <v>45918</v>
      </c>
      <c r="M264" s="281" t="str">
        <f t="shared" si="78"/>
        <v>15.00</v>
      </c>
      <c r="N264" s="280">
        <f t="shared" si="78"/>
        <v>45239</v>
      </c>
      <c r="O264" s="281">
        <f t="shared" si="78"/>
        <v>0.70833333333333337</v>
      </c>
      <c r="P264" s="280">
        <f t="shared" si="78"/>
        <v>0</v>
      </c>
      <c r="Q264" s="281">
        <f t="shared" si="78"/>
        <v>0</v>
      </c>
      <c r="R264" s="347"/>
      <c r="S264" s="347"/>
    </row>
    <row r="265" spans="1:20" ht="19.5" customHeight="1">
      <c r="A265" s="270" t="s">
        <v>72</v>
      </c>
      <c r="B265" s="454" t="s">
        <v>237</v>
      </c>
      <c r="C265" s="454" t="s">
        <v>198</v>
      </c>
      <c r="D265" s="277" t="s">
        <v>198</v>
      </c>
      <c r="E265" s="466" t="s">
        <v>271</v>
      </c>
      <c r="F265" s="280">
        <f t="shared" ref="F265:Q265" si="79">F40</f>
        <v>45827</v>
      </c>
      <c r="G265" s="281">
        <f t="shared" si="79"/>
        <v>0.6875</v>
      </c>
      <c r="H265" s="280">
        <f t="shared" si="79"/>
        <v>45848</v>
      </c>
      <c r="I265" s="281">
        <f t="shared" si="79"/>
        <v>0.6875</v>
      </c>
      <c r="J265" s="280">
        <f t="shared" si="79"/>
        <v>45910</v>
      </c>
      <c r="K265" s="281">
        <f t="shared" si="79"/>
        <v>0.66666666666666663</v>
      </c>
      <c r="L265" s="280">
        <f t="shared" si="79"/>
        <v>45925</v>
      </c>
      <c r="M265" s="281">
        <f t="shared" si="79"/>
        <v>0.66666666666666663</v>
      </c>
      <c r="N265" s="280">
        <f t="shared" si="79"/>
        <v>45238</v>
      </c>
      <c r="O265" s="281">
        <f t="shared" si="79"/>
        <v>0.375</v>
      </c>
      <c r="P265" s="280">
        <f t="shared" si="79"/>
        <v>0</v>
      </c>
      <c r="Q265" s="281">
        <f t="shared" si="79"/>
        <v>0</v>
      </c>
      <c r="R265" s="347"/>
      <c r="S265" s="347"/>
    </row>
    <row r="266" spans="1:20">
      <c r="A266" s="302"/>
      <c r="B266" s="454"/>
      <c r="C266" s="454"/>
      <c r="D266" s="277"/>
      <c r="E266" s="445"/>
      <c r="F266" s="346"/>
      <c r="G266" s="347"/>
    </row>
    <row r="267" spans="1:20" ht="25.15" customHeight="1">
      <c r="A267" s="316"/>
      <c r="E267" s="700" t="s">
        <v>272</v>
      </c>
      <c r="F267" s="700"/>
      <c r="G267" s="700"/>
      <c r="H267" s="700"/>
      <c r="I267" s="700"/>
      <c r="J267" s="700"/>
      <c r="K267" s="700"/>
      <c r="L267" s="700"/>
      <c r="M267" s="700"/>
      <c r="N267" s="700"/>
      <c r="O267" s="700"/>
      <c r="P267" s="700"/>
      <c r="Q267" s="700"/>
      <c r="R267" s="415"/>
      <c r="S267" s="415"/>
    </row>
    <row r="268" spans="1:20" ht="21" thickBot="1">
      <c r="A268" s="316"/>
      <c r="E268" s="469"/>
      <c r="F268" s="469"/>
      <c r="G268" s="469"/>
    </row>
    <row r="269" spans="1:20" ht="21.75" thickTop="1" thickBot="1">
      <c r="A269" s="316"/>
      <c r="E269" s="311" t="s">
        <v>220</v>
      </c>
      <c r="F269" s="363"/>
      <c r="G269" s="359"/>
    </row>
    <row r="270" spans="1:20" ht="21" thickTop="1">
      <c r="A270" s="270" t="s">
        <v>95</v>
      </c>
      <c r="B270" s="454" t="s">
        <v>237</v>
      </c>
      <c r="C270" s="454" t="s">
        <v>217</v>
      </c>
      <c r="D270" s="277" t="s">
        <v>189</v>
      </c>
      <c r="E270" s="404" t="s">
        <v>273</v>
      </c>
      <c r="F270" s="280">
        <f t="shared" ref="F270:Q270" si="80">F59</f>
        <v>45825</v>
      </c>
      <c r="G270" s="281" t="str">
        <f t="shared" si="80"/>
        <v>8.30</v>
      </c>
      <c r="H270" s="280">
        <f t="shared" si="80"/>
        <v>45846</v>
      </c>
      <c r="I270" s="281" t="str">
        <f t="shared" si="80"/>
        <v>8.30</v>
      </c>
      <c r="J270" s="280">
        <f t="shared" si="80"/>
        <v>45909</v>
      </c>
      <c r="K270" s="281" t="str">
        <f t="shared" si="80"/>
        <v>14.00</v>
      </c>
      <c r="L270" s="280">
        <f t="shared" si="80"/>
        <v>45924</v>
      </c>
      <c r="M270" s="281" t="str">
        <f t="shared" si="80"/>
        <v>14.00</v>
      </c>
      <c r="N270" s="280">
        <f t="shared" si="80"/>
        <v>45240</v>
      </c>
      <c r="O270" s="281">
        <f t="shared" si="80"/>
        <v>0.58333333333333337</v>
      </c>
      <c r="P270" s="280">
        <f t="shared" si="80"/>
        <v>0</v>
      </c>
      <c r="Q270" s="281">
        <f t="shared" si="80"/>
        <v>0</v>
      </c>
      <c r="R270" s="347"/>
      <c r="S270" s="347"/>
    </row>
    <row r="271" spans="1:20">
      <c r="A271" s="270" t="s">
        <v>151</v>
      </c>
      <c r="B271" s="454" t="s">
        <v>237</v>
      </c>
      <c r="C271" s="454" t="s">
        <v>217</v>
      </c>
      <c r="D271" s="277" t="s">
        <v>189</v>
      </c>
      <c r="E271" s="288" t="s">
        <v>274</v>
      </c>
      <c r="F271" s="283">
        <f t="shared" ref="F271:M271" si="81">F108</f>
        <v>45827</v>
      </c>
      <c r="G271" s="281">
        <f t="shared" si="81"/>
        <v>0.39583333333333331</v>
      </c>
      <c r="H271" s="280">
        <f t="shared" si="81"/>
        <v>45848</v>
      </c>
      <c r="I271" s="281">
        <f t="shared" si="81"/>
        <v>0.39583333333333331</v>
      </c>
      <c r="J271" s="280">
        <f t="shared" si="81"/>
        <v>45905</v>
      </c>
      <c r="K271" s="281" t="str">
        <f t="shared" si="81"/>
        <v>8:30</v>
      </c>
      <c r="L271" s="280">
        <f t="shared" si="81"/>
        <v>45923</v>
      </c>
      <c r="M271" s="281" t="str">
        <f t="shared" si="81"/>
        <v>8:30</v>
      </c>
      <c r="N271" s="280" t="e">
        <f>#REF!</f>
        <v>#REF!</v>
      </c>
      <c r="O271" s="280" t="e">
        <f>#REF!</f>
        <v>#REF!</v>
      </c>
      <c r="P271" s="280" t="e">
        <f>#REF!</f>
        <v>#REF!</v>
      </c>
      <c r="Q271" s="280" t="e">
        <f>#REF!</f>
        <v>#REF!</v>
      </c>
      <c r="R271" s="346"/>
      <c r="S271" s="346"/>
    </row>
    <row r="272" spans="1:20">
      <c r="A272" s="270" t="s">
        <v>51</v>
      </c>
      <c r="B272" s="454" t="s">
        <v>237</v>
      </c>
      <c r="C272" s="454" t="s">
        <v>217</v>
      </c>
      <c r="D272" s="277" t="s">
        <v>189</v>
      </c>
      <c r="E272" s="470" t="s">
        <v>229</v>
      </c>
      <c r="F272" s="283">
        <f t="shared" ref="F272:Q272" si="82">F26</f>
        <v>45818</v>
      </c>
      <c r="G272" s="281">
        <f t="shared" si="82"/>
        <v>0.625</v>
      </c>
      <c r="H272" s="280">
        <f t="shared" si="82"/>
        <v>45839</v>
      </c>
      <c r="I272" s="281">
        <f t="shared" si="82"/>
        <v>0.625</v>
      </c>
      <c r="J272" s="280">
        <f t="shared" si="82"/>
        <v>45902</v>
      </c>
      <c r="K272" s="281" t="str">
        <f t="shared" si="82"/>
        <v>10:00</v>
      </c>
      <c r="L272" s="280">
        <f t="shared" si="82"/>
        <v>45917</v>
      </c>
      <c r="M272" s="281" t="str">
        <f t="shared" si="82"/>
        <v>10:00</v>
      </c>
      <c r="N272" s="280">
        <f t="shared" si="82"/>
        <v>45236</v>
      </c>
      <c r="O272" s="280" t="str">
        <f t="shared" si="82"/>
        <v>9.00</v>
      </c>
      <c r="P272" s="280">
        <f t="shared" si="82"/>
        <v>0</v>
      </c>
      <c r="Q272" s="280">
        <f t="shared" si="82"/>
        <v>0</v>
      </c>
      <c r="R272" s="346"/>
      <c r="S272" s="346"/>
    </row>
    <row r="273" spans="1:19">
      <c r="A273" s="316"/>
      <c r="E273" s="471" t="s">
        <v>771</v>
      </c>
      <c r="F273" s="362"/>
      <c r="G273" s="362"/>
      <c r="H273" s="362"/>
      <c r="I273" s="362"/>
      <c r="J273" s="362"/>
      <c r="K273" s="362"/>
      <c r="L273" s="362"/>
      <c r="M273" s="362"/>
      <c r="N273" s="362"/>
      <c r="O273" s="362"/>
      <c r="P273" s="362"/>
      <c r="Q273" s="362"/>
      <c r="R273" s="296"/>
      <c r="S273" s="296"/>
    </row>
    <row r="274" spans="1:19">
      <c r="A274" s="270" t="s">
        <v>170</v>
      </c>
      <c r="B274" s="454" t="s">
        <v>237</v>
      </c>
      <c r="C274" s="454" t="s">
        <v>217</v>
      </c>
      <c r="D274" s="277" t="s">
        <v>189</v>
      </c>
      <c r="E274" s="472" t="s">
        <v>276</v>
      </c>
      <c r="F274" s="283">
        <f t="shared" ref="F274:Q274" si="83">F122</f>
        <v>45824</v>
      </c>
      <c r="G274" s="283" t="str">
        <f t="shared" si="83"/>
        <v>9:00</v>
      </c>
      <c r="H274" s="283">
        <f t="shared" si="83"/>
        <v>45845</v>
      </c>
      <c r="I274" s="283" t="str">
        <f t="shared" si="83"/>
        <v>9:00</v>
      </c>
      <c r="J274" s="283">
        <f t="shared" si="83"/>
        <v>45911</v>
      </c>
      <c r="K274" s="356">
        <f t="shared" si="83"/>
        <v>0.625</v>
      </c>
      <c r="L274" s="283">
        <f t="shared" si="83"/>
        <v>45926</v>
      </c>
      <c r="M274" s="356" t="str">
        <f t="shared" si="83"/>
        <v>9:00</v>
      </c>
      <c r="N274" s="283">
        <f t="shared" si="83"/>
        <v>45240</v>
      </c>
      <c r="O274" s="283" t="str">
        <f t="shared" si="83"/>
        <v>9.30</v>
      </c>
      <c r="P274" s="283">
        <f t="shared" si="83"/>
        <v>0</v>
      </c>
      <c r="Q274" s="283">
        <f t="shared" si="83"/>
        <v>0</v>
      </c>
      <c r="R274" s="346"/>
      <c r="S274" s="346"/>
    </row>
    <row r="275" spans="1:19" ht="21" thickBot="1">
      <c r="A275" s="302"/>
      <c r="B275" s="454"/>
      <c r="C275" s="454"/>
      <c r="D275" s="277"/>
      <c r="E275" s="415"/>
      <c r="F275" s="346"/>
      <c r="G275" s="347"/>
      <c r="H275" s="346"/>
      <c r="I275" s="347"/>
      <c r="J275" s="346"/>
      <c r="K275" s="347"/>
      <c r="L275" s="346"/>
      <c r="M275" s="347"/>
      <c r="N275" s="346"/>
      <c r="O275" s="347"/>
      <c r="P275" s="346"/>
      <c r="Q275" s="347"/>
      <c r="R275" s="347"/>
      <c r="S275" s="347"/>
    </row>
    <row r="276" spans="1:19" ht="21.75" thickTop="1" thickBot="1">
      <c r="A276" s="316"/>
      <c r="E276" s="311" t="s">
        <v>226</v>
      </c>
      <c r="F276" s="363"/>
      <c r="G276" s="363"/>
      <c r="H276" s="363"/>
      <c r="I276" s="363"/>
      <c r="J276" s="363"/>
      <c r="K276" s="363"/>
      <c r="L276" s="363"/>
      <c r="M276" s="363"/>
      <c r="N276" s="363"/>
      <c r="O276" s="363"/>
      <c r="P276" s="363"/>
      <c r="Q276" s="363"/>
      <c r="R276" s="363"/>
      <c r="S276" s="363"/>
    </row>
    <row r="277" spans="1:19" ht="21" thickTop="1">
      <c r="A277" s="270" t="s">
        <v>145</v>
      </c>
      <c r="B277" s="454" t="s">
        <v>237</v>
      </c>
      <c r="C277" s="454" t="s">
        <v>217</v>
      </c>
      <c r="D277" s="277" t="s">
        <v>198</v>
      </c>
      <c r="E277" s="404" t="s">
        <v>277</v>
      </c>
      <c r="F277" s="280">
        <f t="shared" ref="F277:Q277" si="84">F103</f>
        <v>45826</v>
      </c>
      <c r="G277" s="281">
        <f t="shared" si="84"/>
        <v>0.45833333333333331</v>
      </c>
      <c r="H277" s="280">
        <f t="shared" si="84"/>
        <v>45847</v>
      </c>
      <c r="I277" s="281">
        <f t="shared" si="84"/>
        <v>0.45833333333333331</v>
      </c>
      <c r="J277" s="280">
        <f t="shared" si="84"/>
        <v>45902</v>
      </c>
      <c r="K277" s="281">
        <f t="shared" si="84"/>
        <v>0.45833333333333331</v>
      </c>
      <c r="L277" s="280">
        <f t="shared" si="84"/>
        <v>45917</v>
      </c>
      <c r="M277" s="281">
        <f t="shared" si="84"/>
        <v>0.45833333333333331</v>
      </c>
      <c r="N277" s="280">
        <f t="shared" si="84"/>
        <v>45236</v>
      </c>
      <c r="O277" s="281">
        <f t="shared" si="84"/>
        <v>0.45833333333333331</v>
      </c>
      <c r="P277" s="280">
        <f t="shared" si="84"/>
        <v>0</v>
      </c>
      <c r="Q277" s="281">
        <f t="shared" si="84"/>
        <v>0</v>
      </c>
      <c r="R277" s="347"/>
      <c r="S277" s="347"/>
    </row>
    <row r="278" spans="1:19">
      <c r="A278" s="270" t="s">
        <v>135</v>
      </c>
      <c r="B278" s="454" t="s">
        <v>237</v>
      </c>
      <c r="C278" s="454" t="s">
        <v>217</v>
      </c>
      <c r="D278" s="277" t="s">
        <v>198</v>
      </c>
      <c r="E278" s="288" t="s">
        <v>278</v>
      </c>
      <c r="F278" s="283">
        <f t="shared" ref="F278:M278" si="85">+F94</f>
        <v>45817</v>
      </c>
      <c r="G278" s="281">
        <f t="shared" si="85"/>
        <v>0.375</v>
      </c>
      <c r="H278" s="280">
        <f t="shared" si="85"/>
        <v>45839</v>
      </c>
      <c r="I278" s="281">
        <f t="shared" si="85"/>
        <v>0.375</v>
      </c>
      <c r="J278" s="280">
        <f t="shared" si="85"/>
        <v>45908</v>
      </c>
      <c r="K278" s="281">
        <f t="shared" si="85"/>
        <v>0.375</v>
      </c>
      <c r="L278" s="280">
        <f t="shared" si="85"/>
        <v>45923</v>
      </c>
      <c r="M278" s="281">
        <f t="shared" si="85"/>
        <v>0.375</v>
      </c>
      <c r="N278" s="280">
        <f>N45</f>
        <v>45237</v>
      </c>
      <c r="O278" s="281">
        <f>O45</f>
        <v>0.375</v>
      </c>
      <c r="P278" s="280">
        <f>P45</f>
        <v>0</v>
      </c>
      <c r="Q278" s="281">
        <f>Q45</f>
        <v>0</v>
      </c>
      <c r="R278" s="347"/>
      <c r="S278" s="347"/>
    </row>
    <row r="279" spans="1:19">
      <c r="A279" s="316"/>
      <c r="E279" s="471" t="s">
        <v>771</v>
      </c>
      <c r="F279" s="362"/>
      <c r="G279" s="362"/>
      <c r="H279" s="362"/>
      <c r="I279" s="362"/>
      <c r="J279" s="362"/>
      <c r="K279" s="362"/>
      <c r="L279" s="362"/>
      <c r="M279" s="362"/>
      <c r="N279" s="362"/>
      <c r="O279" s="362"/>
      <c r="P279" s="362"/>
      <c r="Q279" s="362"/>
      <c r="R279" s="296"/>
      <c r="S279" s="296"/>
    </row>
    <row r="280" spans="1:19">
      <c r="A280" s="270" t="s">
        <v>57</v>
      </c>
      <c r="B280" s="454" t="s">
        <v>237</v>
      </c>
      <c r="C280" s="454" t="s">
        <v>217</v>
      </c>
      <c r="D280" s="277" t="s">
        <v>198</v>
      </c>
      <c r="E280" s="278" t="s">
        <v>275</v>
      </c>
      <c r="F280" s="283">
        <f t="shared" ref="F280:Q280" si="86">F30</f>
        <v>45821</v>
      </c>
      <c r="G280" s="281">
        <f t="shared" si="86"/>
        <v>0.375</v>
      </c>
      <c r="H280" s="283">
        <f t="shared" si="86"/>
        <v>45841</v>
      </c>
      <c r="I280" s="281">
        <f t="shared" si="86"/>
        <v>0.375</v>
      </c>
      <c r="J280" s="283">
        <f t="shared" si="86"/>
        <v>45905</v>
      </c>
      <c r="K280" s="281">
        <f t="shared" si="86"/>
        <v>0.625</v>
      </c>
      <c r="L280" s="283">
        <f t="shared" si="86"/>
        <v>45920</v>
      </c>
      <c r="M280" s="281">
        <f t="shared" si="86"/>
        <v>0.625</v>
      </c>
      <c r="N280" s="283">
        <f t="shared" si="86"/>
        <v>0</v>
      </c>
      <c r="O280" s="283">
        <f t="shared" si="86"/>
        <v>0</v>
      </c>
      <c r="P280" s="283">
        <f t="shared" si="86"/>
        <v>0</v>
      </c>
      <c r="Q280" s="283">
        <f t="shared" si="86"/>
        <v>0</v>
      </c>
      <c r="R280" s="347"/>
      <c r="S280" s="347"/>
    </row>
    <row r="281" spans="1:19">
      <c r="A281" s="302"/>
      <c r="B281" s="454"/>
      <c r="C281" s="454"/>
      <c r="D281" s="277"/>
      <c r="E281" s="415"/>
      <c r="F281" s="346"/>
      <c r="G281" s="347"/>
    </row>
    <row r="282" spans="1:19" ht="27">
      <c r="A282" s="316"/>
      <c r="E282" s="700" t="s">
        <v>279</v>
      </c>
      <c r="F282" s="700"/>
      <c r="G282" s="700"/>
      <c r="H282" s="700"/>
      <c r="I282" s="700"/>
      <c r="J282" s="700"/>
      <c r="K282" s="700"/>
      <c r="L282" s="700"/>
      <c r="M282" s="700"/>
      <c r="N282" s="700"/>
      <c r="O282" s="700"/>
      <c r="P282" s="700"/>
      <c r="Q282" s="700"/>
      <c r="R282" s="415"/>
      <c r="S282" s="415"/>
    </row>
    <row r="283" spans="1:19" ht="21" thickBot="1">
      <c r="A283" s="316"/>
      <c r="E283" s="469"/>
      <c r="F283" s="469"/>
      <c r="G283" s="469"/>
    </row>
    <row r="284" spans="1:19" ht="21.75" thickTop="1" thickBot="1">
      <c r="A284" s="316"/>
      <c r="E284" s="311" t="s">
        <v>220</v>
      </c>
      <c r="F284" s="363"/>
      <c r="G284" s="363"/>
    </row>
    <row r="285" spans="1:19" ht="21" thickTop="1">
      <c r="A285" s="270" t="s">
        <v>154</v>
      </c>
      <c r="B285" s="454" t="s">
        <v>237</v>
      </c>
      <c r="C285" s="454" t="s">
        <v>217</v>
      </c>
      <c r="D285" s="277" t="s">
        <v>189</v>
      </c>
      <c r="E285" s="404" t="s">
        <v>273</v>
      </c>
      <c r="F285" s="280">
        <f t="shared" ref="F285:Q285" si="87">F110</f>
        <v>45825</v>
      </c>
      <c r="G285" s="281" t="str">
        <f t="shared" si="87"/>
        <v>8.30</v>
      </c>
      <c r="H285" s="280">
        <f t="shared" si="87"/>
        <v>45846</v>
      </c>
      <c r="I285" s="281" t="str">
        <f t="shared" si="87"/>
        <v>8.30</v>
      </c>
      <c r="J285" s="280">
        <f t="shared" si="87"/>
        <v>45909</v>
      </c>
      <c r="K285" s="281" t="str">
        <f t="shared" si="87"/>
        <v>14.00</v>
      </c>
      <c r="L285" s="280">
        <f t="shared" si="87"/>
        <v>45924</v>
      </c>
      <c r="M285" s="281" t="str">
        <f t="shared" si="87"/>
        <v>14.00</v>
      </c>
      <c r="N285" s="280">
        <f t="shared" si="87"/>
        <v>45240</v>
      </c>
      <c r="O285" s="281">
        <f t="shared" si="87"/>
        <v>0.58333333333333337</v>
      </c>
      <c r="P285" s="280">
        <f t="shared" si="87"/>
        <v>0</v>
      </c>
      <c r="Q285" s="281">
        <f t="shared" si="87"/>
        <v>0</v>
      </c>
      <c r="R285" s="347"/>
      <c r="S285" s="347"/>
    </row>
    <row r="286" spans="1:19">
      <c r="A286" s="270" t="s">
        <v>84</v>
      </c>
      <c r="B286" s="454" t="s">
        <v>237</v>
      </c>
      <c r="C286" s="454" t="s">
        <v>217</v>
      </c>
      <c r="D286" s="277" t="s">
        <v>189</v>
      </c>
      <c r="E286" s="288" t="s">
        <v>280</v>
      </c>
      <c r="F286" s="283">
        <f t="shared" ref="F286:Q286" si="88">F50</f>
        <v>45817</v>
      </c>
      <c r="G286" s="281" t="str">
        <f t="shared" si="88"/>
        <v>10.00</v>
      </c>
      <c r="H286" s="280">
        <f t="shared" si="88"/>
        <v>45838</v>
      </c>
      <c r="I286" s="281" t="str">
        <f t="shared" si="88"/>
        <v>10.00</v>
      </c>
      <c r="J286" s="280">
        <f t="shared" si="88"/>
        <v>45904</v>
      </c>
      <c r="K286" s="281" t="str">
        <f t="shared" si="88"/>
        <v>10.00</v>
      </c>
      <c r="L286" s="280">
        <f t="shared" si="88"/>
        <v>45919</v>
      </c>
      <c r="M286" s="281" t="str">
        <f t="shared" si="88"/>
        <v>10.00</v>
      </c>
      <c r="N286" s="280">
        <f t="shared" si="88"/>
        <v>45238</v>
      </c>
      <c r="O286" s="281" t="str">
        <f t="shared" si="88"/>
        <v>10.00</v>
      </c>
      <c r="P286" s="280">
        <f t="shared" si="88"/>
        <v>0</v>
      </c>
      <c r="Q286" s="281">
        <f t="shared" si="88"/>
        <v>0</v>
      </c>
      <c r="R286" s="347"/>
      <c r="S286" s="347"/>
    </row>
    <row r="287" spans="1:19">
      <c r="A287" s="270" t="s">
        <v>112</v>
      </c>
      <c r="B287" s="454" t="s">
        <v>237</v>
      </c>
      <c r="C287" s="454" t="s">
        <v>217</v>
      </c>
      <c r="D287" s="277" t="s">
        <v>189</v>
      </c>
      <c r="E287" s="470" t="s">
        <v>229</v>
      </c>
      <c r="F287" s="283">
        <f t="shared" ref="F287:Q287" si="89">F73</f>
        <v>45818</v>
      </c>
      <c r="G287" s="281">
        <f t="shared" si="89"/>
        <v>0.625</v>
      </c>
      <c r="H287" s="280">
        <f t="shared" si="89"/>
        <v>45839</v>
      </c>
      <c r="I287" s="281">
        <f t="shared" si="89"/>
        <v>0.625</v>
      </c>
      <c r="J287" s="280">
        <f t="shared" si="89"/>
        <v>45902</v>
      </c>
      <c r="K287" s="281" t="str">
        <f t="shared" si="89"/>
        <v>10:00</v>
      </c>
      <c r="L287" s="280">
        <f t="shared" si="89"/>
        <v>45917</v>
      </c>
      <c r="M287" s="281" t="str">
        <f t="shared" si="89"/>
        <v>10:00</v>
      </c>
      <c r="N287" s="280">
        <f t="shared" si="89"/>
        <v>45236</v>
      </c>
      <c r="O287" s="281" t="str">
        <f t="shared" si="89"/>
        <v>9.00</v>
      </c>
      <c r="P287" s="280">
        <f t="shared" si="89"/>
        <v>0</v>
      </c>
      <c r="Q287" s="281">
        <f t="shared" si="89"/>
        <v>0</v>
      </c>
      <c r="R287" s="347"/>
      <c r="S287" s="347"/>
    </row>
    <row r="288" spans="1:19">
      <c r="A288" s="316"/>
      <c r="E288" s="471" t="s">
        <v>194</v>
      </c>
      <c r="F288" s="362"/>
      <c r="G288" s="362"/>
      <c r="H288" s="362"/>
      <c r="I288" s="362"/>
      <c r="J288" s="362"/>
      <c r="K288" s="362"/>
      <c r="L288" s="362"/>
      <c r="M288" s="362"/>
      <c r="N288" s="362"/>
      <c r="O288" s="362"/>
      <c r="P288" s="362"/>
      <c r="Q288" s="362"/>
      <c r="R288" s="296"/>
      <c r="S288" s="296"/>
    </row>
    <row r="289" spans="1:20">
      <c r="A289" s="270" t="s">
        <v>117</v>
      </c>
      <c r="B289" s="454" t="s">
        <v>237</v>
      </c>
      <c r="C289" s="454" t="s">
        <v>217</v>
      </c>
      <c r="D289" s="277" t="s">
        <v>189</v>
      </c>
      <c r="E289" s="288" t="s">
        <v>274</v>
      </c>
      <c r="F289" s="283">
        <f t="shared" ref="F289:M289" si="90">F78</f>
        <v>45818</v>
      </c>
      <c r="G289" s="280" t="str">
        <f t="shared" si="90"/>
        <v>8:30</v>
      </c>
      <c r="H289" s="283">
        <f t="shared" si="90"/>
        <v>45839</v>
      </c>
      <c r="I289" s="280" t="str">
        <f t="shared" si="90"/>
        <v>8:30</v>
      </c>
      <c r="J289" s="283">
        <f t="shared" si="90"/>
        <v>45903</v>
      </c>
      <c r="K289" s="280" t="str">
        <f t="shared" si="90"/>
        <v>8:30</v>
      </c>
      <c r="L289" s="283">
        <f t="shared" si="90"/>
        <v>45918</v>
      </c>
      <c r="M289" s="280">
        <f t="shared" si="90"/>
        <v>0.625</v>
      </c>
      <c r="N289" s="283" t="e">
        <f>#REF!</f>
        <v>#REF!</v>
      </c>
      <c r="O289" s="280" t="e">
        <f>#REF!</f>
        <v>#REF!</v>
      </c>
      <c r="P289" s="283" t="e">
        <f>#REF!</f>
        <v>#REF!</v>
      </c>
      <c r="Q289" s="280" t="e">
        <f>#REF!</f>
        <v>#REF!</v>
      </c>
      <c r="R289" s="346"/>
      <c r="S289" s="346"/>
    </row>
    <row r="290" spans="1:20">
      <c r="A290" s="270" t="s">
        <v>87</v>
      </c>
      <c r="B290" s="454" t="s">
        <v>237</v>
      </c>
      <c r="C290" s="454" t="s">
        <v>217</v>
      </c>
      <c r="D290" s="277" t="s">
        <v>189</v>
      </c>
      <c r="E290" s="472" t="s">
        <v>281</v>
      </c>
      <c r="F290" s="283">
        <f t="shared" ref="F290:Q290" si="91">F51</f>
        <v>45818</v>
      </c>
      <c r="G290" s="281">
        <f t="shared" si="91"/>
        <v>0.375</v>
      </c>
      <c r="H290" s="283">
        <f t="shared" si="91"/>
        <v>45840</v>
      </c>
      <c r="I290" s="281">
        <f t="shared" si="91"/>
        <v>0.625</v>
      </c>
      <c r="J290" s="283">
        <f t="shared" si="91"/>
        <v>45910</v>
      </c>
      <c r="K290" s="281" t="str">
        <f t="shared" si="91"/>
        <v>9:00</v>
      </c>
      <c r="L290" s="283">
        <f t="shared" si="91"/>
        <v>45926</v>
      </c>
      <c r="M290" s="281" t="str">
        <f t="shared" si="91"/>
        <v>9:00</v>
      </c>
      <c r="N290" s="283">
        <f t="shared" si="91"/>
        <v>45239</v>
      </c>
      <c r="O290" s="281">
        <f t="shared" si="91"/>
        <v>0.375</v>
      </c>
      <c r="P290" s="283">
        <f t="shared" si="91"/>
        <v>0</v>
      </c>
      <c r="Q290" s="281">
        <f t="shared" si="91"/>
        <v>0</v>
      </c>
      <c r="R290" s="347"/>
      <c r="S290" s="347"/>
    </row>
    <row r="291" spans="1:20" ht="40.5">
      <c r="A291" s="292" t="s">
        <v>113</v>
      </c>
      <c r="E291" s="278" t="s">
        <v>282</v>
      </c>
      <c r="F291" s="283">
        <f t="shared" ref="F291:Q291" si="92">F74</f>
        <v>45820</v>
      </c>
      <c r="G291" s="280" t="str">
        <f t="shared" si="92"/>
        <v>9:00</v>
      </c>
      <c r="H291" s="283">
        <f t="shared" si="92"/>
        <v>45841</v>
      </c>
      <c r="I291" s="280" t="str">
        <f t="shared" si="92"/>
        <v>9:00</v>
      </c>
      <c r="J291" s="283">
        <f t="shared" si="92"/>
        <v>45911</v>
      </c>
      <c r="K291" s="281">
        <f t="shared" si="92"/>
        <v>0.625</v>
      </c>
      <c r="L291" s="283">
        <f t="shared" si="92"/>
        <v>45926</v>
      </c>
      <c r="M291" s="280" t="str">
        <f t="shared" si="92"/>
        <v>15:00</v>
      </c>
      <c r="N291" s="283">
        <f t="shared" si="92"/>
        <v>45240</v>
      </c>
      <c r="O291" s="280" t="str">
        <f t="shared" si="92"/>
        <v>9.30</v>
      </c>
      <c r="P291" s="283">
        <f t="shared" si="92"/>
        <v>0</v>
      </c>
      <c r="Q291" s="280">
        <f t="shared" si="92"/>
        <v>0</v>
      </c>
      <c r="R291" s="346"/>
      <c r="S291" s="346"/>
    </row>
    <row r="292" spans="1:20" ht="21" thickBot="1">
      <c r="A292" s="316"/>
      <c r="E292" s="434"/>
      <c r="F292" s="296"/>
      <c r="G292" s="296"/>
      <c r="H292" s="296"/>
      <c r="I292" s="296"/>
      <c r="J292" s="296"/>
      <c r="K292" s="296"/>
      <c r="L292" s="296"/>
      <c r="M292" s="296"/>
      <c r="N292" s="296"/>
      <c r="O292" s="296"/>
      <c r="P292" s="296"/>
      <c r="Q292" s="296"/>
      <c r="R292" s="296"/>
      <c r="S292" s="296"/>
    </row>
    <row r="293" spans="1:20" ht="21.75" thickTop="1" thickBot="1">
      <c r="A293" s="316"/>
      <c r="E293" s="311" t="s">
        <v>226</v>
      </c>
      <c r="F293" s="363"/>
      <c r="G293" s="363"/>
      <c r="H293" s="363"/>
      <c r="I293" s="363"/>
      <c r="J293" s="363"/>
      <c r="K293" s="363"/>
      <c r="L293" s="363"/>
      <c r="M293" s="363"/>
      <c r="N293" s="363"/>
      <c r="O293" s="363"/>
      <c r="P293" s="363"/>
      <c r="Q293" s="363"/>
      <c r="R293" s="363"/>
      <c r="S293" s="363"/>
    </row>
    <row r="294" spans="1:20" ht="21" thickTop="1">
      <c r="A294" s="270" t="s">
        <v>81</v>
      </c>
      <c r="B294" s="454" t="s">
        <v>237</v>
      </c>
      <c r="C294" s="454" t="s">
        <v>217</v>
      </c>
      <c r="D294" s="277" t="s">
        <v>189</v>
      </c>
      <c r="E294" s="633" t="s">
        <v>283</v>
      </c>
      <c r="F294" s="283">
        <f t="shared" ref="F294:Q294" si="93">F48</f>
        <v>45821</v>
      </c>
      <c r="G294" s="281" t="str">
        <f t="shared" si="93"/>
        <v>10.00</v>
      </c>
      <c r="H294" s="283">
        <f t="shared" si="93"/>
        <v>45842</v>
      </c>
      <c r="I294" s="281" t="str">
        <f t="shared" si="93"/>
        <v>10.00</v>
      </c>
      <c r="J294" s="283">
        <f t="shared" si="93"/>
        <v>45905</v>
      </c>
      <c r="K294" s="281" t="str">
        <f t="shared" si="93"/>
        <v>10.00</v>
      </c>
      <c r="L294" s="283">
        <f t="shared" si="93"/>
        <v>45923</v>
      </c>
      <c r="M294" s="281" t="str">
        <f t="shared" si="93"/>
        <v>10.00</v>
      </c>
      <c r="N294" s="283">
        <f t="shared" si="93"/>
        <v>45240</v>
      </c>
      <c r="O294" s="281" t="str">
        <f t="shared" si="93"/>
        <v>15.30</v>
      </c>
      <c r="P294" s="283">
        <f t="shared" si="93"/>
        <v>0</v>
      </c>
      <c r="Q294" s="281">
        <f t="shared" si="93"/>
        <v>0</v>
      </c>
      <c r="R294" s="347"/>
      <c r="S294" s="347"/>
    </row>
    <row r="295" spans="1:20">
      <c r="A295" s="316"/>
      <c r="E295" s="434"/>
      <c r="F295" s="296"/>
      <c r="G295" s="359"/>
    </row>
    <row r="296" spans="1:20">
      <c r="A296" s="316"/>
      <c r="E296" s="434"/>
      <c r="F296" s="296"/>
      <c r="G296" s="359"/>
    </row>
    <row r="297" spans="1:20">
      <c r="A297" s="316"/>
      <c r="E297" s="454"/>
      <c r="F297" s="296"/>
      <c r="G297" s="347"/>
    </row>
    <row r="298" spans="1:20">
      <c r="A298" s="316"/>
      <c r="E298" s="454" t="s">
        <v>766</v>
      </c>
      <c r="F298" s="296"/>
      <c r="G298" s="347"/>
      <c r="I298" s="296"/>
      <c r="J298" s="296" t="s">
        <v>234</v>
      </c>
    </row>
    <row r="299" spans="1:20">
      <c r="A299" s="316"/>
      <c r="E299" s="454"/>
      <c r="F299" s="296"/>
      <c r="G299" s="347"/>
      <c r="I299" s="296"/>
      <c r="J299" s="296" t="s">
        <v>284</v>
      </c>
    </row>
    <row r="300" spans="1:20">
      <c r="A300" s="316"/>
      <c r="E300" s="454"/>
      <c r="F300" s="296"/>
      <c r="G300" s="347"/>
      <c r="I300" s="296"/>
      <c r="L300" s="296"/>
    </row>
    <row r="301" spans="1:20">
      <c r="A301" s="316"/>
      <c r="E301" s="454"/>
      <c r="F301" s="296"/>
      <c r="G301" s="347"/>
      <c r="T301" s="303"/>
    </row>
    <row r="302" spans="1:20" ht="25.5">
      <c r="A302" s="316"/>
      <c r="E302" s="701" t="s">
        <v>0</v>
      </c>
      <c r="F302" s="701"/>
      <c r="G302" s="701"/>
      <c r="H302" s="701"/>
      <c r="I302" s="701"/>
      <c r="J302" s="701"/>
      <c r="K302" s="701"/>
      <c r="L302" s="701"/>
      <c r="M302" s="701"/>
      <c r="N302" s="701"/>
      <c r="O302" s="701"/>
      <c r="P302" s="701"/>
      <c r="Q302" s="701"/>
      <c r="R302" s="415"/>
      <c r="S302" s="415"/>
      <c r="T302" s="303"/>
    </row>
    <row r="303" spans="1:20" ht="25.5">
      <c r="A303" s="316"/>
      <c r="E303" s="701" t="s">
        <v>179</v>
      </c>
      <c r="F303" s="701"/>
      <c r="G303" s="701"/>
      <c r="H303" s="701"/>
      <c r="I303" s="701"/>
      <c r="J303" s="701"/>
      <c r="K303" s="701"/>
      <c r="L303" s="701"/>
      <c r="M303" s="701"/>
      <c r="N303" s="701"/>
      <c r="O303" s="701"/>
      <c r="P303" s="701"/>
      <c r="Q303" s="701"/>
      <c r="R303" s="415"/>
      <c r="S303" s="415"/>
      <c r="T303" s="303"/>
    </row>
    <row r="304" spans="1:20" ht="30">
      <c r="A304" s="316"/>
      <c r="E304" s="702" t="s">
        <v>285</v>
      </c>
      <c r="F304" s="702"/>
      <c r="G304" s="702"/>
      <c r="H304" s="702"/>
      <c r="I304" s="702"/>
      <c r="J304" s="702"/>
      <c r="K304" s="702"/>
      <c r="L304" s="702"/>
      <c r="M304" s="702"/>
      <c r="N304" s="702"/>
      <c r="O304" s="702"/>
      <c r="P304" s="702"/>
      <c r="Q304" s="702"/>
      <c r="R304" s="415"/>
      <c r="S304" s="415"/>
      <c r="T304" s="303"/>
    </row>
    <row r="305" spans="1:20" ht="25.5">
      <c r="A305" s="316"/>
      <c r="E305" s="701" t="s">
        <v>760</v>
      </c>
      <c r="F305" s="701"/>
      <c r="G305" s="701"/>
      <c r="H305" s="701"/>
      <c r="I305" s="701"/>
      <c r="J305" s="701"/>
      <c r="K305" s="701"/>
      <c r="L305" s="701"/>
      <c r="M305" s="701"/>
      <c r="N305" s="701"/>
      <c r="O305" s="701"/>
      <c r="P305" s="701"/>
      <c r="Q305" s="701"/>
      <c r="R305" s="415"/>
      <c r="S305" s="415"/>
      <c r="T305" s="303"/>
    </row>
    <row r="306" spans="1:20" ht="25.5">
      <c r="A306" s="316"/>
      <c r="E306" s="442"/>
      <c r="F306" s="442"/>
      <c r="G306" s="442"/>
      <c r="T306" s="303"/>
    </row>
    <row r="307" spans="1:20" ht="25.5">
      <c r="A307" s="316"/>
      <c r="E307" s="442"/>
      <c r="F307" s="442"/>
      <c r="G307" s="442"/>
      <c r="T307" s="303"/>
    </row>
    <row r="308" spans="1:20" ht="27">
      <c r="A308" s="316"/>
      <c r="E308" s="700" t="s">
        <v>286</v>
      </c>
      <c r="F308" s="700"/>
      <c r="G308" s="700"/>
      <c r="H308" s="700"/>
      <c r="I308" s="700"/>
      <c r="J308" s="700"/>
      <c r="K308" s="700"/>
      <c r="L308" s="700"/>
      <c r="M308" s="700"/>
      <c r="N308" s="700"/>
      <c r="O308" s="700"/>
      <c r="P308" s="700"/>
      <c r="Q308" s="700"/>
      <c r="R308" s="415"/>
      <c r="S308" s="415"/>
      <c r="T308" s="303"/>
    </row>
    <row r="309" spans="1:20" ht="26.25" thickBot="1">
      <c r="A309" s="316"/>
      <c r="E309" s="474"/>
      <c r="F309" s="475"/>
      <c r="G309" s="475"/>
      <c r="T309" s="303"/>
    </row>
    <row r="310" spans="1:20" ht="21.75" customHeight="1" thickBot="1">
      <c r="A310" s="316"/>
      <c r="E310" s="688" t="s">
        <v>182</v>
      </c>
      <c r="F310" s="709" t="s">
        <v>398</v>
      </c>
      <c r="G310" s="710"/>
      <c r="H310" s="710"/>
      <c r="I310" s="711"/>
      <c r="J310" s="709" t="s">
        <v>743</v>
      </c>
      <c r="K310" s="710"/>
      <c r="L310" s="710"/>
      <c r="M310" s="711"/>
      <c r="N310" s="712" t="s">
        <v>183</v>
      </c>
      <c r="O310" s="713"/>
      <c r="P310" s="712" t="s">
        <v>184</v>
      </c>
      <c r="Q310" s="713"/>
      <c r="R310" s="629"/>
      <c r="S310" s="629"/>
      <c r="T310" s="303"/>
    </row>
    <row r="311" spans="1:20" ht="21.75" customHeight="1" thickBot="1">
      <c r="A311" s="316"/>
      <c r="E311" s="689"/>
      <c r="F311" s="672" t="s">
        <v>12</v>
      </c>
      <c r="G311" s="673"/>
      <c r="H311" s="672" t="s">
        <v>13</v>
      </c>
      <c r="I311" s="673"/>
      <c r="J311" s="672" t="s">
        <v>12</v>
      </c>
      <c r="K311" s="673"/>
      <c r="L311" s="672" t="s">
        <v>13</v>
      </c>
      <c r="M311" s="673"/>
      <c r="N311" s="714"/>
      <c r="O311" s="715"/>
      <c r="P311" s="714"/>
      <c r="Q311" s="715"/>
      <c r="R311" s="629"/>
      <c r="S311" s="629"/>
      <c r="T311" s="303"/>
    </row>
    <row r="312" spans="1:20" ht="21" thickBot="1">
      <c r="A312" s="316"/>
      <c r="E312" s="692"/>
      <c r="F312" s="344" t="s">
        <v>185</v>
      </c>
      <c r="G312" s="345" t="s">
        <v>186</v>
      </c>
      <c r="H312" s="344" t="s">
        <v>185</v>
      </c>
      <c r="I312" s="345" t="s">
        <v>186</v>
      </c>
      <c r="J312" s="344" t="s">
        <v>185</v>
      </c>
      <c r="K312" s="345" t="s">
        <v>186</v>
      </c>
      <c r="L312" s="344" t="s">
        <v>185</v>
      </c>
      <c r="M312" s="345" t="s">
        <v>186</v>
      </c>
      <c r="N312" s="344" t="s">
        <v>185</v>
      </c>
      <c r="O312" s="345" t="s">
        <v>186</v>
      </c>
      <c r="P312" s="344" t="s">
        <v>185</v>
      </c>
      <c r="Q312" s="345" t="s">
        <v>186</v>
      </c>
      <c r="R312" s="630"/>
      <c r="S312" s="630"/>
      <c r="T312" s="303"/>
    </row>
    <row r="313" spans="1:20" ht="21.75" thickTop="1" thickBot="1">
      <c r="A313" s="316"/>
      <c r="E313" s="311" t="s">
        <v>187</v>
      </c>
      <c r="F313" s="296"/>
      <c r="G313" s="347"/>
      <c r="T313" s="303"/>
    </row>
    <row r="314" spans="1:20" ht="21" thickTop="1">
      <c r="A314" s="270" t="s">
        <v>139</v>
      </c>
      <c r="B314" s="495" t="s">
        <v>287</v>
      </c>
      <c r="C314" s="495" t="s">
        <v>189</v>
      </c>
      <c r="D314" s="296" t="s">
        <v>189</v>
      </c>
      <c r="E314" s="299" t="s">
        <v>288</v>
      </c>
      <c r="F314" s="283">
        <f t="shared" ref="F314:Q314" si="94">F97</f>
        <v>45817</v>
      </c>
      <c r="G314" s="281" t="str">
        <f t="shared" si="94"/>
        <v>8:30</v>
      </c>
      <c r="H314" s="280">
        <f t="shared" si="94"/>
        <v>45838</v>
      </c>
      <c r="I314" s="281" t="str">
        <f t="shared" si="94"/>
        <v>8:30</v>
      </c>
      <c r="J314" s="280">
        <f t="shared" si="94"/>
        <v>45901</v>
      </c>
      <c r="K314" s="281" t="str">
        <f t="shared" si="94"/>
        <v>8:30</v>
      </c>
      <c r="L314" s="280">
        <f t="shared" si="94"/>
        <v>45916</v>
      </c>
      <c r="M314" s="281" t="str">
        <f t="shared" si="94"/>
        <v>8:30</v>
      </c>
      <c r="N314" s="280">
        <f t="shared" si="94"/>
        <v>45236</v>
      </c>
      <c r="O314" s="281">
        <f t="shared" si="94"/>
        <v>0.35416666666666669</v>
      </c>
      <c r="P314" s="280">
        <f t="shared" si="94"/>
        <v>0</v>
      </c>
      <c r="Q314" s="281">
        <f t="shared" si="94"/>
        <v>0</v>
      </c>
      <c r="R314" s="347"/>
      <c r="S314" s="347"/>
      <c r="T314" s="303"/>
    </row>
    <row r="315" spans="1:20">
      <c r="A315" s="270" t="s">
        <v>142</v>
      </c>
      <c r="B315" s="495" t="s">
        <v>287</v>
      </c>
      <c r="C315" s="495" t="s">
        <v>189</v>
      </c>
      <c r="D315" s="296" t="s">
        <v>189</v>
      </c>
      <c r="E315" s="310" t="s">
        <v>289</v>
      </c>
      <c r="F315" s="283">
        <f t="shared" ref="F315:Q315" si="95">F101</f>
        <v>45821</v>
      </c>
      <c r="G315" s="281" t="str">
        <f t="shared" si="95"/>
        <v>8:30</v>
      </c>
      <c r="H315" s="280">
        <f t="shared" si="95"/>
        <v>45842</v>
      </c>
      <c r="I315" s="281" t="str">
        <f t="shared" si="95"/>
        <v>8:30</v>
      </c>
      <c r="J315" s="280">
        <f t="shared" si="95"/>
        <v>45905</v>
      </c>
      <c r="K315" s="281" t="str">
        <f t="shared" si="95"/>
        <v>8:30</v>
      </c>
      <c r="L315" s="280">
        <f t="shared" si="95"/>
        <v>45923</v>
      </c>
      <c r="M315" s="281" t="str">
        <f t="shared" si="95"/>
        <v>8:30</v>
      </c>
      <c r="N315" s="280">
        <f t="shared" si="95"/>
        <v>45237</v>
      </c>
      <c r="O315" s="281">
        <f t="shared" si="95"/>
        <v>0.35416666666666669</v>
      </c>
      <c r="P315" s="280">
        <f t="shared" si="95"/>
        <v>0</v>
      </c>
      <c r="Q315" s="281">
        <f t="shared" si="95"/>
        <v>0</v>
      </c>
      <c r="R315" s="347"/>
      <c r="S315" s="347"/>
      <c r="T315" s="303"/>
    </row>
    <row r="316" spans="1:20">
      <c r="A316" s="316"/>
      <c r="E316" s="407" t="s">
        <v>290</v>
      </c>
      <c r="F316" s="355"/>
      <c r="G316" s="367"/>
      <c r="H316" s="355"/>
      <c r="I316" s="367"/>
      <c r="J316" s="355"/>
      <c r="K316" s="367"/>
      <c r="L316" s="355"/>
      <c r="M316" s="367"/>
      <c r="N316" s="355"/>
      <c r="O316" s="367"/>
      <c r="P316" s="355"/>
      <c r="Q316" s="367"/>
      <c r="R316" s="319"/>
      <c r="S316" s="319"/>
      <c r="T316" s="303"/>
    </row>
    <row r="317" spans="1:20" ht="54">
      <c r="A317" s="634" t="s">
        <v>772</v>
      </c>
      <c r="B317" s="495" t="s">
        <v>287</v>
      </c>
      <c r="C317" s="495" t="s">
        <v>189</v>
      </c>
      <c r="D317" s="296" t="s">
        <v>189</v>
      </c>
      <c r="E317" s="315" t="s">
        <v>773</v>
      </c>
      <c r="F317" s="283">
        <f t="shared" ref="F317:M317" si="96">+F91</f>
        <v>45826</v>
      </c>
      <c r="G317" s="281">
        <f t="shared" si="96"/>
        <v>0.375</v>
      </c>
      <c r="H317" s="283">
        <f t="shared" si="96"/>
        <v>45847</v>
      </c>
      <c r="I317" s="281">
        <f t="shared" si="96"/>
        <v>0.375</v>
      </c>
      <c r="J317" s="283">
        <f t="shared" si="96"/>
        <v>45911</v>
      </c>
      <c r="K317" s="281">
        <f t="shared" si="96"/>
        <v>0.375</v>
      </c>
      <c r="L317" s="283">
        <f t="shared" si="96"/>
        <v>45926</v>
      </c>
      <c r="M317" s="281">
        <f t="shared" si="96"/>
        <v>0.375</v>
      </c>
      <c r="N317" s="283">
        <f>N19</f>
        <v>45239</v>
      </c>
      <c r="O317" s="281" t="str">
        <f>O19</f>
        <v>16.00</v>
      </c>
      <c r="P317" s="283">
        <f>P19</f>
        <v>0</v>
      </c>
      <c r="Q317" s="281">
        <f>Q19</f>
        <v>0</v>
      </c>
      <c r="R317" s="347"/>
      <c r="S317" s="347"/>
      <c r="T317" s="303"/>
    </row>
    <row r="318" spans="1:20">
      <c r="A318" s="270" t="s">
        <v>160</v>
      </c>
      <c r="B318" s="495" t="s">
        <v>287</v>
      </c>
      <c r="C318" s="495" t="s">
        <v>189</v>
      </c>
      <c r="D318" s="296" t="s">
        <v>189</v>
      </c>
      <c r="E318" s="315" t="s">
        <v>293</v>
      </c>
      <c r="F318" s="283">
        <f t="shared" ref="F318:Q318" si="97">F116</f>
        <v>45827</v>
      </c>
      <c r="G318" s="281" t="str">
        <f t="shared" si="97"/>
        <v>15:30</v>
      </c>
      <c r="H318" s="283">
        <f t="shared" si="97"/>
        <v>45848</v>
      </c>
      <c r="I318" s="281" t="str">
        <f t="shared" si="97"/>
        <v>15:30</v>
      </c>
      <c r="J318" s="283">
        <f t="shared" si="97"/>
        <v>45911</v>
      </c>
      <c r="K318" s="281" t="str">
        <f t="shared" si="97"/>
        <v>15:30</v>
      </c>
      <c r="L318" s="283">
        <f t="shared" si="97"/>
        <v>45926</v>
      </c>
      <c r="M318" s="281" t="str">
        <f t="shared" si="97"/>
        <v>15:30</v>
      </c>
      <c r="N318" s="283">
        <f t="shared" si="97"/>
        <v>45239</v>
      </c>
      <c r="O318" s="281">
        <f t="shared" si="97"/>
        <v>0.45833333333333331</v>
      </c>
      <c r="P318" s="283">
        <f t="shared" si="97"/>
        <v>0</v>
      </c>
      <c r="Q318" s="281">
        <f t="shared" si="97"/>
        <v>0</v>
      </c>
      <c r="R318" s="347"/>
      <c r="S318" s="347"/>
      <c r="T318" s="303"/>
    </row>
    <row r="319" spans="1:20" ht="21" thickBot="1">
      <c r="A319" s="302"/>
      <c r="E319" s="317"/>
      <c r="F319" s="346"/>
      <c r="G319" s="347"/>
      <c r="H319" s="346"/>
      <c r="I319" s="347"/>
      <c r="J319" s="346"/>
      <c r="K319" s="347"/>
      <c r="L319" s="346"/>
      <c r="M319" s="347"/>
      <c r="N319" s="346"/>
      <c r="O319" s="347"/>
      <c r="P319" s="346"/>
      <c r="Q319" s="347"/>
      <c r="R319" s="347"/>
      <c r="S319" s="347"/>
      <c r="T319" s="303"/>
    </row>
    <row r="320" spans="1:20" ht="21.75" thickTop="1" thickBot="1">
      <c r="A320" s="302"/>
      <c r="E320" s="311" t="s">
        <v>197</v>
      </c>
      <c r="F320" s="296"/>
      <c r="G320" s="347"/>
      <c r="H320" s="296"/>
      <c r="I320" s="347"/>
      <c r="J320" s="296"/>
      <c r="K320" s="347"/>
      <c r="L320" s="296"/>
      <c r="M320" s="347"/>
      <c r="N320" s="296"/>
      <c r="O320" s="347"/>
      <c r="P320" s="296"/>
      <c r="Q320" s="347"/>
      <c r="R320" s="347"/>
      <c r="S320" s="347"/>
      <c r="T320" s="303"/>
    </row>
    <row r="321" spans="1:20" ht="21" thickTop="1">
      <c r="A321" s="270" t="s">
        <v>50</v>
      </c>
      <c r="B321" s="495" t="s">
        <v>287</v>
      </c>
      <c r="C321" s="495" t="s">
        <v>189</v>
      </c>
      <c r="D321" s="296" t="s">
        <v>198</v>
      </c>
      <c r="E321" s="310" t="s">
        <v>294</v>
      </c>
      <c r="F321" s="305">
        <f t="shared" ref="F321:Q321" si="98">F25</f>
        <v>45828</v>
      </c>
      <c r="G321" s="281" t="str">
        <f t="shared" si="98"/>
        <v>9:00</v>
      </c>
      <c r="H321" s="305">
        <f t="shared" si="98"/>
        <v>45849</v>
      </c>
      <c r="I321" s="281" t="str">
        <f t="shared" si="98"/>
        <v>9:00</v>
      </c>
      <c r="J321" s="305">
        <f t="shared" si="98"/>
        <v>45905</v>
      </c>
      <c r="K321" s="281" t="str">
        <f t="shared" si="98"/>
        <v>9:00</v>
      </c>
      <c r="L321" s="305">
        <f t="shared" si="98"/>
        <v>45920</v>
      </c>
      <c r="M321" s="281" t="str">
        <f t="shared" si="98"/>
        <v>9:00</v>
      </c>
      <c r="N321" s="305">
        <f t="shared" si="98"/>
        <v>45238</v>
      </c>
      <c r="O321" s="281">
        <f t="shared" si="98"/>
        <v>0.375</v>
      </c>
      <c r="P321" s="305">
        <f t="shared" si="98"/>
        <v>0</v>
      </c>
      <c r="Q321" s="281">
        <f t="shared" si="98"/>
        <v>0</v>
      </c>
      <c r="R321" s="347"/>
      <c r="S321" s="347"/>
      <c r="T321" s="303"/>
    </row>
    <row r="322" spans="1:20">
      <c r="A322" s="316"/>
      <c r="E322" s="407" t="s">
        <v>290</v>
      </c>
      <c r="F322" s="355"/>
      <c r="G322" s="367"/>
      <c r="H322" s="355"/>
      <c r="I322" s="367"/>
      <c r="J322" s="355"/>
      <c r="K322" s="367"/>
      <c r="L322" s="355"/>
      <c r="M322" s="367"/>
      <c r="N322" s="355"/>
      <c r="O322" s="367"/>
      <c r="P322" s="355"/>
      <c r="Q322" s="367"/>
      <c r="R322" s="319"/>
      <c r="S322" s="319"/>
      <c r="T322" s="303"/>
    </row>
    <row r="323" spans="1:20">
      <c r="A323" s="292" t="s">
        <v>116</v>
      </c>
      <c r="B323" s="495" t="s">
        <v>287</v>
      </c>
      <c r="C323" s="495" t="s">
        <v>189</v>
      </c>
      <c r="D323" s="296" t="s">
        <v>198</v>
      </c>
      <c r="E323" s="310" t="s">
        <v>295</v>
      </c>
      <c r="F323" s="283">
        <f t="shared" ref="F323:Q323" si="99">F77</f>
        <v>45824</v>
      </c>
      <c r="G323" s="281">
        <f t="shared" si="99"/>
        <v>0.375</v>
      </c>
      <c r="H323" s="280">
        <f t="shared" si="99"/>
        <v>45845</v>
      </c>
      <c r="I323" s="281">
        <f t="shared" si="99"/>
        <v>0.375</v>
      </c>
      <c r="J323" s="280">
        <f t="shared" si="99"/>
        <v>45908</v>
      </c>
      <c r="K323" s="281">
        <f t="shared" si="99"/>
        <v>0.375</v>
      </c>
      <c r="L323" s="280">
        <f t="shared" si="99"/>
        <v>45924</v>
      </c>
      <c r="M323" s="281">
        <f t="shared" si="99"/>
        <v>0.375</v>
      </c>
      <c r="N323" s="280">
        <f t="shared" si="99"/>
        <v>45236</v>
      </c>
      <c r="O323" s="281" t="str">
        <f t="shared" si="99"/>
        <v>9.00</v>
      </c>
      <c r="P323" s="280">
        <f t="shared" si="99"/>
        <v>0</v>
      </c>
      <c r="Q323" s="281">
        <f t="shared" si="99"/>
        <v>0</v>
      </c>
      <c r="R323" s="347"/>
      <c r="S323" s="347"/>
      <c r="T323" s="303"/>
    </row>
    <row r="324" spans="1:20" ht="40.5">
      <c r="A324" s="270" t="s">
        <v>102</v>
      </c>
      <c r="B324" s="495" t="s">
        <v>287</v>
      </c>
      <c r="C324" s="495" t="s">
        <v>189</v>
      </c>
      <c r="D324" s="296" t="s">
        <v>198</v>
      </c>
      <c r="E324" s="310" t="s">
        <v>774</v>
      </c>
      <c r="F324" s="305">
        <f t="shared" ref="F324:Q324" si="100">F64</f>
        <v>45820</v>
      </c>
      <c r="G324" s="281" t="str">
        <f t="shared" si="100"/>
        <v>9:00</v>
      </c>
      <c r="H324" s="305">
        <f t="shared" si="100"/>
        <v>45848</v>
      </c>
      <c r="I324" s="281" t="str">
        <f t="shared" si="100"/>
        <v>9:00</v>
      </c>
      <c r="J324" s="305">
        <f t="shared" si="100"/>
        <v>45911</v>
      </c>
      <c r="K324" s="281" t="str">
        <f t="shared" si="100"/>
        <v>9:00</v>
      </c>
      <c r="L324" s="305">
        <f t="shared" si="100"/>
        <v>45926</v>
      </c>
      <c r="M324" s="281" t="str">
        <f t="shared" si="100"/>
        <v>9:00</v>
      </c>
      <c r="N324" s="305">
        <f t="shared" si="100"/>
        <v>45240</v>
      </c>
      <c r="O324" s="281">
        <f t="shared" si="100"/>
        <v>0.375</v>
      </c>
      <c r="P324" s="305">
        <f t="shared" si="100"/>
        <v>0</v>
      </c>
      <c r="Q324" s="281">
        <f t="shared" si="100"/>
        <v>0</v>
      </c>
      <c r="R324" s="347"/>
      <c r="S324" s="347"/>
      <c r="T324" s="303"/>
    </row>
    <row r="325" spans="1:20">
      <c r="A325" s="270" t="s">
        <v>158</v>
      </c>
      <c r="B325" s="495" t="s">
        <v>287</v>
      </c>
      <c r="C325" s="495" t="s">
        <v>189</v>
      </c>
      <c r="D325" s="296" t="s">
        <v>198</v>
      </c>
      <c r="E325" s="310" t="s">
        <v>297</v>
      </c>
      <c r="F325" s="283">
        <f t="shared" ref="F325:M325" si="101">F114</f>
        <v>45819</v>
      </c>
      <c r="G325" s="281" t="str">
        <f t="shared" si="101"/>
        <v>10.00</v>
      </c>
      <c r="H325" s="280">
        <f t="shared" si="101"/>
        <v>45840</v>
      </c>
      <c r="I325" s="281" t="str">
        <f t="shared" si="101"/>
        <v>10.00</v>
      </c>
      <c r="J325" s="280">
        <f t="shared" si="101"/>
        <v>45903</v>
      </c>
      <c r="K325" s="281" t="str">
        <f t="shared" si="101"/>
        <v>10.00</v>
      </c>
      <c r="L325" s="280">
        <f t="shared" si="101"/>
        <v>45918</v>
      </c>
      <c r="M325" s="281" t="str">
        <f t="shared" si="101"/>
        <v>10.00</v>
      </c>
      <c r="N325" s="280" t="e">
        <f>#REF!</f>
        <v>#REF!</v>
      </c>
      <c r="O325" s="281" t="e">
        <f>#REF!</f>
        <v>#REF!</v>
      </c>
      <c r="P325" s="280" t="e">
        <f>#REF!</f>
        <v>#REF!</v>
      </c>
      <c r="Q325" s="281" t="e">
        <f>#REF!</f>
        <v>#REF!</v>
      </c>
      <c r="R325" s="347"/>
      <c r="S325" s="347"/>
      <c r="T325" s="303"/>
    </row>
    <row r="326" spans="1:20">
      <c r="A326" s="316"/>
      <c r="E326" s="407" t="s">
        <v>290</v>
      </c>
      <c r="F326" s="355"/>
      <c r="G326" s="367"/>
      <c r="H326" s="355"/>
      <c r="I326" s="367"/>
      <c r="J326" s="355"/>
      <c r="K326" s="367"/>
      <c r="L326" s="355"/>
      <c r="M326" s="367"/>
      <c r="N326" s="355"/>
      <c r="O326" s="367"/>
      <c r="P326" s="355"/>
      <c r="Q326" s="367"/>
      <c r="R326" s="319"/>
      <c r="S326" s="319"/>
      <c r="T326" s="303"/>
    </row>
    <row r="327" spans="1:20">
      <c r="A327" s="270" t="s">
        <v>112</v>
      </c>
      <c r="B327" s="495" t="s">
        <v>287</v>
      </c>
      <c r="C327" s="495" t="s">
        <v>189</v>
      </c>
      <c r="D327" s="296" t="s">
        <v>189</v>
      </c>
      <c r="E327" s="315" t="s">
        <v>299</v>
      </c>
      <c r="F327" s="283">
        <f t="shared" ref="F327:Q327" si="102">F73</f>
        <v>45818</v>
      </c>
      <c r="G327" s="281">
        <f t="shared" si="102"/>
        <v>0.625</v>
      </c>
      <c r="H327" s="283">
        <f t="shared" si="102"/>
        <v>45839</v>
      </c>
      <c r="I327" s="281">
        <f t="shared" si="102"/>
        <v>0.625</v>
      </c>
      <c r="J327" s="283">
        <f t="shared" si="102"/>
        <v>45902</v>
      </c>
      <c r="K327" s="281" t="str">
        <f t="shared" si="102"/>
        <v>10:00</v>
      </c>
      <c r="L327" s="283">
        <f t="shared" si="102"/>
        <v>45917</v>
      </c>
      <c r="M327" s="281" t="str">
        <f t="shared" si="102"/>
        <v>10:00</v>
      </c>
      <c r="N327" s="283">
        <f t="shared" si="102"/>
        <v>45236</v>
      </c>
      <c r="O327" s="281" t="str">
        <f t="shared" si="102"/>
        <v>9.00</v>
      </c>
      <c r="P327" s="283">
        <f t="shared" si="102"/>
        <v>0</v>
      </c>
      <c r="Q327" s="281">
        <f t="shared" si="102"/>
        <v>0</v>
      </c>
      <c r="R327" s="347"/>
      <c r="S327" s="347"/>
      <c r="T327" s="303"/>
    </row>
    <row r="328" spans="1:20">
      <c r="A328" s="270" t="s">
        <v>61</v>
      </c>
      <c r="B328" s="495" t="s">
        <v>287</v>
      </c>
      <c r="C328" s="495" t="s">
        <v>189</v>
      </c>
      <c r="D328" s="296" t="s">
        <v>189</v>
      </c>
      <c r="E328" s="315" t="s">
        <v>300</v>
      </c>
      <c r="F328" s="283">
        <f t="shared" ref="F328:M328" si="103">F34</f>
        <v>45826</v>
      </c>
      <c r="G328" s="281" t="str">
        <f t="shared" si="103"/>
        <v>9.00</v>
      </c>
      <c r="H328" s="283">
        <f t="shared" si="103"/>
        <v>45847</v>
      </c>
      <c r="I328" s="281" t="str">
        <f t="shared" si="103"/>
        <v>9.00</v>
      </c>
      <c r="J328" s="283">
        <f t="shared" si="103"/>
        <v>45910</v>
      </c>
      <c r="K328" s="281" t="str">
        <f t="shared" si="103"/>
        <v>15.00</v>
      </c>
      <c r="L328" s="283">
        <f t="shared" si="103"/>
        <v>45925</v>
      </c>
      <c r="M328" s="281" t="str">
        <f t="shared" si="103"/>
        <v>15.00</v>
      </c>
      <c r="N328" s="283">
        <f>N33</f>
        <v>45236</v>
      </c>
      <c r="O328" s="281">
        <f>O33</f>
        <v>0.625</v>
      </c>
      <c r="P328" s="283">
        <f>P33</f>
        <v>0</v>
      </c>
      <c r="Q328" s="281">
        <f>Q33</f>
        <v>0</v>
      </c>
      <c r="R328" s="347"/>
      <c r="S328" s="347"/>
      <c r="T328" s="303"/>
    </row>
    <row r="329" spans="1:20">
      <c r="A329" s="302"/>
      <c r="E329" s="317"/>
      <c r="F329" s="346"/>
      <c r="G329" s="347"/>
      <c r="H329" s="346"/>
      <c r="I329" s="347"/>
      <c r="J329" s="346"/>
      <c r="K329" s="347"/>
      <c r="L329" s="346"/>
      <c r="M329" s="347"/>
      <c r="N329" s="346"/>
      <c r="O329" s="347"/>
      <c r="P329" s="346"/>
      <c r="Q329" s="347"/>
      <c r="R329" s="347"/>
      <c r="S329" s="347"/>
      <c r="T329" s="303"/>
    </row>
    <row r="330" spans="1:20" ht="21" thickBot="1">
      <c r="A330" s="302"/>
      <c r="E330" s="317"/>
      <c r="F330" s="346"/>
      <c r="G330" s="347"/>
      <c r="H330" s="346"/>
      <c r="I330" s="347"/>
      <c r="J330" s="346"/>
      <c r="K330" s="347"/>
      <c r="L330" s="346"/>
      <c r="M330" s="347"/>
      <c r="N330" s="346"/>
      <c r="O330" s="347"/>
      <c r="P330" s="346"/>
      <c r="Q330" s="347"/>
      <c r="R330" s="347"/>
      <c r="S330" s="347"/>
      <c r="T330" s="303"/>
    </row>
    <row r="331" spans="1:20" ht="21.75" thickTop="1" thickBot="1">
      <c r="A331" s="302"/>
      <c r="E331" s="311" t="s">
        <v>208</v>
      </c>
      <c r="F331" s="346"/>
      <c r="G331" s="347"/>
      <c r="T331" s="303"/>
    </row>
    <row r="332" spans="1:20" s="297" customFormat="1" ht="21" thickTop="1">
      <c r="A332" s="299" t="s">
        <v>46</v>
      </c>
      <c r="B332" s="495" t="s">
        <v>287</v>
      </c>
      <c r="C332" s="297" t="s">
        <v>198</v>
      </c>
      <c r="D332" s="297" t="s">
        <v>189</v>
      </c>
      <c r="E332" s="299" t="s">
        <v>301</v>
      </c>
      <c r="F332" s="280">
        <f t="shared" ref="F332:M332" si="104">+F23</f>
        <v>45824</v>
      </c>
      <c r="G332" s="280" t="str">
        <f t="shared" si="104"/>
        <v>9:00</v>
      </c>
      <c r="H332" s="280">
        <f t="shared" si="104"/>
        <v>45845</v>
      </c>
      <c r="I332" s="280" t="str">
        <f t="shared" si="104"/>
        <v>9:00</v>
      </c>
      <c r="J332" s="280">
        <f t="shared" si="104"/>
        <v>45902</v>
      </c>
      <c r="K332" s="280" t="str">
        <f t="shared" si="104"/>
        <v>9:00</v>
      </c>
      <c r="L332" s="280">
        <f t="shared" si="104"/>
        <v>45917</v>
      </c>
      <c r="M332" s="280" t="str">
        <f t="shared" si="104"/>
        <v>9:00</v>
      </c>
      <c r="N332" s="280">
        <f>N97</f>
        <v>45236</v>
      </c>
      <c r="O332" s="281">
        <f>O97</f>
        <v>0.35416666666666669</v>
      </c>
      <c r="P332" s="280">
        <f>P97</f>
        <v>0</v>
      </c>
      <c r="Q332" s="281">
        <f>Q97</f>
        <v>0</v>
      </c>
      <c r="R332" s="347"/>
      <c r="S332" s="347"/>
    </row>
    <row r="333" spans="1:20" s="297" customFormat="1">
      <c r="A333" s="299" t="s">
        <v>165</v>
      </c>
      <c r="B333" s="495" t="s">
        <v>287</v>
      </c>
      <c r="C333" s="297" t="s">
        <v>198</v>
      </c>
      <c r="D333" s="297" t="s">
        <v>189</v>
      </c>
      <c r="E333" s="315" t="s">
        <v>302</v>
      </c>
      <c r="F333" s="280">
        <f t="shared" ref="F333:M333" si="105">F119</f>
        <v>45819</v>
      </c>
      <c r="G333" s="281" t="str">
        <f t="shared" si="105"/>
        <v>8.30</v>
      </c>
      <c r="H333" s="280">
        <f t="shared" si="105"/>
        <v>45840</v>
      </c>
      <c r="I333" s="281" t="str">
        <f t="shared" si="105"/>
        <v>8.30</v>
      </c>
      <c r="J333" s="280">
        <f t="shared" si="105"/>
        <v>45903</v>
      </c>
      <c r="K333" s="281" t="str">
        <f t="shared" si="105"/>
        <v>8.30</v>
      </c>
      <c r="L333" s="280">
        <f t="shared" si="105"/>
        <v>45918</v>
      </c>
      <c r="M333" s="281" t="str">
        <f t="shared" si="105"/>
        <v>8.30</v>
      </c>
      <c r="N333" s="280" t="e">
        <f>#REF!</f>
        <v>#REF!</v>
      </c>
      <c r="O333" s="281" t="e">
        <f>#REF!</f>
        <v>#REF!</v>
      </c>
      <c r="P333" s="280" t="e">
        <f>#REF!</f>
        <v>#REF!</v>
      </c>
      <c r="Q333" s="281" t="e">
        <f>#REF!</f>
        <v>#REF!</v>
      </c>
      <c r="R333" s="347"/>
      <c r="S333" s="347"/>
    </row>
    <row r="334" spans="1:20" s="297" customFormat="1">
      <c r="E334" s="407" t="s">
        <v>290</v>
      </c>
    </row>
    <row r="335" spans="1:20" s="297" customFormat="1" ht="40.5">
      <c r="A335" s="299" t="s">
        <v>108</v>
      </c>
      <c r="B335" s="495" t="s">
        <v>287</v>
      </c>
      <c r="C335" s="297" t="s">
        <v>198</v>
      </c>
      <c r="D335" s="297" t="s">
        <v>189</v>
      </c>
      <c r="E335" s="315" t="s">
        <v>303</v>
      </c>
      <c r="F335" s="283">
        <f t="shared" ref="F335:M335" si="106">+F69</f>
        <v>45825</v>
      </c>
      <c r="G335" s="283" t="str">
        <f t="shared" si="106"/>
        <v>15.00</v>
      </c>
      <c r="H335" s="283">
        <f t="shared" si="106"/>
        <v>45846</v>
      </c>
      <c r="I335" s="283" t="str">
        <f t="shared" si="106"/>
        <v>9:00</v>
      </c>
      <c r="J335" s="283">
        <f t="shared" si="106"/>
        <v>45909</v>
      </c>
      <c r="K335" s="283" t="str">
        <f t="shared" si="106"/>
        <v>15.00</v>
      </c>
      <c r="L335" s="283">
        <f t="shared" si="106"/>
        <v>45924</v>
      </c>
      <c r="M335" s="283" t="str">
        <f t="shared" si="106"/>
        <v>9:00</v>
      </c>
      <c r="N335" s="283" t="e">
        <f>#REF!</f>
        <v>#REF!</v>
      </c>
      <c r="O335" s="281" t="e">
        <f>#REF!</f>
        <v>#REF!</v>
      </c>
      <c r="P335" s="283" t="e">
        <f>#REF!</f>
        <v>#REF!</v>
      </c>
      <c r="Q335" s="281" t="e">
        <f>#REF!</f>
        <v>#REF!</v>
      </c>
      <c r="R335" s="347"/>
      <c r="S335" s="347"/>
    </row>
    <row r="336" spans="1:20" s="297" customFormat="1" ht="40.5">
      <c r="A336" s="299" t="s">
        <v>121</v>
      </c>
      <c r="B336" s="495" t="s">
        <v>287</v>
      </c>
      <c r="C336" s="297" t="s">
        <v>198</v>
      </c>
      <c r="D336" s="297" t="s">
        <v>189</v>
      </c>
      <c r="E336" s="315" t="s">
        <v>304</v>
      </c>
      <c r="F336" s="280">
        <f t="shared" ref="F336:Q336" si="107">F82</f>
        <v>45827</v>
      </c>
      <c r="G336" s="280" t="str">
        <f t="shared" si="107"/>
        <v>15:30</v>
      </c>
      <c r="H336" s="280">
        <f t="shared" si="107"/>
        <v>45848</v>
      </c>
      <c r="I336" s="280" t="str">
        <f t="shared" si="107"/>
        <v>15:30</v>
      </c>
      <c r="J336" s="280">
        <f t="shared" si="107"/>
        <v>45910</v>
      </c>
      <c r="K336" s="280" t="str">
        <f t="shared" si="107"/>
        <v>15:30</v>
      </c>
      <c r="L336" s="280">
        <f t="shared" si="107"/>
        <v>45925</v>
      </c>
      <c r="M336" s="280" t="str">
        <f t="shared" si="107"/>
        <v>15:30</v>
      </c>
      <c r="N336" s="280">
        <f t="shared" si="107"/>
        <v>45236</v>
      </c>
      <c r="O336" s="281">
        <f t="shared" si="107"/>
        <v>0.66666666666666663</v>
      </c>
      <c r="P336" s="280">
        <f t="shared" si="107"/>
        <v>0</v>
      </c>
      <c r="Q336" s="281">
        <f t="shared" si="107"/>
        <v>0</v>
      </c>
      <c r="R336" s="347"/>
      <c r="S336" s="347"/>
    </row>
    <row r="337" spans="1:20" s="297" customFormat="1">
      <c r="E337" s="407" t="s">
        <v>290</v>
      </c>
    </row>
    <row r="338" spans="1:20" s="297" customFormat="1">
      <c r="A338" s="299" t="s">
        <v>135</v>
      </c>
      <c r="B338" s="495" t="s">
        <v>287</v>
      </c>
      <c r="C338" s="297" t="s">
        <v>198</v>
      </c>
      <c r="D338" s="297" t="s">
        <v>189</v>
      </c>
      <c r="E338" s="315" t="s">
        <v>307</v>
      </c>
      <c r="F338" s="283">
        <f>+F94</f>
        <v>45817</v>
      </c>
      <c r="G338" s="281">
        <f>+G94</f>
        <v>0.375</v>
      </c>
      <c r="H338" s="283">
        <f>+H94</f>
        <v>45839</v>
      </c>
      <c r="I338" s="281">
        <f>+I94</f>
        <v>0.375</v>
      </c>
      <c r="J338" s="283">
        <f>+J94</f>
        <v>45908</v>
      </c>
      <c r="K338" s="281">
        <f>K94</f>
        <v>0.375</v>
      </c>
      <c r="L338" s="283">
        <f>+L94</f>
        <v>45923</v>
      </c>
      <c r="M338" s="281">
        <f>M94</f>
        <v>0.375</v>
      </c>
      <c r="N338" s="280">
        <f>+N94</f>
        <v>0</v>
      </c>
      <c r="O338" s="280">
        <f>+O94</f>
        <v>0</v>
      </c>
      <c r="P338" s="280">
        <f>+P94</f>
        <v>0</v>
      </c>
      <c r="Q338" s="280">
        <f>+Q94</f>
        <v>0</v>
      </c>
      <c r="R338" s="347"/>
      <c r="S338" s="347"/>
    </row>
    <row r="339" spans="1:20" s="297" customFormat="1" ht="40.5">
      <c r="A339" s="299" t="s">
        <v>157</v>
      </c>
      <c r="B339" s="495" t="s">
        <v>287</v>
      </c>
      <c r="C339" s="297" t="s">
        <v>198</v>
      </c>
      <c r="D339" s="297" t="s">
        <v>189</v>
      </c>
      <c r="E339" s="315" t="s">
        <v>305</v>
      </c>
      <c r="F339" s="280">
        <f t="shared" ref="F339:M339" si="108">F113</f>
        <v>45828</v>
      </c>
      <c r="G339" s="281" t="str">
        <f t="shared" si="108"/>
        <v>9:00</v>
      </c>
      <c r="H339" s="280">
        <f t="shared" si="108"/>
        <v>45849</v>
      </c>
      <c r="I339" s="281" t="str">
        <f t="shared" si="108"/>
        <v>9:00</v>
      </c>
      <c r="J339" s="280">
        <f t="shared" si="108"/>
        <v>45908</v>
      </c>
      <c r="K339" s="281" t="str">
        <f t="shared" si="108"/>
        <v>9:00</v>
      </c>
      <c r="L339" s="280">
        <f t="shared" si="108"/>
        <v>45923</v>
      </c>
      <c r="M339" s="281" t="str">
        <f t="shared" si="108"/>
        <v>9:00</v>
      </c>
      <c r="N339" s="280">
        <f>N21</f>
        <v>45239</v>
      </c>
      <c r="O339" s="281">
        <f>O21</f>
        <v>0.375</v>
      </c>
      <c r="P339" s="280">
        <f>P21</f>
        <v>0</v>
      </c>
      <c r="Q339" s="281">
        <f>Q21</f>
        <v>0</v>
      </c>
      <c r="R339" s="347"/>
      <c r="S339" s="347"/>
    </row>
    <row r="340" spans="1:20" s="297" customFormat="1">
      <c r="A340" s="299" t="s">
        <v>40</v>
      </c>
      <c r="B340" s="495" t="s">
        <v>287</v>
      </c>
      <c r="C340" s="297" t="s">
        <v>198</v>
      </c>
      <c r="D340" s="297" t="s">
        <v>189</v>
      </c>
      <c r="E340" s="315" t="s">
        <v>306</v>
      </c>
      <c r="F340" s="280">
        <f t="shared" ref="F340:Q340" si="109">F18</f>
        <v>45826</v>
      </c>
      <c r="G340" s="281" t="str">
        <f t="shared" si="109"/>
        <v>9:00</v>
      </c>
      <c r="H340" s="280">
        <f t="shared" si="109"/>
        <v>45847</v>
      </c>
      <c r="I340" s="281" t="str">
        <f t="shared" si="109"/>
        <v>9:00</v>
      </c>
      <c r="J340" s="280">
        <f t="shared" si="109"/>
        <v>45908</v>
      </c>
      <c r="K340" s="281" t="str">
        <f t="shared" si="109"/>
        <v>9:00</v>
      </c>
      <c r="L340" s="280">
        <f t="shared" si="109"/>
        <v>45923</v>
      </c>
      <c r="M340" s="281" t="str">
        <f t="shared" si="109"/>
        <v>9:00</v>
      </c>
      <c r="N340" s="280">
        <f t="shared" si="109"/>
        <v>45238</v>
      </c>
      <c r="O340" s="281">
        <f t="shared" si="109"/>
        <v>0.375</v>
      </c>
      <c r="P340" s="280">
        <f t="shared" si="109"/>
        <v>0</v>
      </c>
      <c r="Q340" s="281">
        <f t="shared" si="109"/>
        <v>0</v>
      </c>
      <c r="R340" s="347"/>
      <c r="S340" s="347"/>
    </row>
    <row r="341" spans="1:20" s="297" customFormat="1">
      <c r="A341" s="299" t="s">
        <v>169</v>
      </c>
      <c r="B341" s="495" t="s">
        <v>287</v>
      </c>
      <c r="C341" s="297" t="s">
        <v>198</v>
      </c>
      <c r="D341" s="297" t="s">
        <v>189</v>
      </c>
      <c r="E341" s="299" t="s">
        <v>308</v>
      </c>
      <c r="F341" s="280">
        <f>+F121</f>
        <v>45820</v>
      </c>
      <c r="G341" s="280" t="str">
        <f>+G121</f>
        <v>9.00</v>
      </c>
      <c r="H341" s="280">
        <f>+H121</f>
        <v>45841</v>
      </c>
      <c r="I341" s="281">
        <f>+I121</f>
        <v>0.375</v>
      </c>
      <c r="J341" s="280">
        <f>+J121</f>
        <v>45908</v>
      </c>
      <c r="K341" s="281">
        <f>K121</f>
        <v>0.375</v>
      </c>
      <c r="L341" s="280">
        <f>+L121</f>
        <v>45923</v>
      </c>
      <c r="M341" s="281">
        <f>M121</f>
        <v>0.375</v>
      </c>
      <c r="N341" s="280">
        <f>N93</f>
        <v>45238</v>
      </c>
      <c r="O341" s="281">
        <f>O93</f>
        <v>0.625</v>
      </c>
      <c r="P341" s="280">
        <f>P93</f>
        <v>0</v>
      </c>
      <c r="Q341" s="281">
        <f>Q93</f>
        <v>0</v>
      </c>
      <c r="R341" s="347"/>
      <c r="S341" s="347"/>
    </row>
    <row r="342" spans="1:20" s="297" customFormat="1" ht="21" thickBot="1"/>
    <row r="343" spans="1:20" ht="21.75" thickTop="1" thickBot="1">
      <c r="A343" s="302"/>
      <c r="E343" s="311" t="s">
        <v>214</v>
      </c>
      <c r="F343" s="296"/>
      <c r="G343" s="347"/>
      <c r="H343" s="296"/>
      <c r="I343" s="347"/>
      <c r="J343" s="296"/>
      <c r="K343" s="347"/>
      <c r="L343" s="296"/>
      <c r="M343" s="347"/>
      <c r="N343" s="296"/>
      <c r="O343" s="347"/>
      <c r="P343" s="296"/>
      <c r="Q343" s="347"/>
      <c r="R343" s="347"/>
      <c r="S343" s="347"/>
      <c r="T343" s="303"/>
    </row>
    <row r="344" spans="1:20" ht="21" thickTop="1">
      <c r="A344" s="270" t="s">
        <v>103</v>
      </c>
      <c r="B344" s="495" t="s">
        <v>287</v>
      </c>
      <c r="C344" s="495" t="s">
        <v>198</v>
      </c>
      <c r="D344" s="296" t="s">
        <v>198</v>
      </c>
      <c r="E344" s="299" t="s">
        <v>309</v>
      </c>
      <c r="F344" s="305">
        <f t="shared" ref="F344:Q344" si="110">F65</f>
        <v>45820</v>
      </c>
      <c r="G344" s="281">
        <f t="shared" si="110"/>
        <v>0.39583333333333331</v>
      </c>
      <c r="H344" s="305">
        <f t="shared" si="110"/>
        <v>45842</v>
      </c>
      <c r="I344" s="281">
        <f t="shared" si="110"/>
        <v>0.39583333333333331</v>
      </c>
      <c r="J344" s="305">
        <f t="shared" si="110"/>
        <v>45905</v>
      </c>
      <c r="K344" s="281" t="str">
        <f t="shared" si="110"/>
        <v>8:30</v>
      </c>
      <c r="L344" s="305">
        <f t="shared" si="110"/>
        <v>45923</v>
      </c>
      <c r="M344" s="281" t="str">
        <f t="shared" si="110"/>
        <v>8:30</v>
      </c>
      <c r="N344" s="305">
        <f t="shared" si="110"/>
        <v>45238</v>
      </c>
      <c r="O344" s="281">
        <f t="shared" si="110"/>
        <v>0.35416666666666669</v>
      </c>
      <c r="P344" s="305">
        <f t="shared" si="110"/>
        <v>0</v>
      </c>
      <c r="Q344" s="281">
        <f t="shared" si="110"/>
        <v>0</v>
      </c>
      <c r="R344" s="347"/>
      <c r="S344" s="347"/>
      <c r="T344" s="303"/>
    </row>
    <row r="345" spans="1:20">
      <c r="A345" s="302"/>
      <c r="E345" s="297"/>
      <c r="F345" s="346"/>
      <c r="G345" s="347"/>
      <c r="H345" s="346"/>
      <c r="I345" s="347"/>
      <c r="J345" s="346"/>
      <c r="K345" s="347"/>
      <c r="L345" s="346"/>
      <c r="M345" s="347"/>
      <c r="N345" s="346"/>
      <c r="O345" s="347"/>
      <c r="P345" s="346"/>
      <c r="Q345" s="347"/>
      <c r="R345" s="347"/>
      <c r="S345" s="347"/>
      <c r="T345" s="303"/>
    </row>
    <row r="346" spans="1:20">
      <c r="A346" s="302"/>
      <c r="E346" s="297"/>
      <c r="F346" s="346"/>
      <c r="G346" s="347"/>
      <c r="H346" s="346"/>
      <c r="I346" s="347"/>
      <c r="J346" s="346"/>
      <c r="K346" s="347"/>
      <c r="L346" s="346"/>
      <c r="M346" s="347"/>
      <c r="N346" s="346"/>
      <c r="O346" s="347"/>
      <c r="P346" s="346"/>
      <c r="Q346" s="347"/>
      <c r="R346" s="347"/>
      <c r="S346" s="347"/>
      <c r="T346" s="303"/>
    </row>
    <row r="347" spans="1:20">
      <c r="A347" s="316"/>
      <c r="E347" s="454"/>
      <c r="F347" s="296"/>
      <c r="G347" s="347"/>
      <c r="T347" s="303"/>
    </row>
    <row r="348" spans="1:20">
      <c r="A348" s="316"/>
      <c r="E348" s="454" t="s">
        <v>766</v>
      </c>
      <c r="F348" s="296"/>
      <c r="G348" s="347"/>
      <c r="I348" s="296"/>
      <c r="J348" s="296" t="s">
        <v>310</v>
      </c>
      <c r="T348" s="303"/>
    </row>
    <row r="349" spans="1:20">
      <c r="A349" s="316"/>
      <c r="E349" s="454"/>
      <c r="F349" s="296"/>
      <c r="G349" s="347"/>
      <c r="I349" s="296"/>
      <c r="J349" s="296" t="s">
        <v>311</v>
      </c>
      <c r="T349" s="303"/>
    </row>
    <row r="350" spans="1:20">
      <c r="A350" s="316"/>
      <c r="E350" s="454"/>
      <c r="F350" s="296"/>
      <c r="G350" s="347"/>
      <c r="I350" s="296"/>
      <c r="L350" s="296"/>
      <c r="T350" s="303"/>
    </row>
    <row r="351" spans="1:20">
      <c r="A351" s="316"/>
      <c r="E351" s="454"/>
      <c r="F351" s="296"/>
      <c r="G351" s="347"/>
      <c r="I351" s="296"/>
      <c r="L351" s="296"/>
      <c r="T351" s="303"/>
    </row>
    <row r="352" spans="1:20">
      <c r="A352" s="316"/>
      <c r="E352" s="454"/>
      <c r="F352" s="296"/>
      <c r="G352" s="347"/>
      <c r="I352" s="296"/>
      <c r="L352" s="296"/>
      <c r="T352" s="303"/>
    </row>
    <row r="353" spans="1:20" ht="25.5">
      <c r="A353" s="316"/>
      <c r="E353" s="701" t="s">
        <v>0</v>
      </c>
      <c r="F353" s="701"/>
      <c r="G353" s="701"/>
      <c r="H353" s="701"/>
      <c r="I353" s="701"/>
      <c r="J353" s="701"/>
      <c r="K353" s="701"/>
      <c r="L353" s="701"/>
      <c r="M353" s="701"/>
      <c r="N353" s="701"/>
      <c r="O353" s="701"/>
      <c r="P353" s="701"/>
      <c r="Q353" s="701"/>
      <c r="R353" s="415"/>
      <c r="S353" s="415"/>
      <c r="T353" s="303"/>
    </row>
    <row r="354" spans="1:20" ht="25.5">
      <c r="A354" s="316"/>
      <c r="E354" s="701" t="s">
        <v>179</v>
      </c>
      <c r="F354" s="701"/>
      <c r="G354" s="701"/>
      <c r="H354" s="701"/>
      <c r="I354" s="701"/>
      <c r="J354" s="701"/>
      <c r="K354" s="701"/>
      <c r="L354" s="701"/>
      <c r="M354" s="701"/>
      <c r="N354" s="701"/>
      <c r="O354" s="701"/>
      <c r="P354" s="701"/>
      <c r="Q354" s="701"/>
      <c r="R354" s="415"/>
      <c r="S354" s="415"/>
      <c r="T354" s="303"/>
    </row>
    <row r="355" spans="1:20" ht="30">
      <c r="A355" s="316"/>
      <c r="E355" s="702" t="s">
        <v>285</v>
      </c>
      <c r="F355" s="702"/>
      <c r="G355" s="702"/>
      <c r="H355" s="702"/>
      <c r="I355" s="702"/>
      <c r="J355" s="702"/>
      <c r="K355" s="702"/>
      <c r="L355" s="702"/>
      <c r="M355" s="702"/>
      <c r="N355" s="702"/>
      <c r="O355" s="702"/>
      <c r="P355" s="702"/>
      <c r="Q355" s="702"/>
      <c r="R355" s="415"/>
      <c r="S355" s="415"/>
      <c r="T355" s="303"/>
    </row>
    <row r="356" spans="1:20" ht="25.5">
      <c r="A356" s="316"/>
      <c r="E356" s="701" t="s">
        <v>760</v>
      </c>
      <c r="F356" s="701"/>
      <c r="G356" s="701"/>
      <c r="H356" s="701"/>
      <c r="I356" s="701"/>
      <c r="J356" s="701"/>
      <c r="K356" s="701"/>
      <c r="L356" s="701"/>
      <c r="M356" s="701"/>
      <c r="N356" s="701"/>
      <c r="O356" s="701"/>
      <c r="P356" s="701"/>
      <c r="Q356" s="701"/>
      <c r="R356" s="415"/>
      <c r="S356" s="415"/>
      <c r="T356" s="303"/>
    </row>
    <row r="357" spans="1:20" ht="25.5">
      <c r="A357" s="316"/>
      <c r="E357" s="442"/>
      <c r="F357" s="442"/>
      <c r="G357" s="442"/>
      <c r="H357" s="442"/>
      <c r="I357" s="442"/>
      <c r="J357" s="442"/>
      <c r="K357" s="442"/>
      <c r="L357" s="442"/>
      <c r="M357" s="442"/>
      <c r="N357" s="442"/>
      <c r="O357" s="442"/>
      <c r="P357" s="442"/>
      <c r="Q357" s="442"/>
      <c r="R357" s="442"/>
      <c r="S357" s="442"/>
      <c r="T357" s="303"/>
    </row>
    <row r="358" spans="1:20">
      <c r="A358" s="302"/>
      <c r="E358" s="317"/>
      <c r="F358" s="346"/>
      <c r="G358" s="347"/>
      <c r="T358" s="303"/>
    </row>
    <row r="359" spans="1:20" ht="27.2" customHeight="1">
      <c r="A359" s="302"/>
      <c r="E359" s="700" t="s">
        <v>312</v>
      </c>
      <c r="F359" s="700"/>
      <c r="G359" s="700"/>
      <c r="H359" s="700"/>
      <c r="I359" s="700"/>
      <c r="J359" s="700"/>
      <c r="K359" s="700"/>
      <c r="L359" s="700"/>
      <c r="M359" s="700"/>
      <c r="N359" s="700"/>
      <c r="O359" s="700"/>
      <c r="P359" s="700"/>
      <c r="Q359" s="700"/>
      <c r="R359" s="415"/>
      <c r="S359" s="415"/>
      <c r="T359" s="303"/>
    </row>
    <row r="360" spans="1:20" ht="27.2" customHeight="1" thickBot="1">
      <c r="A360" s="302"/>
      <c r="E360" s="468"/>
      <c r="F360" s="468"/>
      <c r="G360" s="468"/>
      <c r="H360" s="468"/>
      <c r="I360" s="468"/>
      <c r="J360" s="468"/>
      <c r="K360" s="468"/>
      <c r="L360" s="468"/>
      <c r="M360" s="468"/>
      <c r="N360" s="468"/>
      <c r="O360" s="468"/>
      <c r="Q360" s="415"/>
      <c r="R360" s="415"/>
      <c r="S360" s="415"/>
      <c r="T360" s="303"/>
    </row>
    <row r="361" spans="1:20" ht="21.75" customHeight="1" thickBot="1">
      <c r="A361" s="316"/>
      <c r="E361" s="688" t="s">
        <v>182</v>
      </c>
      <c r="F361" s="709" t="s">
        <v>398</v>
      </c>
      <c r="G361" s="710"/>
      <c r="H361" s="710"/>
      <c r="I361" s="711"/>
      <c r="J361" s="709" t="s">
        <v>743</v>
      </c>
      <c r="K361" s="710"/>
      <c r="L361" s="710"/>
      <c r="M361" s="711"/>
      <c r="N361" s="712" t="s">
        <v>183</v>
      </c>
      <c r="O361" s="713"/>
      <c r="P361" s="712" t="s">
        <v>184</v>
      </c>
      <c r="Q361" s="713"/>
      <c r="R361" s="629"/>
      <c r="S361" s="629"/>
      <c r="T361" s="303"/>
    </row>
    <row r="362" spans="1:20" ht="21.75" customHeight="1" thickBot="1">
      <c r="A362" s="316"/>
      <c r="E362" s="689"/>
      <c r="F362" s="672" t="s">
        <v>12</v>
      </c>
      <c r="G362" s="673"/>
      <c r="H362" s="672" t="s">
        <v>13</v>
      </c>
      <c r="I362" s="673"/>
      <c r="J362" s="672" t="s">
        <v>12</v>
      </c>
      <c r="K362" s="673"/>
      <c r="L362" s="672" t="s">
        <v>13</v>
      </c>
      <c r="M362" s="673"/>
      <c r="N362" s="714"/>
      <c r="O362" s="715"/>
      <c r="P362" s="714"/>
      <c r="Q362" s="715"/>
      <c r="R362" s="629"/>
      <c r="S362" s="629"/>
      <c r="T362" s="303"/>
    </row>
    <row r="363" spans="1:20" ht="21" thickBot="1">
      <c r="A363" s="316"/>
      <c r="E363" s="692"/>
      <c r="F363" s="344" t="s">
        <v>185</v>
      </c>
      <c r="G363" s="345" t="s">
        <v>186</v>
      </c>
      <c r="H363" s="344" t="s">
        <v>185</v>
      </c>
      <c r="I363" s="345" t="s">
        <v>186</v>
      </c>
      <c r="J363" s="344" t="s">
        <v>185</v>
      </c>
      <c r="K363" s="345" t="s">
        <v>186</v>
      </c>
      <c r="L363" s="344" t="s">
        <v>185</v>
      </c>
      <c r="M363" s="345" t="s">
        <v>186</v>
      </c>
      <c r="N363" s="344" t="s">
        <v>185</v>
      </c>
      <c r="O363" s="345" t="s">
        <v>186</v>
      </c>
      <c r="P363" s="344" t="s">
        <v>185</v>
      </c>
      <c r="Q363" s="345" t="s">
        <v>186</v>
      </c>
      <c r="R363" s="630"/>
      <c r="S363" s="630"/>
      <c r="T363" s="303"/>
    </row>
    <row r="364" spans="1:20" ht="21.75" thickTop="1" thickBot="1">
      <c r="A364" s="316"/>
      <c r="E364" s="311" t="s">
        <v>187</v>
      </c>
      <c r="F364" s="296"/>
      <c r="G364" s="347"/>
      <c r="T364" s="303"/>
    </row>
    <row r="365" spans="1:20" ht="21" thickTop="1">
      <c r="A365" s="270" t="s">
        <v>103</v>
      </c>
      <c r="B365" s="495" t="s">
        <v>287</v>
      </c>
      <c r="C365" s="495" t="s">
        <v>189</v>
      </c>
      <c r="D365" s="296" t="s">
        <v>189</v>
      </c>
      <c r="E365" s="299" t="s">
        <v>313</v>
      </c>
      <c r="F365" s="283">
        <f t="shared" ref="F365:Q365" si="111">F65</f>
        <v>45820</v>
      </c>
      <c r="G365" s="281">
        <f t="shared" si="111"/>
        <v>0.39583333333333331</v>
      </c>
      <c r="H365" s="280">
        <f t="shared" si="111"/>
        <v>45842</v>
      </c>
      <c r="I365" s="281">
        <f t="shared" si="111"/>
        <v>0.39583333333333331</v>
      </c>
      <c r="J365" s="280">
        <f t="shared" si="111"/>
        <v>45905</v>
      </c>
      <c r="K365" s="281" t="str">
        <f t="shared" si="111"/>
        <v>8:30</v>
      </c>
      <c r="L365" s="280">
        <f t="shared" si="111"/>
        <v>45923</v>
      </c>
      <c r="M365" s="281" t="str">
        <f t="shared" si="111"/>
        <v>8:30</v>
      </c>
      <c r="N365" s="280">
        <f t="shared" si="111"/>
        <v>45238</v>
      </c>
      <c r="O365" s="281">
        <f t="shared" si="111"/>
        <v>0.35416666666666669</v>
      </c>
      <c r="P365" s="280">
        <f t="shared" si="111"/>
        <v>0</v>
      </c>
      <c r="Q365" s="281">
        <f t="shared" si="111"/>
        <v>0</v>
      </c>
      <c r="R365" s="347"/>
      <c r="S365" s="347"/>
      <c r="T365" s="303"/>
    </row>
    <row r="366" spans="1:20">
      <c r="A366" s="316"/>
      <c r="E366" s="407" t="s">
        <v>290</v>
      </c>
      <c r="F366" s="355"/>
      <c r="G366" s="367"/>
      <c r="H366" s="355"/>
      <c r="I366" s="367"/>
      <c r="J366" s="355"/>
      <c r="K366" s="367"/>
      <c r="L366" s="355"/>
      <c r="M366" s="367"/>
      <c r="N366" s="355"/>
      <c r="O366" s="367"/>
      <c r="P366" s="355"/>
      <c r="Q366" s="367"/>
      <c r="R366" s="319"/>
      <c r="S366" s="319"/>
      <c r="T366" s="303"/>
    </row>
    <row r="367" spans="1:20">
      <c r="A367" s="270" t="s">
        <v>74</v>
      </c>
      <c r="B367" s="495" t="s">
        <v>287</v>
      </c>
      <c r="C367" s="495" t="s">
        <v>189</v>
      </c>
      <c r="D367" s="296" t="s">
        <v>189</v>
      </c>
      <c r="E367" s="310" t="s">
        <v>314</v>
      </c>
      <c r="F367" s="283">
        <f t="shared" ref="F367:M367" si="112">F43</f>
        <v>45817</v>
      </c>
      <c r="G367" s="281">
        <f t="shared" si="112"/>
        <v>0.375</v>
      </c>
      <c r="H367" s="283">
        <f t="shared" si="112"/>
        <v>45838</v>
      </c>
      <c r="I367" s="281" t="str">
        <f t="shared" si="112"/>
        <v>9:00</v>
      </c>
      <c r="J367" s="283">
        <f t="shared" si="112"/>
        <v>45901</v>
      </c>
      <c r="K367" s="281" t="str">
        <f t="shared" si="112"/>
        <v>9:00</v>
      </c>
      <c r="L367" s="283">
        <f t="shared" si="112"/>
        <v>45916</v>
      </c>
      <c r="M367" s="281" t="str">
        <f t="shared" si="112"/>
        <v>9:00</v>
      </c>
      <c r="N367" s="280">
        <f>N42</f>
        <v>45236</v>
      </c>
      <c r="O367" s="280" t="str">
        <f>O42</f>
        <v>15.30</v>
      </c>
      <c r="P367" s="280">
        <f>P42</f>
        <v>0</v>
      </c>
      <c r="Q367" s="280">
        <f>Q42</f>
        <v>0</v>
      </c>
      <c r="R367" s="346"/>
      <c r="S367" s="346"/>
      <c r="T367" s="303"/>
    </row>
    <row r="368" spans="1:20">
      <c r="A368" s="270" t="s">
        <v>64</v>
      </c>
      <c r="B368" s="495" t="s">
        <v>287</v>
      </c>
      <c r="C368" s="495" t="s">
        <v>189</v>
      </c>
      <c r="D368" s="296" t="s">
        <v>189</v>
      </c>
      <c r="E368" s="310" t="s">
        <v>315</v>
      </c>
      <c r="F368" s="283">
        <f t="shared" ref="F368:M368" si="113">F35</f>
        <v>45820</v>
      </c>
      <c r="G368" s="281">
        <f t="shared" si="113"/>
        <v>0.41666666666666669</v>
      </c>
      <c r="H368" s="283">
        <f t="shared" si="113"/>
        <v>45841</v>
      </c>
      <c r="I368" s="281">
        <f t="shared" si="113"/>
        <v>0.41666666666666669</v>
      </c>
      <c r="J368" s="283">
        <f t="shared" si="113"/>
        <v>45904</v>
      </c>
      <c r="K368" s="281">
        <f t="shared" si="113"/>
        <v>0.41666666666666669</v>
      </c>
      <c r="L368" s="283">
        <f t="shared" si="113"/>
        <v>45919</v>
      </c>
      <c r="M368" s="281">
        <f t="shared" si="113"/>
        <v>0.41666666666666669</v>
      </c>
      <c r="N368" s="283">
        <f>N68</f>
        <v>45239</v>
      </c>
      <c r="O368" s="281">
        <f>O68</f>
        <v>0.64583333333333337</v>
      </c>
      <c r="P368" s="283">
        <f>P68</f>
        <v>0</v>
      </c>
      <c r="Q368" s="281">
        <f>Q68</f>
        <v>0</v>
      </c>
      <c r="R368" s="347"/>
      <c r="S368" s="347"/>
      <c r="T368" s="303"/>
    </row>
    <row r="369" spans="1:20">
      <c r="A369" s="316"/>
      <c r="E369" s="407" t="s">
        <v>290</v>
      </c>
      <c r="F369" s="355"/>
      <c r="G369" s="367"/>
      <c r="H369" s="355"/>
      <c r="I369" s="367"/>
      <c r="J369" s="355"/>
      <c r="K369" s="367"/>
      <c r="L369" s="355"/>
      <c r="M369" s="367"/>
      <c r="N369" s="355"/>
      <c r="O369" s="367"/>
      <c r="P369" s="355"/>
      <c r="Q369" s="367"/>
      <c r="R369" s="319"/>
      <c r="S369" s="319"/>
      <c r="T369" s="303"/>
    </row>
    <row r="370" spans="1:20">
      <c r="A370" s="270" t="s">
        <v>73</v>
      </c>
      <c r="B370" s="495" t="s">
        <v>287</v>
      </c>
      <c r="C370" s="495" t="s">
        <v>189</v>
      </c>
      <c r="D370" s="296" t="s">
        <v>189</v>
      </c>
      <c r="E370" s="315" t="s">
        <v>773</v>
      </c>
      <c r="F370" s="283">
        <f t="shared" ref="F370:M370" si="114">F41</f>
        <v>45827</v>
      </c>
      <c r="G370" s="281" t="str">
        <f t="shared" si="114"/>
        <v>10:00</v>
      </c>
      <c r="H370" s="283">
        <f t="shared" si="114"/>
        <v>45848</v>
      </c>
      <c r="I370" s="281" t="str">
        <f t="shared" si="114"/>
        <v>10:00</v>
      </c>
      <c r="J370" s="283">
        <f t="shared" si="114"/>
        <v>45911</v>
      </c>
      <c r="K370" s="281" t="str">
        <f t="shared" si="114"/>
        <v>10:00</v>
      </c>
      <c r="L370" s="283">
        <f t="shared" si="114"/>
        <v>45926</v>
      </c>
      <c r="M370" s="281" t="str">
        <f t="shared" si="114"/>
        <v>10:00</v>
      </c>
      <c r="N370" s="283">
        <f>N19</f>
        <v>45239</v>
      </c>
      <c r="O370" s="281" t="str">
        <f>O19</f>
        <v>16.00</v>
      </c>
      <c r="P370" s="283">
        <f>P19</f>
        <v>0</v>
      </c>
      <c r="Q370" s="281">
        <f>Q19</f>
        <v>0</v>
      </c>
      <c r="R370" s="347"/>
      <c r="S370" s="347"/>
      <c r="T370" s="303"/>
    </row>
    <row r="371" spans="1:20">
      <c r="A371" s="270" t="s">
        <v>160</v>
      </c>
      <c r="B371" s="495" t="s">
        <v>287</v>
      </c>
      <c r="C371" s="495" t="s">
        <v>189</v>
      </c>
      <c r="D371" s="296" t="s">
        <v>189</v>
      </c>
      <c r="E371" s="315" t="s">
        <v>293</v>
      </c>
      <c r="F371" s="283">
        <f t="shared" ref="F371:Q371" si="115">F116</f>
        <v>45827</v>
      </c>
      <c r="G371" s="281" t="str">
        <f t="shared" si="115"/>
        <v>15:30</v>
      </c>
      <c r="H371" s="283">
        <f t="shared" si="115"/>
        <v>45848</v>
      </c>
      <c r="I371" s="281" t="str">
        <f t="shared" si="115"/>
        <v>15:30</v>
      </c>
      <c r="J371" s="283">
        <f t="shared" si="115"/>
        <v>45911</v>
      </c>
      <c r="K371" s="281" t="str">
        <f t="shared" si="115"/>
        <v>15:30</v>
      </c>
      <c r="L371" s="283">
        <f t="shared" si="115"/>
        <v>45926</v>
      </c>
      <c r="M371" s="281" t="str">
        <f t="shared" si="115"/>
        <v>15:30</v>
      </c>
      <c r="N371" s="283">
        <f t="shared" si="115"/>
        <v>45239</v>
      </c>
      <c r="O371" s="281">
        <f t="shared" si="115"/>
        <v>0.45833333333333331</v>
      </c>
      <c r="P371" s="283">
        <f t="shared" si="115"/>
        <v>0</v>
      </c>
      <c r="Q371" s="281">
        <f t="shared" si="115"/>
        <v>0</v>
      </c>
      <c r="R371" s="347"/>
      <c r="S371" s="347"/>
      <c r="T371" s="303"/>
    </row>
    <row r="372" spans="1:20" ht="21" thickBot="1">
      <c r="A372" s="302"/>
      <c r="E372" s="317"/>
      <c r="F372" s="346"/>
      <c r="G372" s="347"/>
      <c r="H372" s="346"/>
      <c r="I372" s="347"/>
      <c r="J372" s="346"/>
      <c r="K372" s="347"/>
      <c r="L372" s="346"/>
      <c r="M372" s="347"/>
      <c r="N372" s="346"/>
      <c r="O372" s="347"/>
      <c r="P372" s="346"/>
      <c r="Q372" s="347"/>
      <c r="R372" s="347"/>
      <c r="S372" s="347"/>
      <c r="T372" s="303"/>
    </row>
    <row r="373" spans="1:20" ht="21" thickTop="1">
      <c r="A373" s="302"/>
      <c r="E373" s="477" t="s">
        <v>197</v>
      </c>
      <c r="F373" s="296"/>
      <c r="G373" s="347"/>
      <c r="H373" s="296"/>
      <c r="I373" s="347"/>
      <c r="J373" s="296"/>
      <c r="K373" s="347"/>
      <c r="L373" s="296"/>
      <c r="M373" s="347"/>
      <c r="N373" s="296"/>
      <c r="O373" s="347"/>
      <c r="P373" s="296"/>
      <c r="Q373" s="347"/>
      <c r="R373" s="347"/>
      <c r="S373" s="347"/>
      <c r="T373" s="303"/>
    </row>
    <row r="374" spans="1:20">
      <c r="A374" s="270" t="s">
        <v>158</v>
      </c>
      <c r="B374" s="495" t="s">
        <v>287</v>
      </c>
      <c r="C374" s="495" t="s">
        <v>189</v>
      </c>
      <c r="D374" s="296" t="s">
        <v>198</v>
      </c>
      <c r="E374" s="310" t="s">
        <v>297</v>
      </c>
      <c r="F374" s="283">
        <f t="shared" ref="F374:M374" si="116">F114</f>
        <v>45819</v>
      </c>
      <c r="G374" s="281" t="str">
        <f t="shared" si="116"/>
        <v>10.00</v>
      </c>
      <c r="H374" s="280">
        <f t="shared" si="116"/>
        <v>45840</v>
      </c>
      <c r="I374" s="281" t="str">
        <f t="shared" si="116"/>
        <v>10.00</v>
      </c>
      <c r="J374" s="280">
        <f t="shared" si="116"/>
        <v>45903</v>
      </c>
      <c r="K374" s="281" t="str">
        <f t="shared" si="116"/>
        <v>10.00</v>
      </c>
      <c r="L374" s="280">
        <f t="shared" si="116"/>
        <v>45918</v>
      </c>
      <c r="M374" s="281" t="str">
        <f t="shared" si="116"/>
        <v>10.00</v>
      </c>
      <c r="N374" s="280" t="e">
        <f>#REF!</f>
        <v>#REF!</v>
      </c>
      <c r="O374" s="281" t="e">
        <f>#REF!</f>
        <v>#REF!</v>
      </c>
      <c r="P374" s="280" t="e">
        <f>#REF!</f>
        <v>#REF!</v>
      </c>
      <c r="Q374" s="281" t="e">
        <f>#REF!</f>
        <v>#REF!</v>
      </c>
      <c r="R374" s="347"/>
      <c r="S374" s="347"/>
      <c r="T374" s="303"/>
    </row>
    <row r="375" spans="1:20">
      <c r="A375" s="316"/>
      <c r="E375" s="407" t="s">
        <v>290</v>
      </c>
      <c r="F375" s="355"/>
      <c r="G375" s="367"/>
      <c r="H375" s="355"/>
      <c r="I375" s="367"/>
      <c r="J375" s="355"/>
      <c r="K375" s="367"/>
      <c r="L375" s="355"/>
      <c r="M375" s="367"/>
      <c r="N375" s="355"/>
      <c r="O375" s="367"/>
      <c r="P375" s="355"/>
      <c r="Q375" s="367"/>
      <c r="R375" s="319"/>
      <c r="S375" s="319"/>
      <c r="T375" s="303"/>
    </row>
    <row r="376" spans="1:20">
      <c r="A376" s="292" t="s">
        <v>116</v>
      </c>
      <c r="B376" s="495" t="s">
        <v>287</v>
      </c>
      <c r="C376" s="495" t="s">
        <v>189</v>
      </c>
      <c r="D376" s="296" t="s">
        <v>198</v>
      </c>
      <c r="E376" s="310" t="s">
        <v>295</v>
      </c>
      <c r="F376" s="283">
        <f t="shared" ref="F376:Q376" si="117">F77</f>
        <v>45824</v>
      </c>
      <c r="G376" s="281">
        <f t="shared" si="117"/>
        <v>0.375</v>
      </c>
      <c r="H376" s="280">
        <f t="shared" si="117"/>
        <v>45845</v>
      </c>
      <c r="I376" s="281">
        <f t="shared" si="117"/>
        <v>0.375</v>
      </c>
      <c r="J376" s="280">
        <f t="shared" si="117"/>
        <v>45908</v>
      </c>
      <c r="K376" s="281">
        <f t="shared" si="117"/>
        <v>0.375</v>
      </c>
      <c r="L376" s="280">
        <f t="shared" si="117"/>
        <v>45924</v>
      </c>
      <c r="M376" s="281">
        <f t="shared" si="117"/>
        <v>0.375</v>
      </c>
      <c r="N376" s="280">
        <f t="shared" si="117"/>
        <v>45236</v>
      </c>
      <c r="O376" s="281" t="str">
        <f t="shared" si="117"/>
        <v>9.00</v>
      </c>
      <c r="P376" s="280">
        <f t="shared" si="117"/>
        <v>0</v>
      </c>
      <c r="Q376" s="281">
        <f t="shared" si="117"/>
        <v>0</v>
      </c>
      <c r="R376" s="347"/>
      <c r="S376" s="347"/>
      <c r="T376" s="303"/>
    </row>
    <row r="377" spans="1:20">
      <c r="A377" s="292" t="s">
        <v>32</v>
      </c>
      <c r="B377" s="495" t="s">
        <v>287</v>
      </c>
      <c r="C377" s="495" t="s">
        <v>189</v>
      </c>
      <c r="D377" s="296" t="s">
        <v>198</v>
      </c>
      <c r="E377" s="310" t="s">
        <v>317</v>
      </c>
      <c r="F377" s="305">
        <f t="shared" ref="F377:Q377" si="118">F11</f>
        <v>45817</v>
      </c>
      <c r="G377" s="281" t="str">
        <f t="shared" si="118"/>
        <v>9.00</v>
      </c>
      <c r="H377" s="305">
        <f t="shared" si="118"/>
        <v>45849</v>
      </c>
      <c r="I377" s="281" t="str">
        <f t="shared" si="118"/>
        <v>9.00</v>
      </c>
      <c r="J377" s="305">
        <f t="shared" si="118"/>
        <v>45908</v>
      </c>
      <c r="K377" s="281" t="str">
        <f t="shared" si="118"/>
        <v>9.00</v>
      </c>
      <c r="L377" s="305">
        <f t="shared" si="118"/>
        <v>45923</v>
      </c>
      <c r="M377" s="281" t="str">
        <f t="shared" si="118"/>
        <v>15.00</v>
      </c>
      <c r="N377" s="305">
        <f t="shared" si="118"/>
        <v>45236</v>
      </c>
      <c r="O377" s="281" t="str">
        <f t="shared" si="118"/>
        <v>8:30</v>
      </c>
      <c r="P377" s="305">
        <f t="shared" si="118"/>
        <v>0</v>
      </c>
      <c r="Q377" s="281">
        <f t="shared" si="118"/>
        <v>0</v>
      </c>
      <c r="R377" s="347"/>
      <c r="S377" s="347"/>
      <c r="T377" s="303"/>
    </row>
    <row r="378" spans="1:20" ht="40.5">
      <c r="A378" s="270" t="s">
        <v>102</v>
      </c>
      <c r="B378" s="495" t="s">
        <v>287</v>
      </c>
      <c r="C378" s="495" t="s">
        <v>189</v>
      </c>
      <c r="D378" s="296" t="s">
        <v>198</v>
      </c>
      <c r="E378" s="310" t="s">
        <v>774</v>
      </c>
      <c r="F378" s="305">
        <f t="shared" ref="F378:Q378" si="119">F64</f>
        <v>45820</v>
      </c>
      <c r="G378" s="281" t="str">
        <f t="shared" si="119"/>
        <v>9:00</v>
      </c>
      <c r="H378" s="305">
        <f t="shared" si="119"/>
        <v>45848</v>
      </c>
      <c r="I378" s="281" t="str">
        <f t="shared" si="119"/>
        <v>9:00</v>
      </c>
      <c r="J378" s="305">
        <f t="shared" si="119"/>
        <v>45911</v>
      </c>
      <c r="K378" s="281" t="str">
        <f t="shared" si="119"/>
        <v>9:00</v>
      </c>
      <c r="L378" s="305">
        <f t="shared" si="119"/>
        <v>45926</v>
      </c>
      <c r="M378" s="281" t="str">
        <f t="shared" si="119"/>
        <v>9:00</v>
      </c>
      <c r="N378" s="305">
        <f t="shared" si="119"/>
        <v>45240</v>
      </c>
      <c r="O378" s="281">
        <f t="shared" si="119"/>
        <v>0.375</v>
      </c>
      <c r="P378" s="305">
        <f t="shared" si="119"/>
        <v>0</v>
      </c>
      <c r="Q378" s="281">
        <f t="shared" si="119"/>
        <v>0</v>
      </c>
      <c r="R378" s="347"/>
      <c r="S378" s="347"/>
      <c r="T378" s="303"/>
    </row>
    <row r="379" spans="1:20">
      <c r="A379" s="270" t="s">
        <v>69</v>
      </c>
      <c r="B379" s="495" t="s">
        <v>287</v>
      </c>
      <c r="C379" s="495" t="s">
        <v>189</v>
      </c>
      <c r="D379" s="296" t="s">
        <v>198</v>
      </c>
      <c r="E379" s="310" t="s">
        <v>298</v>
      </c>
      <c r="F379" s="305">
        <f t="shared" ref="F379:Q379" si="120">F39</f>
        <v>45817</v>
      </c>
      <c r="G379" s="351" t="str">
        <f t="shared" si="120"/>
        <v>9:00</v>
      </c>
      <c r="H379" s="305">
        <f t="shared" si="120"/>
        <v>45846</v>
      </c>
      <c r="I379" s="351" t="str">
        <f t="shared" si="120"/>
        <v>9:00</v>
      </c>
      <c r="J379" s="305">
        <f t="shared" si="120"/>
        <v>45909</v>
      </c>
      <c r="K379" s="351" t="str">
        <f t="shared" si="120"/>
        <v>9:00</v>
      </c>
      <c r="L379" s="305">
        <f t="shared" si="120"/>
        <v>45924</v>
      </c>
      <c r="M379" s="351">
        <f t="shared" si="120"/>
        <v>0.5</v>
      </c>
      <c r="N379" s="305">
        <f t="shared" si="120"/>
        <v>45240</v>
      </c>
      <c r="O379" s="351">
        <f t="shared" si="120"/>
        <v>0.375</v>
      </c>
      <c r="P379" s="305">
        <f t="shared" si="120"/>
        <v>0</v>
      </c>
      <c r="Q379" s="351">
        <f t="shared" si="120"/>
        <v>0</v>
      </c>
      <c r="R379" s="353"/>
      <c r="S379" s="353"/>
      <c r="T379" s="303"/>
    </row>
    <row r="380" spans="1:20">
      <c r="A380" s="316"/>
      <c r="E380" s="407" t="s">
        <v>290</v>
      </c>
      <c r="F380" s="355"/>
      <c r="G380" s="367"/>
      <c r="H380" s="355"/>
      <c r="I380" s="367"/>
      <c r="J380" s="355"/>
      <c r="K380" s="367"/>
      <c r="L380" s="355"/>
      <c r="M380" s="367"/>
      <c r="N380" s="355"/>
      <c r="O380" s="367"/>
      <c r="P380" s="355"/>
      <c r="Q380" s="367"/>
      <c r="R380" s="319"/>
      <c r="S380" s="319"/>
      <c r="T380" s="303"/>
    </row>
    <row r="381" spans="1:20">
      <c r="A381" s="270" t="s">
        <v>112</v>
      </c>
      <c r="B381" s="495" t="s">
        <v>287</v>
      </c>
      <c r="C381" s="495" t="s">
        <v>189</v>
      </c>
      <c r="D381" s="296" t="s">
        <v>189</v>
      </c>
      <c r="E381" s="315" t="s">
        <v>299</v>
      </c>
      <c r="F381" s="283">
        <f t="shared" ref="F381:Q381" si="121">F73</f>
        <v>45818</v>
      </c>
      <c r="G381" s="281">
        <f t="shared" si="121"/>
        <v>0.625</v>
      </c>
      <c r="H381" s="283">
        <f t="shared" si="121"/>
        <v>45839</v>
      </c>
      <c r="I381" s="281">
        <f t="shared" si="121"/>
        <v>0.625</v>
      </c>
      <c r="J381" s="283">
        <f t="shared" si="121"/>
        <v>45902</v>
      </c>
      <c r="K381" s="281" t="str">
        <f t="shared" si="121"/>
        <v>10:00</v>
      </c>
      <c r="L381" s="283">
        <f t="shared" si="121"/>
        <v>45917</v>
      </c>
      <c r="M381" s="281" t="str">
        <f t="shared" si="121"/>
        <v>10:00</v>
      </c>
      <c r="N381" s="283">
        <f t="shared" si="121"/>
        <v>45236</v>
      </c>
      <c r="O381" s="281" t="str">
        <f t="shared" si="121"/>
        <v>9.00</v>
      </c>
      <c r="P381" s="283">
        <f t="shared" si="121"/>
        <v>0</v>
      </c>
      <c r="Q381" s="281">
        <f t="shared" si="121"/>
        <v>0</v>
      </c>
      <c r="R381" s="347"/>
      <c r="S381" s="347"/>
      <c r="T381" s="303"/>
    </row>
    <row r="382" spans="1:20">
      <c r="A382" s="270" t="s">
        <v>61</v>
      </c>
      <c r="B382" s="495" t="s">
        <v>287</v>
      </c>
      <c r="C382" s="495" t="s">
        <v>189</v>
      </c>
      <c r="D382" s="296" t="s">
        <v>189</v>
      </c>
      <c r="E382" s="315" t="s">
        <v>300</v>
      </c>
      <c r="F382" s="283">
        <f t="shared" ref="F382:M382" si="122">F34</f>
        <v>45826</v>
      </c>
      <c r="G382" s="281" t="str">
        <f t="shared" si="122"/>
        <v>9.00</v>
      </c>
      <c r="H382" s="283">
        <f t="shared" si="122"/>
        <v>45847</v>
      </c>
      <c r="I382" s="281" t="str">
        <f t="shared" si="122"/>
        <v>9.00</v>
      </c>
      <c r="J382" s="283">
        <f t="shared" si="122"/>
        <v>45910</v>
      </c>
      <c r="K382" s="281" t="str">
        <f t="shared" si="122"/>
        <v>15.00</v>
      </c>
      <c r="L382" s="283">
        <f t="shared" si="122"/>
        <v>45925</v>
      </c>
      <c r="M382" s="281" t="str">
        <f t="shared" si="122"/>
        <v>15.00</v>
      </c>
      <c r="N382" s="283">
        <f>N33</f>
        <v>45236</v>
      </c>
      <c r="O382" s="281">
        <f>O33</f>
        <v>0.625</v>
      </c>
      <c r="P382" s="283">
        <f>P33</f>
        <v>0</v>
      </c>
      <c r="Q382" s="281">
        <f>Q33</f>
        <v>0</v>
      </c>
      <c r="R382" s="347"/>
      <c r="S382" s="347"/>
      <c r="T382" s="303"/>
    </row>
    <row r="383" spans="1:20" ht="21" thickBot="1">
      <c r="A383" s="302"/>
      <c r="E383" s="317"/>
      <c r="F383" s="346"/>
      <c r="G383" s="347"/>
      <c r="T383" s="303"/>
    </row>
    <row r="384" spans="1:20" ht="21.75" thickTop="1" thickBot="1">
      <c r="A384" s="302"/>
      <c r="E384" s="311" t="s">
        <v>208</v>
      </c>
      <c r="F384" s="346"/>
      <c r="G384" s="347"/>
      <c r="T384" s="303"/>
    </row>
    <row r="385" spans="1:20" s="297" customFormat="1" ht="21" thickTop="1">
      <c r="A385" s="584" t="s">
        <v>142</v>
      </c>
      <c r="B385" s="495" t="s">
        <v>287</v>
      </c>
      <c r="C385" s="297" t="s">
        <v>198</v>
      </c>
      <c r="D385" s="297" t="s">
        <v>189</v>
      </c>
      <c r="E385" s="501" t="s">
        <v>289</v>
      </c>
      <c r="F385" s="413">
        <f t="shared" ref="F385:Q385" si="123">F101</f>
        <v>45821</v>
      </c>
      <c r="G385" s="323" t="str">
        <f t="shared" si="123"/>
        <v>8:30</v>
      </c>
      <c r="H385" s="413">
        <f t="shared" si="123"/>
        <v>45842</v>
      </c>
      <c r="I385" s="323" t="str">
        <f t="shared" si="123"/>
        <v>8:30</v>
      </c>
      <c r="J385" s="413">
        <f t="shared" si="123"/>
        <v>45905</v>
      </c>
      <c r="K385" s="323" t="str">
        <f t="shared" si="123"/>
        <v>8:30</v>
      </c>
      <c r="L385" s="413">
        <f t="shared" si="123"/>
        <v>45923</v>
      </c>
      <c r="M385" s="323" t="str">
        <f t="shared" si="123"/>
        <v>8:30</v>
      </c>
      <c r="N385" s="283">
        <f t="shared" si="123"/>
        <v>45237</v>
      </c>
      <c r="O385" s="281">
        <f t="shared" si="123"/>
        <v>0.35416666666666669</v>
      </c>
      <c r="P385" s="283">
        <f t="shared" si="123"/>
        <v>0</v>
      </c>
      <c r="Q385" s="281">
        <f t="shared" si="123"/>
        <v>0</v>
      </c>
      <c r="R385" s="347"/>
      <c r="S385" s="347"/>
    </row>
    <row r="386" spans="1:20" s="297" customFormat="1">
      <c r="A386" s="299" t="s">
        <v>81</v>
      </c>
      <c r="B386" s="635"/>
      <c r="C386" s="299"/>
      <c r="D386" s="299"/>
      <c r="E386" s="315" t="s">
        <v>327</v>
      </c>
      <c r="F386" s="264">
        <f>+F49</f>
        <v>45826</v>
      </c>
      <c r="G386" s="281">
        <f t="shared" ref="G386:M386" si="124">+G49</f>
        <v>0.625</v>
      </c>
      <c r="H386" s="280">
        <f t="shared" si="124"/>
        <v>45842</v>
      </c>
      <c r="I386" s="281" t="str">
        <f t="shared" si="124"/>
        <v>10.00</v>
      </c>
      <c r="J386" s="280">
        <f t="shared" si="124"/>
        <v>45905</v>
      </c>
      <c r="K386" s="281" t="str">
        <f t="shared" si="124"/>
        <v>10.00</v>
      </c>
      <c r="L386" s="280">
        <f t="shared" si="124"/>
        <v>45923</v>
      </c>
      <c r="M386" s="281" t="str">
        <f t="shared" si="124"/>
        <v>10.00</v>
      </c>
      <c r="N386" s="346"/>
      <c r="O386" s="347"/>
      <c r="P386" s="346"/>
      <c r="Q386" s="347"/>
      <c r="R386" s="347"/>
      <c r="S386" s="347"/>
    </row>
    <row r="387" spans="1:20" s="297" customFormat="1">
      <c r="E387" s="654" t="s">
        <v>290</v>
      </c>
    </row>
    <row r="388" spans="1:20" s="297" customFormat="1" ht="22.5" customHeight="1">
      <c r="A388" s="299" t="s">
        <v>108</v>
      </c>
      <c r="B388" s="495" t="s">
        <v>287</v>
      </c>
      <c r="C388" s="297" t="s">
        <v>198</v>
      </c>
      <c r="D388" s="297" t="s">
        <v>189</v>
      </c>
      <c r="E388" s="315" t="s">
        <v>303</v>
      </c>
      <c r="F388" s="283">
        <f t="shared" ref="F388:M388" si="125">+F69</f>
        <v>45825</v>
      </c>
      <c r="G388" s="283" t="str">
        <f t="shared" si="125"/>
        <v>15.00</v>
      </c>
      <c r="H388" s="283">
        <f t="shared" si="125"/>
        <v>45846</v>
      </c>
      <c r="I388" s="283" t="str">
        <f t="shared" si="125"/>
        <v>9:00</v>
      </c>
      <c r="J388" s="283">
        <f t="shared" si="125"/>
        <v>45909</v>
      </c>
      <c r="K388" s="283" t="str">
        <f t="shared" si="125"/>
        <v>15.00</v>
      </c>
      <c r="L388" s="283">
        <f t="shared" si="125"/>
        <v>45924</v>
      </c>
      <c r="M388" s="283" t="str">
        <f t="shared" si="125"/>
        <v>9:00</v>
      </c>
      <c r="N388" s="283" t="e">
        <f>#REF!</f>
        <v>#REF!</v>
      </c>
      <c r="O388" s="281" t="e">
        <f>#REF!</f>
        <v>#REF!</v>
      </c>
      <c r="P388" s="283" t="e">
        <f>#REF!</f>
        <v>#REF!</v>
      </c>
      <c r="Q388" s="281" t="e">
        <f>#REF!</f>
        <v>#REF!</v>
      </c>
      <c r="R388" s="347"/>
      <c r="S388" s="347"/>
    </row>
    <row r="389" spans="1:20" ht="40.5">
      <c r="A389" s="299" t="s">
        <v>121</v>
      </c>
      <c r="B389" s="495" t="s">
        <v>287</v>
      </c>
      <c r="C389" s="297" t="s">
        <v>198</v>
      </c>
      <c r="D389" s="297" t="s">
        <v>189</v>
      </c>
      <c r="E389" s="315" t="s">
        <v>304</v>
      </c>
      <c r="F389" s="283">
        <f t="shared" ref="F389:Q389" si="126">F82</f>
        <v>45827</v>
      </c>
      <c r="G389" s="283" t="str">
        <f t="shared" si="126"/>
        <v>15:30</v>
      </c>
      <c r="H389" s="283">
        <f t="shared" si="126"/>
        <v>45848</v>
      </c>
      <c r="I389" s="283" t="str">
        <f t="shared" si="126"/>
        <v>15:30</v>
      </c>
      <c r="J389" s="283">
        <f t="shared" si="126"/>
        <v>45910</v>
      </c>
      <c r="K389" s="281" t="str">
        <f t="shared" si="126"/>
        <v>15:30</v>
      </c>
      <c r="L389" s="283">
        <f t="shared" si="126"/>
        <v>45925</v>
      </c>
      <c r="M389" s="281" t="str">
        <f t="shared" si="126"/>
        <v>15:30</v>
      </c>
      <c r="N389" s="283">
        <f t="shared" si="126"/>
        <v>45236</v>
      </c>
      <c r="O389" s="281">
        <f t="shared" si="126"/>
        <v>0.66666666666666663</v>
      </c>
      <c r="P389" s="283">
        <f t="shared" si="126"/>
        <v>0</v>
      </c>
      <c r="Q389" s="281">
        <f t="shared" si="126"/>
        <v>0</v>
      </c>
      <c r="R389" s="347"/>
      <c r="S389" s="347"/>
      <c r="T389" s="303"/>
    </row>
    <row r="390" spans="1:20">
      <c r="A390" s="302"/>
      <c r="E390" s="407" t="s">
        <v>290</v>
      </c>
      <c r="F390" s="346"/>
      <c r="G390" s="347"/>
      <c r="H390" s="346"/>
      <c r="I390" s="347"/>
      <c r="J390" s="346"/>
      <c r="K390" s="347"/>
      <c r="L390" s="346"/>
      <c r="M390" s="347"/>
      <c r="N390" s="346"/>
      <c r="O390" s="347"/>
      <c r="P390" s="346"/>
      <c r="Q390" s="347"/>
      <c r="R390" s="347"/>
      <c r="S390" s="347"/>
      <c r="T390" s="303"/>
    </row>
    <row r="391" spans="1:20">
      <c r="A391" s="299" t="s">
        <v>165</v>
      </c>
      <c r="B391" s="495" t="s">
        <v>287</v>
      </c>
      <c r="C391" s="297" t="s">
        <v>198</v>
      </c>
      <c r="D391" s="297" t="s">
        <v>189</v>
      </c>
      <c r="E391" s="315" t="s">
        <v>302</v>
      </c>
      <c r="F391" s="283">
        <f t="shared" ref="F391:M391" si="127">F119</f>
        <v>45819</v>
      </c>
      <c r="G391" s="281" t="str">
        <f t="shared" si="127"/>
        <v>8.30</v>
      </c>
      <c r="H391" s="283">
        <f t="shared" si="127"/>
        <v>45840</v>
      </c>
      <c r="I391" s="281" t="str">
        <f t="shared" si="127"/>
        <v>8.30</v>
      </c>
      <c r="J391" s="283">
        <f t="shared" si="127"/>
        <v>45903</v>
      </c>
      <c r="K391" s="281" t="str">
        <f t="shared" si="127"/>
        <v>8.30</v>
      </c>
      <c r="L391" s="283">
        <f t="shared" si="127"/>
        <v>45918</v>
      </c>
      <c r="M391" s="281" t="str">
        <f t="shared" si="127"/>
        <v>8.30</v>
      </c>
      <c r="N391" s="283" t="e">
        <f>#REF!</f>
        <v>#REF!</v>
      </c>
      <c r="O391" s="281" t="e">
        <f>#REF!</f>
        <v>#REF!</v>
      </c>
      <c r="P391" s="283" t="e">
        <f>#REF!</f>
        <v>#REF!</v>
      </c>
      <c r="Q391" s="281" t="e">
        <f>#REF!</f>
        <v>#REF!</v>
      </c>
      <c r="R391" s="347"/>
      <c r="S391" s="347"/>
      <c r="T391" s="303"/>
    </row>
    <row r="392" spans="1:20" ht="28.5" customHeight="1">
      <c r="A392" s="270" t="s">
        <v>164</v>
      </c>
      <c r="B392" s="495" t="s">
        <v>287</v>
      </c>
      <c r="C392" s="297" t="s">
        <v>198</v>
      </c>
      <c r="D392" s="297" t="s">
        <v>189</v>
      </c>
      <c r="E392" s="315" t="s">
        <v>319</v>
      </c>
      <c r="F392" s="283">
        <f>+F118</f>
        <v>45828</v>
      </c>
      <c r="G392" s="281">
        <f>G118</f>
        <v>0.41666666666666669</v>
      </c>
      <c r="H392" s="283">
        <f>+H118</f>
        <v>45849</v>
      </c>
      <c r="I392" s="281">
        <f>I118</f>
        <v>0.41666666666666669</v>
      </c>
      <c r="J392" s="283">
        <f>+J118</f>
        <v>45904</v>
      </c>
      <c r="K392" s="281">
        <f>K118</f>
        <v>0.41666666666666669</v>
      </c>
      <c r="L392" s="283">
        <f>+L118</f>
        <v>45922</v>
      </c>
      <c r="M392" s="281">
        <f>+M118</f>
        <v>0.41666666666666669</v>
      </c>
      <c r="N392" s="283">
        <f>N75</f>
        <v>45238</v>
      </c>
      <c r="O392" s="281" t="str">
        <f>O75</f>
        <v>8.30</v>
      </c>
      <c r="P392" s="283">
        <f>P75</f>
        <v>0</v>
      </c>
      <c r="Q392" s="281">
        <f>Q75</f>
        <v>0</v>
      </c>
      <c r="R392" s="347"/>
      <c r="S392" s="347"/>
      <c r="T392" s="303"/>
    </row>
    <row r="393" spans="1:20">
      <c r="A393" s="302"/>
      <c r="E393" s="407" t="s">
        <v>290</v>
      </c>
      <c r="F393" s="346"/>
      <c r="G393" s="347"/>
      <c r="H393" s="346"/>
      <c r="I393" s="347"/>
      <c r="J393" s="346"/>
      <c r="K393" s="347"/>
      <c r="L393" s="346"/>
      <c r="M393" s="347"/>
      <c r="N393" s="346"/>
      <c r="O393" s="347"/>
      <c r="P393" s="346"/>
      <c r="Q393" s="347"/>
      <c r="R393" s="347"/>
      <c r="S393" s="347"/>
      <c r="T393" s="303"/>
    </row>
    <row r="394" spans="1:20" ht="40.5">
      <c r="A394" s="270" t="s">
        <v>113</v>
      </c>
      <c r="B394" s="495" t="s">
        <v>287</v>
      </c>
      <c r="C394" s="297" t="s">
        <v>198</v>
      </c>
      <c r="D394" s="297" t="s">
        <v>189</v>
      </c>
      <c r="E394" s="315" t="s">
        <v>320</v>
      </c>
      <c r="F394" s="283">
        <f t="shared" ref="F394:Q394" si="128">F74</f>
        <v>45820</v>
      </c>
      <c r="G394" s="281" t="str">
        <f t="shared" si="128"/>
        <v>9:00</v>
      </c>
      <c r="H394" s="283">
        <f t="shared" si="128"/>
        <v>45841</v>
      </c>
      <c r="I394" s="281" t="str">
        <f t="shared" si="128"/>
        <v>9:00</v>
      </c>
      <c r="J394" s="283">
        <f t="shared" si="128"/>
        <v>45911</v>
      </c>
      <c r="K394" s="281">
        <f t="shared" si="128"/>
        <v>0.625</v>
      </c>
      <c r="L394" s="283">
        <f t="shared" si="128"/>
        <v>45926</v>
      </c>
      <c r="M394" s="281" t="str">
        <f t="shared" si="128"/>
        <v>15:00</v>
      </c>
      <c r="N394" s="283">
        <f t="shared" si="128"/>
        <v>45240</v>
      </c>
      <c r="O394" s="281" t="str">
        <f t="shared" si="128"/>
        <v>9.30</v>
      </c>
      <c r="P394" s="283">
        <f t="shared" si="128"/>
        <v>0</v>
      </c>
      <c r="Q394" s="281">
        <f t="shared" si="128"/>
        <v>0</v>
      </c>
      <c r="R394" s="347"/>
      <c r="S394" s="347"/>
      <c r="T394" s="303"/>
    </row>
    <row r="395" spans="1:20" s="297" customFormat="1">
      <c r="A395" s="299" t="s">
        <v>40</v>
      </c>
      <c r="B395" s="495" t="s">
        <v>287</v>
      </c>
      <c r="C395" s="297" t="s">
        <v>198</v>
      </c>
      <c r="D395" s="297" t="s">
        <v>189</v>
      </c>
      <c r="E395" s="315" t="s">
        <v>306</v>
      </c>
      <c r="F395" s="283">
        <f t="shared" ref="F395:Q395" si="129">F18</f>
        <v>45826</v>
      </c>
      <c r="G395" s="281" t="str">
        <f t="shared" si="129"/>
        <v>9:00</v>
      </c>
      <c r="H395" s="283">
        <f t="shared" si="129"/>
        <v>45847</v>
      </c>
      <c r="I395" s="281" t="str">
        <f t="shared" si="129"/>
        <v>9:00</v>
      </c>
      <c r="J395" s="283">
        <f t="shared" si="129"/>
        <v>45908</v>
      </c>
      <c r="K395" s="281" t="str">
        <f t="shared" si="129"/>
        <v>9:00</v>
      </c>
      <c r="L395" s="283">
        <f t="shared" si="129"/>
        <v>45923</v>
      </c>
      <c r="M395" s="281" t="str">
        <f t="shared" si="129"/>
        <v>9:00</v>
      </c>
      <c r="N395" s="283">
        <f t="shared" si="129"/>
        <v>45238</v>
      </c>
      <c r="O395" s="281">
        <f t="shared" si="129"/>
        <v>0.375</v>
      </c>
      <c r="P395" s="283">
        <f t="shared" si="129"/>
        <v>0</v>
      </c>
      <c r="Q395" s="281">
        <f t="shared" si="129"/>
        <v>0</v>
      </c>
      <c r="R395" s="347"/>
      <c r="S395" s="347"/>
    </row>
    <row r="396" spans="1:20" s="297" customFormat="1">
      <c r="A396" s="584" t="s">
        <v>169</v>
      </c>
      <c r="B396" s="495"/>
      <c r="E396" s="501" t="s">
        <v>308</v>
      </c>
      <c r="F396" s="413">
        <f>+F121</f>
        <v>45820</v>
      </c>
      <c r="G396" s="413" t="str">
        <f>+G121</f>
        <v>9.00</v>
      </c>
      <c r="H396" s="413">
        <f>+H121</f>
        <v>45841</v>
      </c>
      <c r="I396" s="281">
        <f>I121</f>
        <v>0.375</v>
      </c>
      <c r="J396" s="413">
        <f>+J121</f>
        <v>45908</v>
      </c>
      <c r="K396" s="281">
        <f>K121</f>
        <v>0.375</v>
      </c>
      <c r="L396" s="413">
        <f>+L121</f>
        <v>45923</v>
      </c>
      <c r="M396" s="281">
        <f>+M121</f>
        <v>0.375</v>
      </c>
      <c r="N396" s="283">
        <f>N93</f>
        <v>45238</v>
      </c>
      <c r="O396" s="281">
        <f>O93</f>
        <v>0.625</v>
      </c>
      <c r="P396" s="283">
        <f>P93</f>
        <v>0</v>
      </c>
      <c r="Q396" s="281">
        <f>Q93</f>
        <v>0</v>
      </c>
      <c r="R396" s="347"/>
      <c r="S396" s="347"/>
    </row>
    <row r="397" spans="1:20" s="297" customFormat="1" ht="40.5">
      <c r="A397" s="299" t="s">
        <v>117</v>
      </c>
      <c r="B397" s="635"/>
      <c r="C397" s="299"/>
      <c r="D397" s="299"/>
      <c r="E397" s="315" t="s">
        <v>775</v>
      </c>
      <c r="F397" s="280">
        <f t="shared" ref="F397:M397" si="130">+F78</f>
        <v>45818</v>
      </c>
      <c r="G397" s="280" t="str">
        <f t="shared" si="130"/>
        <v>8:30</v>
      </c>
      <c r="H397" s="280">
        <f t="shared" si="130"/>
        <v>45839</v>
      </c>
      <c r="I397" s="280" t="str">
        <f t="shared" si="130"/>
        <v>8:30</v>
      </c>
      <c r="J397" s="280">
        <f t="shared" si="130"/>
        <v>45903</v>
      </c>
      <c r="K397" s="280" t="str">
        <f t="shared" si="130"/>
        <v>8:30</v>
      </c>
      <c r="L397" s="280">
        <f t="shared" si="130"/>
        <v>45918</v>
      </c>
      <c r="M397" s="281">
        <f t="shared" si="130"/>
        <v>0.625</v>
      </c>
      <c r="N397" s="346"/>
      <c r="O397" s="347"/>
      <c r="P397" s="346"/>
      <c r="Q397" s="347"/>
      <c r="R397" s="347"/>
      <c r="S397" s="347"/>
    </row>
    <row r="398" spans="1:20" ht="11.25" customHeight="1" thickBot="1">
      <c r="A398" s="302"/>
      <c r="E398" s="317"/>
      <c r="F398" s="346"/>
      <c r="G398" s="347"/>
      <c r="T398" s="303"/>
    </row>
    <row r="399" spans="1:20" ht="21.75" thickTop="1" thickBot="1">
      <c r="A399" s="302"/>
      <c r="E399" s="311" t="s">
        <v>214</v>
      </c>
      <c r="F399" s="296"/>
      <c r="G399" s="347"/>
      <c r="H399" s="296"/>
      <c r="I399" s="347"/>
      <c r="J399" s="296"/>
      <c r="K399" s="347"/>
      <c r="L399" s="296"/>
      <c r="M399" s="347"/>
      <c r="N399" s="296"/>
      <c r="O399" s="347"/>
      <c r="P399" s="296"/>
      <c r="Q399" s="347"/>
      <c r="R399" s="347"/>
      <c r="S399" s="347"/>
      <c r="T399" s="303"/>
    </row>
    <row r="400" spans="1:20" ht="21" thickTop="1">
      <c r="A400" s="270" t="s">
        <v>151</v>
      </c>
      <c r="B400" s="495" t="s">
        <v>287</v>
      </c>
      <c r="C400" s="495" t="s">
        <v>198</v>
      </c>
      <c r="D400" s="296" t="s">
        <v>198</v>
      </c>
      <c r="E400" s="299" t="s">
        <v>322</v>
      </c>
      <c r="F400" s="305">
        <f t="shared" ref="F400:Q400" si="131">F109</f>
        <v>45820</v>
      </c>
      <c r="G400" s="281" t="str">
        <f t="shared" si="131"/>
        <v>8:30</v>
      </c>
      <c r="H400" s="305">
        <f t="shared" si="131"/>
        <v>45842</v>
      </c>
      <c r="I400" s="281" t="str">
        <f t="shared" si="131"/>
        <v>8:30</v>
      </c>
      <c r="J400" s="305">
        <f t="shared" si="131"/>
        <v>45904</v>
      </c>
      <c r="K400" s="281" t="str">
        <f t="shared" si="131"/>
        <v>8:30</v>
      </c>
      <c r="L400" s="305">
        <f t="shared" si="131"/>
        <v>45922</v>
      </c>
      <c r="M400" s="281" t="str">
        <f t="shared" si="131"/>
        <v>8:30</v>
      </c>
      <c r="N400" s="305">
        <f t="shared" si="131"/>
        <v>45237</v>
      </c>
      <c r="O400" s="281" t="str">
        <f t="shared" si="131"/>
        <v>8.30</v>
      </c>
      <c r="P400" s="305">
        <f t="shared" si="131"/>
        <v>0</v>
      </c>
      <c r="Q400" s="281">
        <f t="shared" si="131"/>
        <v>0</v>
      </c>
      <c r="R400" s="347"/>
      <c r="S400" s="347"/>
      <c r="T400" s="303"/>
    </row>
    <row r="401" spans="1:20">
      <c r="A401" s="302"/>
      <c r="E401" s="297"/>
      <c r="F401" s="346"/>
      <c r="G401" s="347"/>
      <c r="H401" s="346"/>
      <c r="I401" s="347"/>
      <c r="J401" s="346"/>
      <c r="K401" s="347"/>
      <c r="L401" s="346"/>
      <c r="M401" s="347"/>
      <c r="N401" s="346"/>
      <c r="O401" s="347"/>
      <c r="P401" s="346"/>
      <c r="Q401" s="347"/>
      <c r="R401" s="347"/>
      <c r="S401" s="347"/>
      <c r="T401" s="303"/>
    </row>
    <row r="402" spans="1:20">
      <c r="A402" s="302"/>
      <c r="E402" s="297"/>
      <c r="F402" s="346"/>
      <c r="G402" s="347"/>
      <c r="H402" s="346"/>
      <c r="I402" s="347"/>
      <c r="J402" s="346"/>
      <c r="K402" s="347"/>
      <c r="L402" s="346"/>
      <c r="M402" s="347"/>
      <c r="N402" s="346"/>
      <c r="O402" s="347"/>
      <c r="P402" s="346"/>
      <c r="Q402" s="347"/>
      <c r="R402" s="347"/>
      <c r="S402" s="347"/>
      <c r="T402" s="303"/>
    </row>
    <row r="403" spans="1:20">
      <c r="A403" s="316"/>
      <c r="E403" s="454"/>
      <c r="F403" s="296"/>
      <c r="G403" s="347"/>
      <c r="T403" s="303"/>
    </row>
    <row r="404" spans="1:20">
      <c r="A404" s="316"/>
      <c r="E404" s="454" t="s">
        <v>766</v>
      </c>
      <c r="F404" s="296"/>
      <c r="G404" s="347"/>
      <c r="I404" s="296"/>
      <c r="J404" s="296" t="s">
        <v>310</v>
      </c>
      <c r="T404" s="303"/>
    </row>
    <row r="405" spans="1:20">
      <c r="A405" s="316"/>
      <c r="E405" s="454"/>
      <c r="F405" s="296"/>
      <c r="G405" s="347"/>
      <c r="I405" s="296"/>
      <c r="J405" s="296" t="s">
        <v>311</v>
      </c>
      <c r="T405" s="303"/>
    </row>
    <row r="406" spans="1:20">
      <c r="A406" s="316"/>
      <c r="E406" s="454"/>
      <c r="F406" s="296"/>
      <c r="G406" s="347"/>
      <c r="I406" s="296"/>
      <c r="L406" s="296"/>
      <c r="T406" s="303"/>
    </row>
    <row r="407" spans="1:20">
      <c r="A407" s="302"/>
      <c r="E407" s="297"/>
      <c r="F407" s="346"/>
      <c r="G407" s="347"/>
      <c r="H407" s="346"/>
      <c r="I407" s="347"/>
      <c r="J407" s="346"/>
      <c r="K407" s="347"/>
      <c r="L407" s="346"/>
      <c r="M407" s="347"/>
      <c r="T407" s="303"/>
    </row>
    <row r="408" spans="1:20">
      <c r="A408" s="302"/>
      <c r="E408" s="454"/>
      <c r="F408" s="346"/>
      <c r="G408" s="347"/>
      <c r="H408" s="346"/>
      <c r="I408" s="347"/>
      <c r="J408" s="346"/>
      <c r="K408" s="347"/>
      <c r="L408" s="346"/>
      <c r="M408" s="347"/>
      <c r="T408" s="303"/>
    </row>
    <row r="409" spans="1:20" ht="25.5">
      <c r="A409" s="316"/>
      <c r="E409" s="701" t="s">
        <v>0</v>
      </c>
      <c r="F409" s="701"/>
      <c r="G409" s="701"/>
      <c r="H409" s="701"/>
      <c r="I409" s="701"/>
      <c r="J409" s="701"/>
      <c r="K409" s="701"/>
      <c r="L409" s="701"/>
      <c r="M409" s="701"/>
      <c r="N409" s="701"/>
      <c r="O409" s="701"/>
      <c r="P409" s="701"/>
      <c r="Q409" s="701"/>
      <c r="R409" s="415"/>
      <c r="S409" s="415"/>
      <c r="T409" s="303"/>
    </row>
    <row r="410" spans="1:20" ht="25.5">
      <c r="A410" s="316"/>
      <c r="E410" s="701" t="s">
        <v>179</v>
      </c>
      <c r="F410" s="701"/>
      <c r="G410" s="701"/>
      <c r="H410" s="701"/>
      <c r="I410" s="701"/>
      <c r="J410" s="701"/>
      <c r="K410" s="701"/>
      <c r="L410" s="701"/>
      <c r="M410" s="701"/>
      <c r="N410" s="701"/>
      <c r="O410" s="701"/>
      <c r="P410" s="701"/>
      <c r="Q410" s="701"/>
      <c r="R410" s="415"/>
      <c r="S410" s="415"/>
      <c r="T410" s="303"/>
    </row>
    <row r="411" spans="1:20" ht="30">
      <c r="A411" s="316"/>
      <c r="E411" s="702" t="s">
        <v>285</v>
      </c>
      <c r="F411" s="702"/>
      <c r="G411" s="702"/>
      <c r="H411" s="702"/>
      <c r="I411" s="702"/>
      <c r="J411" s="702"/>
      <c r="K411" s="702"/>
      <c r="L411" s="702"/>
      <c r="M411" s="702"/>
      <c r="N411" s="702"/>
      <c r="O411" s="702"/>
      <c r="P411" s="702"/>
      <c r="Q411" s="702"/>
      <c r="R411" s="415"/>
      <c r="S411" s="415"/>
      <c r="T411" s="303"/>
    </row>
    <row r="412" spans="1:20" ht="25.5">
      <c r="A412" s="316"/>
      <c r="E412" s="701" t="s">
        <v>760</v>
      </c>
      <c r="F412" s="701"/>
      <c r="G412" s="701"/>
      <c r="H412" s="701"/>
      <c r="I412" s="701"/>
      <c r="J412" s="701"/>
      <c r="K412" s="701"/>
      <c r="L412" s="701"/>
      <c r="M412" s="701"/>
      <c r="N412" s="701"/>
      <c r="O412" s="701"/>
      <c r="P412" s="701"/>
      <c r="Q412" s="701"/>
      <c r="R412" s="415"/>
      <c r="S412" s="415"/>
      <c r="T412" s="303"/>
    </row>
    <row r="413" spans="1:20" ht="25.5">
      <c r="A413" s="316"/>
      <c r="E413" s="442"/>
      <c r="F413" s="442"/>
      <c r="G413" s="442"/>
      <c r="H413" s="442"/>
      <c r="I413" s="442"/>
      <c r="J413" s="442"/>
      <c r="K413" s="442"/>
      <c r="L413" s="442"/>
      <c r="M413" s="442"/>
      <c r="N413" s="442"/>
      <c r="O413" s="442"/>
      <c r="P413" s="442"/>
      <c r="Q413" s="442"/>
      <c r="R413" s="442"/>
      <c r="S413" s="442"/>
      <c r="T413" s="303"/>
    </row>
    <row r="414" spans="1:20">
      <c r="A414" s="302"/>
      <c r="E414" s="454"/>
      <c r="F414" s="346"/>
      <c r="G414" s="347"/>
      <c r="H414" s="346"/>
      <c r="I414" s="347"/>
      <c r="J414" s="346"/>
      <c r="K414" s="347"/>
      <c r="L414" s="346"/>
      <c r="M414" s="347"/>
      <c r="T414" s="303"/>
    </row>
    <row r="415" spans="1:20" ht="27">
      <c r="A415" s="302"/>
      <c r="E415" s="700" t="s">
        <v>323</v>
      </c>
      <c r="F415" s="700"/>
      <c r="G415" s="700"/>
      <c r="H415" s="700"/>
      <c r="I415" s="700"/>
      <c r="J415" s="700"/>
      <c r="K415" s="700"/>
      <c r="L415" s="700"/>
      <c r="M415" s="700"/>
      <c r="N415" s="700"/>
      <c r="O415" s="700"/>
      <c r="P415" s="700"/>
      <c r="Q415" s="700"/>
      <c r="R415" s="415"/>
      <c r="S415" s="415"/>
      <c r="T415" s="303"/>
    </row>
    <row r="416" spans="1:20" ht="27.75" thickBot="1">
      <c r="A416" s="302"/>
      <c r="E416" s="468"/>
      <c r="F416" s="468"/>
      <c r="G416" s="468"/>
      <c r="H416" s="468"/>
      <c r="I416" s="468"/>
      <c r="J416" s="468"/>
      <c r="K416" s="468"/>
      <c r="L416" s="468"/>
      <c r="M416" s="468"/>
      <c r="N416" s="468"/>
      <c r="O416" s="468"/>
      <c r="Q416" s="415"/>
      <c r="R416" s="415"/>
      <c r="S416" s="415"/>
      <c r="T416" s="303"/>
    </row>
    <row r="417" spans="1:20" ht="21.75" customHeight="1" thickBot="1">
      <c r="A417" s="316"/>
      <c r="E417" s="688" t="s">
        <v>182</v>
      </c>
      <c r="F417" s="709" t="s">
        <v>398</v>
      </c>
      <c r="G417" s="710"/>
      <c r="H417" s="710"/>
      <c r="I417" s="711"/>
      <c r="J417" s="709" t="s">
        <v>743</v>
      </c>
      <c r="K417" s="710"/>
      <c r="L417" s="710"/>
      <c r="M417" s="711"/>
      <c r="N417" s="712" t="s">
        <v>183</v>
      </c>
      <c r="O417" s="713"/>
      <c r="P417" s="712" t="s">
        <v>184</v>
      </c>
      <c r="Q417" s="713"/>
      <c r="R417" s="629"/>
      <c r="S417" s="629"/>
      <c r="T417" s="303"/>
    </row>
    <row r="418" spans="1:20" ht="21.75" customHeight="1" thickBot="1">
      <c r="A418" s="316"/>
      <c r="E418" s="689"/>
      <c r="F418" s="672" t="s">
        <v>12</v>
      </c>
      <c r="G418" s="673"/>
      <c r="H418" s="672" t="s">
        <v>13</v>
      </c>
      <c r="I418" s="673"/>
      <c r="J418" s="672" t="s">
        <v>12</v>
      </c>
      <c r="K418" s="673"/>
      <c r="L418" s="672" t="s">
        <v>13</v>
      </c>
      <c r="M418" s="673"/>
      <c r="N418" s="714"/>
      <c r="O418" s="715"/>
      <c r="P418" s="714"/>
      <c r="Q418" s="715"/>
      <c r="R418" s="629"/>
      <c r="S418" s="629"/>
      <c r="T418" s="303"/>
    </row>
    <row r="419" spans="1:20" ht="21" thickBot="1">
      <c r="A419" s="316"/>
      <c r="E419" s="692"/>
      <c r="F419" s="344" t="s">
        <v>185</v>
      </c>
      <c r="G419" s="345" t="s">
        <v>186</v>
      </c>
      <c r="H419" s="344" t="s">
        <v>185</v>
      </c>
      <c r="I419" s="345" t="s">
        <v>186</v>
      </c>
      <c r="J419" s="344" t="s">
        <v>185</v>
      </c>
      <c r="K419" s="345" t="s">
        <v>186</v>
      </c>
      <c r="L419" s="344" t="s">
        <v>185</v>
      </c>
      <c r="M419" s="345" t="s">
        <v>186</v>
      </c>
      <c r="N419" s="344" t="s">
        <v>185</v>
      </c>
      <c r="O419" s="345" t="s">
        <v>186</v>
      </c>
      <c r="P419" s="344" t="s">
        <v>185</v>
      </c>
      <c r="Q419" s="345" t="s">
        <v>186</v>
      </c>
      <c r="R419" s="630"/>
      <c r="S419" s="630"/>
      <c r="T419" s="303"/>
    </row>
    <row r="420" spans="1:20" ht="21.75" thickTop="1" thickBot="1">
      <c r="A420" s="316"/>
      <c r="E420" s="311" t="s">
        <v>187</v>
      </c>
      <c r="F420" s="296"/>
      <c r="G420" s="347"/>
      <c r="T420" s="303"/>
    </row>
    <row r="421" spans="1:20" ht="21" thickTop="1">
      <c r="A421" s="270" t="s">
        <v>132</v>
      </c>
      <c r="B421" s="495" t="s">
        <v>287</v>
      </c>
      <c r="C421" s="495" t="s">
        <v>189</v>
      </c>
      <c r="D421" s="296" t="s">
        <v>189</v>
      </c>
      <c r="E421" s="315" t="s">
        <v>324</v>
      </c>
      <c r="F421" s="283">
        <f t="shared" ref="F421:Q421" si="132">F93</f>
        <v>45820</v>
      </c>
      <c r="G421" s="281" t="str">
        <f t="shared" si="132"/>
        <v>15:00</v>
      </c>
      <c r="H421" s="280">
        <f t="shared" si="132"/>
        <v>45841</v>
      </c>
      <c r="I421" s="281" t="str">
        <f t="shared" si="132"/>
        <v>15:00</v>
      </c>
      <c r="J421" s="280">
        <f t="shared" si="132"/>
        <v>45909</v>
      </c>
      <c r="K421" s="281" t="str">
        <f t="shared" si="132"/>
        <v>15.00</v>
      </c>
      <c r="L421" s="280">
        <f t="shared" si="132"/>
        <v>45924</v>
      </c>
      <c r="M421" s="281" t="str">
        <f t="shared" si="132"/>
        <v>15.00</v>
      </c>
      <c r="N421" s="280">
        <f t="shared" si="132"/>
        <v>45238</v>
      </c>
      <c r="O421" s="281">
        <f t="shared" si="132"/>
        <v>0.625</v>
      </c>
      <c r="P421" s="280">
        <f t="shared" si="132"/>
        <v>0</v>
      </c>
      <c r="Q421" s="281">
        <f t="shared" si="132"/>
        <v>0</v>
      </c>
      <c r="R421" s="347"/>
      <c r="S421" s="347"/>
      <c r="T421" s="303"/>
    </row>
    <row r="422" spans="1:20">
      <c r="A422" s="270" t="s">
        <v>84</v>
      </c>
      <c r="B422" s="495" t="s">
        <v>287</v>
      </c>
      <c r="C422" s="495" t="s">
        <v>189</v>
      </c>
      <c r="D422" s="296" t="s">
        <v>189</v>
      </c>
      <c r="E422" s="315" t="s">
        <v>325</v>
      </c>
      <c r="F422" s="283">
        <f t="shared" ref="F422:Q422" si="133">F50</f>
        <v>45817</v>
      </c>
      <c r="G422" s="281" t="str">
        <f t="shared" si="133"/>
        <v>10.00</v>
      </c>
      <c r="H422" s="280">
        <f t="shared" si="133"/>
        <v>45838</v>
      </c>
      <c r="I422" s="281" t="str">
        <f t="shared" si="133"/>
        <v>10.00</v>
      </c>
      <c r="J422" s="280">
        <f t="shared" si="133"/>
        <v>45904</v>
      </c>
      <c r="K422" s="281" t="str">
        <f t="shared" si="133"/>
        <v>10.00</v>
      </c>
      <c r="L422" s="280">
        <f t="shared" si="133"/>
        <v>45919</v>
      </c>
      <c r="M422" s="281" t="str">
        <f t="shared" si="133"/>
        <v>10.00</v>
      </c>
      <c r="N422" s="280">
        <f t="shared" si="133"/>
        <v>45238</v>
      </c>
      <c r="O422" s="281" t="str">
        <f t="shared" si="133"/>
        <v>10.00</v>
      </c>
      <c r="P422" s="280">
        <f t="shared" si="133"/>
        <v>0</v>
      </c>
      <c r="Q422" s="281">
        <f t="shared" si="133"/>
        <v>0</v>
      </c>
      <c r="R422" s="347"/>
      <c r="S422" s="347"/>
      <c r="T422" s="303"/>
    </row>
    <row r="423" spans="1:20">
      <c r="A423" s="316"/>
      <c r="E423" s="407" t="s">
        <v>290</v>
      </c>
      <c r="F423" s="355"/>
      <c r="G423" s="367"/>
      <c r="H423" s="355"/>
      <c r="I423" s="367"/>
      <c r="J423" s="355"/>
      <c r="K423" s="367"/>
      <c r="L423" s="355"/>
      <c r="M423" s="367"/>
      <c r="N423" s="355"/>
      <c r="O423" s="367"/>
      <c r="P423" s="355"/>
      <c r="Q423" s="367"/>
      <c r="R423" s="319"/>
      <c r="S423" s="319"/>
      <c r="T423" s="303"/>
    </row>
    <row r="424" spans="1:20">
      <c r="A424" s="270" t="s">
        <v>73</v>
      </c>
      <c r="B424" s="495" t="s">
        <v>287</v>
      </c>
      <c r="C424" s="495" t="s">
        <v>189</v>
      </c>
      <c r="D424" s="296" t="s">
        <v>189</v>
      </c>
      <c r="E424" s="315" t="s">
        <v>773</v>
      </c>
      <c r="F424" s="283">
        <f t="shared" ref="F424:M424" si="134">F41</f>
        <v>45827</v>
      </c>
      <c r="G424" s="281" t="str">
        <f t="shared" si="134"/>
        <v>10:00</v>
      </c>
      <c r="H424" s="283">
        <f t="shared" si="134"/>
        <v>45848</v>
      </c>
      <c r="I424" s="281" t="str">
        <f t="shared" si="134"/>
        <v>10:00</v>
      </c>
      <c r="J424" s="283">
        <f t="shared" si="134"/>
        <v>45911</v>
      </c>
      <c r="K424" s="281" t="str">
        <f t="shared" si="134"/>
        <v>10:00</v>
      </c>
      <c r="L424" s="283">
        <f t="shared" si="134"/>
        <v>45926</v>
      </c>
      <c r="M424" s="281" t="str">
        <f t="shared" si="134"/>
        <v>10:00</v>
      </c>
      <c r="N424" s="283">
        <f>N19</f>
        <v>45239</v>
      </c>
      <c r="O424" s="281" t="str">
        <f>O19</f>
        <v>16.00</v>
      </c>
      <c r="P424" s="283">
        <f>P19</f>
        <v>0</v>
      </c>
      <c r="Q424" s="281">
        <f>Q19</f>
        <v>0</v>
      </c>
      <c r="R424" s="347"/>
      <c r="S424" s="347"/>
      <c r="T424" s="303"/>
    </row>
    <row r="425" spans="1:20">
      <c r="A425" s="270" t="s">
        <v>160</v>
      </c>
      <c r="B425" s="495" t="s">
        <v>287</v>
      </c>
      <c r="C425" s="495" t="s">
        <v>189</v>
      </c>
      <c r="D425" s="296" t="s">
        <v>189</v>
      </c>
      <c r="E425" s="315" t="s">
        <v>293</v>
      </c>
      <c r="F425" s="283">
        <f t="shared" ref="F425:Q425" si="135">F116</f>
        <v>45827</v>
      </c>
      <c r="G425" s="281" t="str">
        <f t="shared" si="135"/>
        <v>15:30</v>
      </c>
      <c r="H425" s="283">
        <f t="shared" si="135"/>
        <v>45848</v>
      </c>
      <c r="I425" s="281" t="str">
        <f t="shared" si="135"/>
        <v>15:30</v>
      </c>
      <c r="J425" s="283">
        <f t="shared" si="135"/>
        <v>45911</v>
      </c>
      <c r="K425" s="281" t="str">
        <f t="shared" si="135"/>
        <v>15:30</v>
      </c>
      <c r="L425" s="283">
        <f t="shared" si="135"/>
        <v>45926</v>
      </c>
      <c r="M425" s="281" t="str">
        <f t="shared" si="135"/>
        <v>15:30</v>
      </c>
      <c r="N425" s="283">
        <f t="shared" si="135"/>
        <v>45239</v>
      </c>
      <c r="O425" s="281">
        <f t="shared" si="135"/>
        <v>0.45833333333333331</v>
      </c>
      <c r="P425" s="283">
        <f t="shared" si="135"/>
        <v>0</v>
      </c>
      <c r="Q425" s="281">
        <f t="shared" si="135"/>
        <v>0</v>
      </c>
      <c r="R425" s="347"/>
      <c r="S425" s="347"/>
      <c r="T425" s="303"/>
    </row>
    <row r="426" spans="1:20" ht="21" thickBot="1">
      <c r="A426" s="302"/>
      <c r="E426" s="315"/>
      <c r="F426" s="346"/>
      <c r="G426" s="347"/>
      <c r="H426" s="346"/>
      <c r="I426" s="347"/>
      <c r="J426" s="346"/>
      <c r="K426" s="347"/>
      <c r="L426" s="346"/>
      <c r="M426" s="347"/>
      <c r="N426" s="346"/>
      <c r="O426" s="347"/>
      <c r="P426" s="346"/>
      <c r="Q426" s="347"/>
      <c r="R426" s="347"/>
      <c r="S426" s="347"/>
      <c r="T426" s="303"/>
    </row>
    <row r="427" spans="1:20" ht="21.75" thickTop="1" thickBot="1">
      <c r="A427" s="302"/>
      <c r="E427" s="311" t="s">
        <v>197</v>
      </c>
      <c r="F427" s="296"/>
      <c r="G427" s="347"/>
      <c r="H427" s="296"/>
      <c r="I427" s="347"/>
      <c r="J427" s="296"/>
      <c r="K427" s="347"/>
      <c r="L427" s="296"/>
      <c r="M427" s="347"/>
      <c r="N427" s="296"/>
      <c r="O427" s="347"/>
      <c r="P427" s="296"/>
      <c r="Q427" s="347"/>
      <c r="R427" s="347"/>
      <c r="S427" s="347"/>
      <c r="T427" s="303"/>
    </row>
    <row r="428" spans="1:20" ht="21" thickTop="1">
      <c r="A428" s="270" t="s">
        <v>146</v>
      </c>
      <c r="B428" s="495" t="s">
        <v>287</v>
      </c>
      <c r="C428" s="495" t="s">
        <v>189</v>
      </c>
      <c r="D428" s="296" t="s">
        <v>198</v>
      </c>
      <c r="E428" s="310" t="s">
        <v>326</v>
      </c>
      <c r="F428" s="283">
        <f t="shared" ref="F428:Q428" si="136">F104</f>
        <v>45821</v>
      </c>
      <c r="G428" s="283" t="str">
        <f t="shared" si="136"/>
        <v>10.00</v>
      </c>
      <c r="H428" s="283">
        <f t="shared" si="136"/>
        <v>45842</v>
      </c>
      <c r="I428" s="283" t="str">
        <f t="shared" si="136"/>
        <v>10.00</v>
      </c>
      <c r="J428" s="283">
        <f t="shared" si="136"/>
        <v>45905</v>
      </c>
      <c r="K428" s="283" t="str">
        <f t="shared" si="136"/>
        <v>10.00</v>
      </c>
      <c r="L428" s="283">
        <f t="shared" si="136"/>
        <v>45923</v>
      </c>
      <c r="M428" s="283" t="str">
        <f t="shared" si="136"/>
        <v>10.00</v>
      </c>
      <c r="N428" s="283">
        <f t="shared" si="136"/>
        <v>45240</v>
      </c>
      <c r="O428" s="283" t="str">
        <f t="shared" si="136"/>
        <v>15.30</v>
      </c>
      <c r="P428" s="283">
        <f t="shared" si="136"/>
        <v>0</v>
      </c>
      <c r="Q428" s="283">
        <f t="shared" si="136"/>
        <v>0</v>
      </c>
      <c r="R428" s="346"/>
      <c r="S428" s="346"/>
      <c r="T428" s="303"/>
    </row>
    <row r="429" spans="1:20">
      <c r="A429" s="316"/>
      <c r="E429" s="407" t="s">
        <v>290</v>
      </c>
      <c r="F429" s="355"/>
      <c r="G429" s="367"/>
      <c r="H429" s="355"/>
      <c r="I429" s="367"/>
      <c r="J429" s="355"/>
      <c r="K429" s="367"/>
      <c r="L429" s="355"/>
      <c r="M429" s="367"/>
      <c r="N429" s="355"/>
      <c r="O429" s="367"/>
      <c r="P429" s="355"/>
      <c r="Q429" s="367"/>
      <c r="R429" s="319"/>
      <c r="S429" s="319"/>
      <c r="T429" s="303"/>
    </row>
    <row r="430" spans="1:20">
      <c r="A430" s="292" t="s">
        <v>32</v>
      </c>
      <c r="B430" s="495" t="s">
        <v>287</v>
      </c>
      <c r="C430" s="495" t="s">
        <v>189</v>
      </c>
      <c r="D430" s="296" t="s">
        <v>198</v>
      </c>
      <c r="E430" s="310" t="s">
        <v>317</v>
      </c>
      <c r="F430" s="305">
        <f t="shared" ref="F430:Q430" si="137">F11</f>
        <v>45817</v>
      </c>
      <c r="G430" s="281" t="str">
        <f t="shared" si="137"/>
        <v>9.00</v>
      </c>
      <c r="H430" s="305">
        <f t="shared" si="137"/>
        <v>45849</v>
      </c>
      <c r="I430" s="281" t="str">
        <f t="shared" si="137"/>
        <v>9.00</v>
      </c>
      <c r="J430" s="305">
        <f t="shared" si="137"/>
        <v>45908</v>
      </c>
      <c r="K430" s="281" t="str">
        <f t="shared" si="137"/>
        <v>9.00</v>
      </c>
      <c r="L430" s="305">
        <f t="shared" si="137"/>
        <v>45923</v>
      </c>
      <c r="M430" s="281" t="str">
        <f t="shared" si="137"/>
        <v>15.00</v>
      </c>
      <c r="N430" s="305">
        <f t="shared" si="137"/>
        <v>45236</v>
      </c>
      <c r="O430" s="281" t="str">
        <f t="shared" si="137"/>
        <v>8:30</v>
      </c>
      <c r="P430" s="305">
        <f t="shared" si="137"/>
        <v>0</v>
      </c>
      <c r="Q430" s="281">
        <f t="shared" si="137"/>
        <v>0</v>
      </c>
      <c r="R430" s="347"/>
      <c r="S430" s="347"/>
      <c r="T430" s="303"/>
    </row>
    <row r="431" spans="1:20" ht="40.5">
      <c r="A431" s="270" t="s">
        <v>102</v>
      </c>
      <c r="B431" s="495" t="s">
        <v>287</v>
      </c>
      <c r="C431" s="495" t="s">
        <v>189</v>
      </c>
      <c r="D431" s="296" t="s">
        <v>198</v>
      </c>
      <c r="E431" s="310" t="s">
        <v>774</v>
      </c>
      <c r="F431" s="305">
        <f t="shared" ref="F431:Q431" si="138">F64</f>
        <v>45820</v>
      </c>
      <c r="G431" s="281" t="str">
        <f t="shared" si="138"/>
        <v>9:00</v>
      </c>
      <c r="H431" s="305">
        <f t="shared" si="138"/>
        <v>45848</v>
      </c>
      <c r="I431" s="281" t="str">
        <f t="shared" si="138"/>
        <v>9:00</v>
      </c>
      <c r="J431" s="305">
        <f t="shared" si="138"/>
        <v>45911</v>
      </c>
      <c r="K431" s="281" t="str">
        <f t="shared" si="138"/>
        <v>9:00</v>
      </c>
      <c r="L431" s="305">
        <f t="shared" si="138"/>
        <v>45926</v>
      </c>
      <c r="M431" s="281" t="str">
        <f t="shared" si="138"/>
        <v>9:00</v>
      </c>
      <c r="N431" s="305">
        <f t="shared" si="138"/>
        <v>45240</v>
      </c>
      <c r="O431" s="281">
        <f t="shared" si="138"/>
        <v>0.375</v>
      </c>
      <c r="P431" s="305">
        <f t="shared" si="138"/>
        <v>0</v>
      </c>
      <c r="Q431" s="281">
        <f t="shared" si="138"/>
        <v>0</v>
      </c>
      <c r="R431" s="347"/>
      <c r="S431" s="347"/>
      <c r="T431" s="303"/>
    </row>
    <row r="432" spans="1:20">
      <c r="A432" s="270" t="s">
        <v>151</v>
      </c>
      <c r="B432" s="495" t="s">
        <v>287</v>
      </c>
      <c r="C432" s="495" t="s">
        <v>189</v>
      </c>
      <c r="D432" s="296" t="s">
        <v>198</v>
      </c>
      <c r="E432" s="310" t="s">
        <v>322</v>
      </c>
      <c r="F432" s="283">
        <f t="shared" ref="F432:M432" si="139">F109</f>
        <v>45820</v>
      </c>
      <c r="G432" s="280" t="str">
        <f t="shared" si="139"/>
        <v>8:30</v>
      </c>
      <c r="H432" s="305">
        <f t="shared" si="139"/>
        <v>45842</v>
      </c>
      <c r="I432" s="281" t="str">
        <f t="shared" si="139"/>
        <v>8:30</v>
      </c>
      <c r="J432" s="280">
        <f t="shared" si="139"/>
        <v>45904</v>
      </c>
      <c r="K432" s="280" t="str">
        <f t="shared" si="139"/>
        <v>8:30</v>
      </c>
      <c r="L432" s="280">
        <f t="shared" si="139"/>
        <v>45922</v>
      </c>
      <c r="M432" s="280" t="str">
        <f t="shared" si="139"/>
        <v>8:30</v>
      </c>
      <c r="N432" s="280">
        <f>N65</f>
        <v>45238</v>
      </c>
      <c r="O432" s="281">
        <f>O65</f>
        <v>0.35416666666666669</v>
      </c>
      <c r="P432" s="280">
        <f>P65</f>
        <v>0</v>
      </c>
      <c r="Q432" s="281">
        <f>Q65</f>
        <v>0</v>
      </c>
      <c r="R432" s="347"/>
      <c r="S432" s="347"/>
      <c r="T432" s="303"/>
    </row>
    <row r="433" spans="1:20">
      <c r="A433" s="270" t="s">
        <v>69</v>
      </c>
      <c r="B433" s="495" t="s">
        <v>287</v>
      </c>
      <c r="C433" s="495" t="s">
        <v>189</v>
      </c>
      <c r="D433" s="296" t="s">
        <v>198</v>
      </c>
      <c r="E433" s="310" t="s">
        <v>298</v>
      </c>
      <c r="F433" s="305">
        <f t="shared" ref="F433:Q433" si="140">F39</f>
        <v>45817</v>
      </c>
      <c r="G433" s="351" t="str">
        <f t="shared" si="140"/>
        <v>9:00</v>
      </c>
      <c r="H433" s="305">
        <f t="shared" si="140"/>
        <v>45846</v>
      </c>
      <c r="I433" s="351" t="str">
        <f t="shared" si="140"/>
        <v>9:00</v>
      </c>
      <c r="J433" s="305">
        <f t="shared" si="140"/>
        <v>45909</v>
      </c>
      <c r="K433" s="351" t="str">
        <f t="shared" si="140"/>
        <v>9:00</v>
      </c>
      <c r="L433" s="305">
        <f t="shared" si="140"/>
        <v>45924</v>
      </c>
      <c r="M433" s="351">
        <f t="shared" si="140"/>
        <v>0.5</v>
      </c>
      <c r="N433" s="305">
        <f t="shared" si="140"/>
        <v>45240</v>
      </c>
      <c r="O433" s="351">
        <f t="shared" si="140"/>
        <v>0.375</v>
      </c>
      <c r="P433" s="305">
        <f t="shared" si="140"/>
        <v>0</v>
      </c>
      <c r="Q433" s="351">
        <f t="shared" si="140"/>
        <v>0</v>
      </c>
      <c r="R433" s="353"/>
      <c r="S433" s="353"/>
      <c r="T433" s="303"/>
    </row>
    <row r="434" spans="1:20">
      <c r="A434" s="316"/>
      <c r="E434" s="407" t="s">
        <v>290</v>
      </c>
      <c r="F434" s="355"/>
      <c r="G434" s="367"/>
      <c r="H434" s="355"/>
      <c r="I434" s="367"/>
      <c r="J434" s="355"/>
      <c r="K434" s="367"/>
      <c r="L434" s="355"/>
      <c r="M434" s="367"/>
      <c r="N434" s="355"/>
      <c r="O434" s="367"/>
      <c r="P434" s="355"/>
      <c r="Q434" s="367"/>
      <c r="R434" s="319"/>
      <c r="S434" s="319"/>
      <c r="T434" s="303"/>
    </row>
    <row r="435" spans="1:20">
      <c r="A435" s="270" t="s">
        <v>112</v>
      </c>
      <c r="B435" s="495" t="s">
        <v>287</v>
      </c>
      <c r="C435" s="495" t="s">
        <v>189</v>
      </c>
      <c r="D435" s="296" t="s">
        <v>189</v>
      </c>
      <c r="E435" s="315" t="s">
        <v>299</v>
      </c>
      <c r="F435" s="283">
        <f t="shared" ref="F435:Q435" si="141">F73</f>
        <v>45818</v>
      </c>
      <c r="G435" s="281">
        <f t="shared" si="141"/>
        <v>0.625</v>
      </c>
      <c r="H435" s="283">
        <f t="shared" si="141"/>
        <v>45839</v>
      </c>
      <c r="I435" s="281">
        <f t="shared" si="141"/>
        <v>0.625</v>
      </c>
      <c r="J435" s="283">
        <f t="shared" si="141"/>
        <v>45902</v>
      </c>
      <c r="K435" s="281" t="str">
        <f t="shared" si="141"/>
        <v>10:00</v>
      </c>
      <c r="L435" s="283">
        <f t="shared" si="141"/>
        <v>45917</v>
      </c>
      <c r="M435" s="281" t="str">
        <f t="shared" si="141"/>
        <v>10:00</v>
      </c>
      <c r="N435" s="283">
        <f t="shared" si="141"/>
        <v>45236</v>
      </c>
      <c r="O435" s="281" t="str">
        <f t="shared" si="141"/>
        <v>9.00</v>
      </c>
      <c r="P435" s="283">
        <f t="shared" si="141"/>
        <v>0</v>
      </c>
      <c r="Q435" s="281">
        <f t="shared" si="141"/>
        <v>0</v>
      </c>
      <c r="R435" s="347"/>
      <c r="S435" s="347"/>
      <c r="T435" s="303"/>
    </row>
    <row r="436" spans="1:20">
      <c r="A436" s="270" t="s">
        <v>61</v>
      </c>
      <c r="B436" s="495" t="s">
        <v>287</v>
      </c>
      <c r="C436" s="495" t="s">
        <v>189</v>
      </c>
      <c r="D436" s="296" t="s">
        <v>189</v>
      </c>
      <c r="E436" s="315" t="s">
        <v>300</v>
      </c>
      <c r="F436" s="283">
        <f t="shared" ref="F436:M436" si="142">F34</f>
        <v>45826</v>
      </c>
      <c r="G436" s="281" t="str">
        <f t="shared" si="142"/>
        <v>9.00</v>
      </c>
      <c r="H436" s="283">
        <f t="shared" si="142"/>
        <v>45847</v>
      </c>
      <c r="I436" s="281" t="str">
        <f t="shared" si="142"/>
        <v>9.00</v>
      </c>
      <c r="J436" s="283">
        <f t="shared" si="142"/>
        <v>45910</v>
      </c>
      <c r="K436" s="281" t="str">
        <f t="shared" si="142"/>
        <v>15.00</v>
      </c>
      <c r="L436" s="283">
        <f t="shared" si="142"/>
        <v>45925</v>
      </c>
      <c r="M436" s="281" t="str">
        <f t="shared" si="142"/>
        <v>15.00</v>
      </c>
      <c r="N436" s="283">
        <f>N33</f>
        <v>45236</v>
      </c>
      <c r="O436" s="281">
        <f>O33</f>
        <v>0.625</v>
      </c>
      <c r="P436" s="283">
        <f>P33</f>
        <v>0</v>
      </c>
      <c r="Q436" s="281">
        <f>Q33</f>
        <v>0</v>
      </c>
      <c r="R436" s="347"/>
      <c r="S436" s="347"/>
      <c r="T436" s="303"/>
    </row>
    <row r="437" spans="1:20" s="297" customFormat="1" ht="21" thickBot="1"/>
    <row r="438" spans="1:20" s="297" customFormat="1" ht="21.75" thickTop="1" thickBot="1">
      <c r="E438" s="311" t="s">
        <v>208</v>
      </c>
    </row>
    <row r="439" spans="1:20" s="297" customFormat="1" ht="21" thickTop="1">
      <c r="A439" s="299" t="s">
        <v>74</v>
      </c>
      <c r="B439" s="495" t="s">
        <v>287</v>
      </c>
      <c r="C439" s="297" t="s">
        <v>198</v>
      </c>
      <c r="D439" s="297" t="s">
        <v>189</v>
      </c>
      <c r="E439" s="315" t="s">
        <v>314</v>
      </c>
      <c r="F439" s="283">
        <f t="shared" ref="F439:M439" si="143">F43</f>
        <v>45817</v>
      </c>
      <c r="G439" s="281">
        <f t="shared" si="143"/>
        <v>0.375</v>
      </c>
      <c r="H439" s="283">
        <f t="shared" si="143"/>
        <v>45838</v>
      </c>
      <c r="I439" s="283" t="str">
        <f t="shared" si="143"/>
        <v>9:00</v>
      </c>
      <c r="J439" s="283">
        <f t="shared" si="143"/>
        <v>45901</v>
      </c>
      <c r="K439" s="283" t="str">
        <f t="shared" si="143"/>
        <v>9:00</v>
      </c>
      <c r="L439" s="283">
        <f t="shared" si="143"/>
        <v>45916</v>
      </c>
      <c r="M439" s="283" t="str">
        <f t="shared" si="143"/>
        <v>9:00</v>
      </c>
      <c r="N439" s="283">
        <f>N42</f>
        <v>45236</v>
      </c>
      <c r="O439" s="281" t="str">
        <f>O42</f>
        <v>15.30</v>
      </c>
      <c r="P439" s="283">
        <f>P42</f>
        <v>0</v>
      </c>
      <c r="Q439" s="281">
        <f>Q42</f>
        <v>0</v>
      </c>
      <c r="R439" s="347"/>
      <c r="S439" s="347"/>
    </row>
    <row r="440" spans="1:20" s="297" customFormat="1">
      <c r="E440" s="407" t="s">
        <v>290</v>
      </c>
    </row>
    <row r="441" spans="1:20" s="297" customFormat="1" ht="27.75" customHeight="1">
      <c r="A441" s="299" t="s">
        <v>108</v>
      </c>
      <c r="B441" s="495" t="s">
        <v>287</v>
      </c>
      <c r="C441" s="297" t="s">
        <v>198</v>
      </c>
      <c r="D441" s="297" t="s">
        <v>189</v>
      </c>
      <c r="E441" s="315" t="s">
        <v>303</v>
      </c>
      <c r="F441" s="283">
        <f t="shared" ref="F441:M441" si="144">+F69</f>
        <v>45825</v>
      </c>
      <c r="G441" s="283" t="str">
        <f t="shared" si="144"/>
        <v>15.00</v>
      </c>
      <c r="H441" s="283">
        <f t="shared" si="144"/>
        <v>45846</v>
      </c>
      <c r="I441" s="283" t="str">
        <f t="shared" si="144"/>
        <v>9:00</v>
      </c>
      <c r="J441" s="283">
        <f t="shared" si="144"/>
        <v>45909</v>
      </c>
      <c r="K441" s="283" t="str">
        <f t="shared" si="144"/>
        <v>15.00</v>
      </c>
      <c r="L441" s="283">
        <f t="shared" si="144"/>
        <v>45924</v>
      </c>
      <c r="M441" s="283" t="str">
        <f t="shared" si="144"/>
        <v>9:00</v>
      </c>
      <c r="N441" s="283" t="e">
        <f>#REF!</f>
        <v>#REF!</v>
      </c>
      <c r="O441" s="281" t="e">
        <f>#REF!</f>
        <v>#REF!</v>
      </c>
      <c r="P441" s="283" t="e">
        <f>#REF!</f>
        <v>#REF!</v>
      </c>
      <c r="Q441" s="281" t="e">
        <f>#REF!</f>
        <v>#REF!</v>
      </c>
      <c r="R441" s="347"/>
      <c r="S441" s="347"/>
    </row>
    <row r="442" spans="1:20" ht="40.5">
      <c r="A442" s="299" t="s">
        <v>121</v>
      </c>
      <c r="B442" s="495" t="s">
        <v>287</v>
      </c>
      <c r="C442" s="297" t="s">
        <v>198</v>
      </c>
      <c r="D442" s="297" t="s">
        <v>189</v>
      </c>
      <c r="E442" s="315" t="s">
        <v>304</v>
      </c>
      <c r="F442" s="283">
        <f t="shared" ref="F442:Q442" si="145">F82</f>
        <v>45827</v>
      </c>
      <c r="G442" s="281" t="str">
        <f t="shared" si="145"/>
        <v>15:30</v>
      </c>
      <c r="H442" s="283">
        <f t="shared" si="145"/>
        <v>45848</v>
      </c>
      <c r="I442" s="281" t="str">
        <f t="shared" si="145"/>
        <v>15:30</v>
      </c>
      <c r="J442" s="283">
        <f t="shared" si="145"/>
        <v>45910</v>
      </c>
      <c r="K442" s="281" t="str">
        <f t="shared" si="145"/>
        <v>15:30</v>
      </c>
      <c r="L442" s="283">
        <f t="shared" si="145"/>
        <v>45925</v>
      </c>
      <c r="M442" s="281" t="str">
        <f t="shared" si="145"/>
        <v>15:30</v>
      </c>
      <c r="N442" s="283">
        <f t="shared" si="145"/>
        <v>45236</v>
      </c>
      <c r="O442" s="281">
        <f t="shared" si="145"/>
        <v>0.66666666666666663</v>
      </c>
      <c r="P442" s="283">
        <f t="shared" si="145"/>
        <v>0</v>
      </c>
      <c r="Q442" s="281">
        <f t="shared" si="145"/>
        <v>0</v>
      </c>
      <c r="R442" s="347"/>
      <c r="S442" s="347"/>
      <c r="T442" s="303"/>
    </row>
    <row r="443" spans="1:20">
      <c r="A443" s="302"/>
      <c r="E443" s="407" t="s">
        <v>290</v>
      </c>
      <c r="F443" s="346"/>
      <c r="G443" s="347"/>
      <c r="H443" s="346"/>
      <c r="I443" s="347"/>
      <c r="J443" s="346"/>
      <c r="K443" s="347"/>
      <c r="L443" s="346"/>
      <c r="M443" s="347"/>
      <c r="N443" s="346"/>
      <c r="O443" s="347"/>
      <c r="P443" s="346"/>
      <c r="Q443" s="347"/>
      <c r="R443" s="347"/>
      <c r="S443" s="347"/>
      <c r="T443" s="303"/>
    </row>
    <row r="444" spans="1:20">
      <c r="A444" s="299" t="s">
        <v>165</v>
      </c>
      <c r="B444" s="495" t="s">
        <v>287</v>
      </c>
      <c r="C444" s="297" t="s">
        <v>198</v>
      </c>
      <c r="D444" s="297" t="s">
        <v>189</v>
      </c>
      <c r="E444" s="315" t="s">
        <v>302</v>
      </c>
      <c r="F444" s="283">
        <f t="shared" ref="F444:M444" si="146">F119</f>
        <v>45819</v>
      </c>
      <c r="G444" s="281" t="str">
        <f t="shared" si="146"/>
        <v>8.30</v>
      </c>
      <c r="H444" s="283">
        <f t="shared" si="146"/>
        <v>45840</v>
      </c>
      <c r="I444" s="281" t="str">
        <f t="shared" si="146"/>
        <v>8.30</v>
      </c>
      <c r="J444" s="283">
        <f t="shared" si="146"/>
        <v>45903</v>
      </c>
      <c r="K444" s="281" t="str">
        <f t="shared" si="146"/>
        <v>8.30</v>
      </c>
      <c r="L444" s="283">
        <f t="shared" si="146"/>
        <v>45918</v>
      </c>
      <c r="M444" s="281" t="str">
        <f t="shared" si="146"/>
        <v>8.30</v>
      </c>
      <c r="N444" s="283" t="e">
        <f>#REF!</f>
        <v>#REF!</v>
      </c>
      <c r="O444" s="281" t="e">
        <f>#REF!</f>
        <v>#REF!</v>
      </c>
      <c r="P444" s="283" t="e">
        <f>#REF!</f>
        <v>#REF!</v>
      </c>
      <c r="Q444" s="281" t="e">
        <f>#REF!</f>
        <v>#REF!</v>
      </c>
      <c r="R444" s="347"/>
      <c r="S444" s="347"/>
      <c r="T444" s="303"/>
    </row>
    <row r="445" spans="1:20" ht="27.75" customHeight="1">
      <c r="A445" s="270" t="s">
        <v>164</v>
      </c>
      <c r="B445" s="495" t="s">
        <v>287</v>
      </c>
      <c r="C445" s="297" t="s">
        <v>198</v>
      </c>
      <c r="D445" s="297" t="s">
        <v>189</v>
      </c>
      <c r="E445" s="315" t="s">
        <v>319</v>
      </c>
      <c r="F445" s="283">
        <f t="shared" ref="F445:M445" si="147">+F118</f>
        <v>45828</v>
      </c>
      <c r="G445" s="281">
        <f t="shared" si="147"/>
        <v>0.41666666666666669</v>
      </c>
      <c r="H445" s="283">
        <f t="shared" si="147"/>
        <v>45849</v>
      </c>
      <c r="I445" s="281">
        <f t="shared" si="147"/>
        <v>0.41666666666666669</v>
      </c>
      <c r="J445" s="283">
        <f t="shared" si="147"/>
        <v>45904</v>
      </c>
      <c r="K445" s="281">
        <f t="shared" si="147"/>
        <v>0.41666666666666669</v>
      </c>
      <c r="L445" s="283">
        <f t="shared" si="147"/>
        <v>45922</v>
      </c>
      <c r="M445" s="281">
        <f t="shared" si="147"/>
        <v>0.41666666666666669</v>
      </c>
      <c r="N445" s="283">
        <f>N75</f>
        <v>45238</v>
      </c>
      <c r="O445" s="281" t="str">
        <f>O75</f>
        <v>8.30</v>
      </c>
      <c r="P445" s="283">
        <f>P75</f>
        <v>0</v>
      </c>
      <c r="Q445" s="281">
        <f>Q75</f>
        <v>0</v>
      </c>
      <c r="R445" s="347"/>
      <c r="S445" s="347"/>
      <c r="T445" s="303"/>
    </row>
    <row r="446" spans="1:20">
      <c r="A446" s="302"/>
      <c r="E446" s="407" t="s">
        <v>290</v>
      </c>
      <c r="F446" s="346"/>
      <c r="G446" s="347"/>
      <c r="H446" s="346"/>
      <c r="I446" s="347"/>
      <c r="J446" s="346"/>
      <c r="K446" s="347"/>
      <c r="L446" s="346"/>
      <c r="M446" s="347"/>
      <c r="N446" s="346"/>
      <c r="O446" s="347"/>
      <c r="P446" s="346"/>
      <c r="Q446" s="347"/>
      <c r="R446" s="347"/>
      <c r="S446" s="347"/>
      <c r="T446" s="303"/>
    </row>
    <row r="447" spans="1:20" s="297" customFormat="1" ht="40.5">
      <c r="A447" s="270" t="s">
        <v>113</v>
      </c>
      <c r="B447" s="495" t="s">
        <v>287</v>
      </c>
      <c r="C447" s="297" t="s">
        <v>198</v>
      </c>
      <c r="D447" s="297" t="s">
        <v>189</v>
      </c>
      <c r="E447" s="315" t="s">
        <v>320</v>
      </c>
      <c r="F447" s="283">
        <f t="shared" ref="F447:Q447" si="148">F74</f>
        <v>45820</v>
      </c>
      <c r="G447" s="281" t="str">
        <f t="shared" si="148"/>
        <v>9:00</v>
      </c>
      <c r="H447" s="283">
        <f t="shared" si="148"/>
        <v>45841</v>
      </c>
      <c r="I447" s="281" t="str">
        <f t="shared" si="148"/>
        <v>9:00</v>
      </c>
      <c r="J447" s="283">
        <f t="shared" si="148"/>
        <v>45911</v>
      </c>
      <c r="K447" s="281">
        <f t="shared" si="148"/>
        <v>0.625</v>
      </c>
      <c r="L447" s="283">
        <f t="shared" si="148"/>
        <v>45926</v>
      </c>
      <c r="M447" s="281" t="str">
        <f t="shared" si="148"/>
        <v>15:00</v>
      </c>
      <c r="N447" s="283">
        <f t="shared" si="148"/>
        <v>45240</v>
      </c>
      <c r="O447" s="281" t="str">
        <f t="shared" si="148"/>
        <v>9.30</v>
      </c>
      <c r="P447" s="283">
        <f t="shared" si="148"/>
        <v>0</v>
      </c>
      <c r="Q447" s="281">
        <f t="shared" si="148"/>
        <v>0</v>
      </c>
      <c r="R447" s="347"/>
      <c r="S447" s="347"/>
    </row>
    <row r="448" spans="1:20" s="297" customFormat="1">
      <c r="A448" s="299" t="s">
        <v>40</v>
      </c>
      <c r="B448" s="495" t="s">
        <v>287</v>
      </c>
      <c r="C448" s="297" t="s">
        <v>198</v>
      </c>
      <c r="D448" s="297" t="s">
        <v>189</v>
      </c>
      <c r="E448" s="315" t="s">
        <v>306</v>
      </c>
      <c r="F448" s="283">
        <f t="shared" ref="F448:Q448" si="149">F18</f>
        <v>45826</v>
      </c>
      <c r="G448" s="281" t="str">
        <f t="shared" si="149"/>
        <v>9:00</v>
      </c>
      <c r="H448" s="283">
        <f t="shared" si="149"/>
        <v>45847</v>
      </c>
      <c r="I448" s="281" t="str">
        <f t="shared" si="149"/>
        <v>9:00</v>
      </c>
      <c r="J448" s="283">
        <f t="shared" si="149"/>
        <v>45908</v>
      </c>
      <c r="K448" s="281" t="str">
        <f t="shared" si="149"/>
        <v>9:00</v>
      </c>
      <c r="L448" s="283">
        <f t="shared" si="149"/>
        <v>45923</v>
      </c>
      <c r="M448" s="281" t="str">
        <f t="shared" si="149"/>
        <v>9:00</v>
      </c>
      <c r="N448" s="283">
        <f t="shared" si="149"/>
        <v>45238</v>
      </c>
      <c r="O448" s="281">
        <f t="shared" si="149"/>
        <v>0.375</v>
      </c>
      <c r="P448" s="283">
        <f t="shared" si="149"/>
        <v>0</v>
      </c>
      <c r="Q448" s="281">
        <f t="shared" si="149"/>
        <v>0</v>
      </c>
      <c r="R448" s="347"/>
      <c r="S448" s="347"/>
    </row>
    <row r="449" spans="1:20" s="297" customFormat="1">
      <c r="A449" s="299" t="s">
        <v>74</v>
      </c>
      <c r="B449" s="495"/>
      <c r="E449" s="315" t="s">
        <v>776</v>
      </c>
      <c r="F449" s="283">
        <f>+F43</f>
        <v>45817</v>
      </c>
      <c r="G449" s="281">
        <f>G43</f>
        <v>0.375</v>
      </c>
      <c r="H449" s="283">
        <f t="shared" ref="H449:M449" si="150">+H43</f>
        <v>45838</v>
      </c>
      <c r="I449" s="283" t="str">
        <f t="shared" si="150"/>
        <v>9:00</v>
      </c>
      <c r="J449" s="283">
        <f t="shared" si="150"/>
        <v>45901</v>
      </c>
      <c r="K449" s="283" t="str">
        <f t="shared" si="150"/>
        <v>9:00</v>
      </c>
      <c r="L449" s="283">
        <f t="shared" si="150"/>
        <v>45916</v>
      </c>
      <c r="M449" s="283" t="str">
        <f t="shared" si="150"/>
        <v>9:00</v>
      </c>
      <c r="N449" s="346"/>
      <c r="O449" s="347"/>
      <c r="P449" s="346"/>
      <c r="Q449" s="347"/>
      <c r="R449" s="347"/>
      <c r="S449" s="347"/>
    </row>
    <row r="450" spans="1:20" s="297" customFormat="1" ht="40.5">
      <c r="A450" s="299" t="s">
        <v>117</v>
      </c>
      <c r="B450" s="635"/>
      <c r="C450" s="299"/>
      <c r="D450" s="299"/>
      <c r="E450" s="315" t="s">
        <v>775</v>
      </c>
      <c r="F450" s="280">
        <f t="shared" ref="F450:M450" si="151">+F78</f>
        <v>45818</v>
      </c>
      <c r="G450" s="280" t="str">
        <f t="shared" si="151"/>
        <v>8:30</v>
      </c>
      <c r="H450" s="280">
        <f t="shared" si="151"/>
        <v>45839</v>
      </c>
      <c r="I450" s="280" t="str">
        <f t="shared" si="151"/>
        <v>8:30</v>
      </c>
      <c r="J450" s="280">
        <f t="shared" si="151"/>
        <v>45903</v>
      </c>
      <c r="K450" s="280" t="str">
        <f t="shared" si="151"/>
        <v>8:30</v>
      </c>
      <c r="L450" s="280">
        <f t="shared" si="151"/>
        <v>45918</v>
      </c>
      <c r="M450" s="281">
        <f t="shared" si="151"/>
        <v>0.625</v>
      </c>
      <c r="N450" s="346"/>
      <c r="O450" s="347"/>
      <c r="P450" s="346"/>
      <c r="Q450" s="347"/>
      <c r="R450" s="347"/>
      <c r="S450" s="347"/>
    </row>
    <row r="451" spans="1:20" s="297" customFormat="1" ht="21" thickBot="1"/>
    <row r="452" spans="1:20" ht="21.75" thickTop="1" thickBot="1">
      <c r="A452" s="302"/>
      <c r="E452" s="311" t="s">
        <v>214</v>
      </c>
      <c r="F452" s="296"/>
      <c r="G452" s="347"/>
      <c r="H452" s="296"/>
      <c r="I452" s="347"/>
      <c r="J452" s="296"/>
      <c r="K452" s="347"/>
      <c r="L452" s="296"/>
      <c r="M452" s="347"/>
      <c r="N452" s="296"/>
      <c r="O452" s="347"/>
      <c r="P452" s="296"/>
      <c r="Q452" s="347"/>
      <c r="R452" s="347"/>
      <c r="S452" s="347"/>
      <c r="T452" s="303"/>
    </row>
    <row r="453" spans="1:20" ht="21" thickTop="1">
      <c r="A453" s="270" t="s">
        <v>81</v>
      </c>
      <c r="B453" s="495" t="s">
        <v>287</v>
      </c>
      <c r="C453" s="495" t="s">
        <v>198</v>
      </c>
      <c r="D453" s="296" t="s">
        <v>198</v>
      </c>
      <c r="E453" s="299" t="s">
        <v>327</v>
      </c>
      <c r="F453" s="305">
        <f t="shared" ref="F453:K453" si="152">F49</f>
        <v>45826</v>
      </c>
      <c r="G453" s="281">
        <f t="shared" si="152"/>
        <v>0.625</v>
      </c>
      <c r="H453" s="305">
        <f t="shared" si="152"/>
        <v>45842</v>
      </c>
      <c r="I453" s="281" t="str">
        <f t="shared" si="152"/>
        <v>10.00</v>
      </c>
      <c r="J453" s="305">
        <f t="shared" si="152"/>
        <v>45905</v>
      </c>
      <c r="K453" s="281" t="str">
        <f t="shared" si="152"/>
        <v>10.00</v>
      </c>
      <c r="L453" s="305">
        <v>45188</v>
      </c>
      <c r="M453" s="281" t="str">
        <f>M49</f>
        <v>10.00</v>
      </c>
      <c r="N453" s="305">
        <f>N49</f>
        <v>45240</v>
      </c>
      <c r="O453" s="281" t="str">
        <f>O49</f>
        <v>15.30</v>
      </c>
      <c r="P453" s="305">
        <f>P49</f>
        <v>0</v>
      </c>
      <c r="Q453" s="281">
        <f>Q49</f>
        <v>0</v>
      </c>
      <c r="R453" s="347"/>
      <c r="S453" s="347"/>
      <c r="T453" s="303"/>
    </row>
    <row r="454" spans="1:20" s="297" customFormat="1"/>
    <row r="455" spans="1:20" s="297" customFormat="1">
      <c r="H455" s="721" t="s">
        <v>328</v>
      </c>
      <c r="I455" s="721"/>
      <c r="J455" s="721"/>
    </row>
    <row r="456" spans="1:20">
      <c r="A456" s="302"/>
      <c r="E456" s="297"/>
      <c r="F456" s="346"/>
      <c r="G456" s="347"/>
      <c r="H456" s="346"/>
      <c r="I456" s="347"/>
      <c r="J456" s="346"/>
      <c r="K456" s="347"/>
      <c r="L456" s="346"/>
      <c r="M456" s="347"/>
      <c r="T456" s="303"/>
    </row>
    <row r="457" spans="1:20">
      <c r="A457" s="316"/>
      <c r="E457" s="454"/>
      <c r="F457" s="296"/>
      <c r="G457" s="347"/>
    </row>
    <row r="458" spans="1:20">
      <c r="A458" s="316"/>
      <c r="E458" s="454" t="s">
        <v>766</v>
      </c>
      <c r="F458" s="296"/>
      <c r="G458" s="347"/>
      <c r="I458" s="296"/>
      <c r="J458" s="296" t="s">
        <v>310</v>
      </c>
    </row>
    <row r="459" spans="1:20">
      <c r="A459" s="316"/>
      <c r="E459" s="454"/>
      <c r="F459" s="296"/>
      <c r="G459" s="347"/>
      <c r="I459" s="296"/>
      <c r="J459" s="296" t="s">
        <v>311</v>
      </c>
    </row>
    <row r="460" spans="1:20">
      <c r="A460" s="316"/>
      <c r="E460" s="454"/>
      <c r="F460" s="296"/>
      <c r="G460" s="347"/>
      <c r="I460" s="296"/>
      <c r="J460" s="296"/>
    </row>
    <row r="461" spans="1:20">
      <c r="A461" s="316"/>
      <c r="E461" s="454"/>
      <c r="F461" s="296"/>
      <c r="G461" s="347"/>
      <c r="I461" s="296"/>
      <c r="L461" s="296"/>
    </row>
    <row r="462" spans="1:20" ht="25.5">
      <c r="A462" s="316"/>
      <c r="B462" s="296"/>
      <c r="C462" s="296"/>
      <c r="E462" s="701" t="s">
        <v>0</v>
      </c>
      <c r="F462" s="701"/>
      <c r="G462" s="701"/>
      <c r="H462" s="701"/>
      <c r="I462" s="701"/>
      <c r="J462" s="701"/>
      <c r="K462" s="701"/>
      <c r="L462" s="701"/>
      <c r="M462" s="701"/>
      <c r="N462" s="701"/>
      <c r="O462" s="701"/>
      <c r="P462" s="701"/>
      <c r="Q462" s="701"/>
      <c r="T462" s="303"/>
    </row>
    <row r="463" spans="1:20" ht="25.5">
      <c r="A463" s="316"/>
      <c r="B463" s="296"/>
      <c r="C463" s="296"/>
      <c r="E463" s="701" t="s">
        <v>179</v>
      </c>
      <c r="F463" s="701"/>
      <c r="G463" s="701"/>
      <c r="H463" s="701"/>
      <c r="I463" s="701"/>
      <c r="J463" s="701"/>
      <c r="K463" s="701"/>
      <c r="L463" s="701"/>
      <c r="M463" s="701"/>
      <c r="N463" s="701"/>
      <c r="O463" s="701"/>
      <c r="P463" s="701"/>
      <c r="Q463" s="701"/>
      <c r="T463" s="303"/>
    </row>
    <row r="464" spans="1:20" ht="30">
      <c r="A464" s="316"/>
      <c r="B464" s="296"/>
      <c r="C464" s="296"/>
      <c r="E464" s="702" t="s">
        <v>285</v>
      </c>
      <c r="F464" s="702"/>
      <c r="G464" s="702"/>
      <c r="H464" s="702"/>
      <c r="I464" s="702"/>
      <c r="J464" s="702"/>
      <c r="K464" s="702"/>
      <c r="L464" s="702"/>
      <c r="M464" s="702"/>
      <c r="N464" s="702"/>
      <c r="O464" s="702"/>
      <c r="P464" s="702"/>
      <c r="Q464" s="702"/>
      <c r="T464" s="303"/>
    </row>
    <row r="465" spans="1:20" ht="25.5">
      <c r="A465" s="316"/>
      <c r="B465" s="296"/>
      <c r="C465" s="296"/>
      <c r="E465" s="701" t="s">
        <v>760</v>
      </c>
      <c r="F465" s="701"/>
      <c r="G465" s="701"/>
      <c r="H465" s="701"/>
      <c r="I465" s="701"/>
      <c r="J465" s="701"/>
      <c r="K465" s="701"/>
      <c r="L465" s="701"/>
      <c r="M465" s="701"/>
      <c r="N465" s="701"/>
      <c r="O465" s="701"/>
      <c r="P465" s="701"/>
      <c r="Q465" s="701"/>
      <c r="T465" s="303"/>
    </row>
    <row r="466" spans="1:20">
      <c r="A466" s="302"/>
      <c r="B466" s="296"/>
      <c r="C466" s="296"/>
      <c r="E466" s="317"/>
      <c r="F466" s="346"/>
      <c r="G466" s="347"/>
      <c r="T466" s="303"/>
    </row>
    <row r="467" spans="1:20">
      <c r="A467" s="302"/>
      <c r="B467" s="277"/>
      <c r="C467" s="277"/>
      <c r="D467" s="277"/>
      <c r="E467" s="434"/>
      <c r="F467" s="346"/>
      <c r="G467" s="346"/>
      <c r="H467" s="346"/>
      <c r="I467" s="346"/>
      <c r="J467" s="346"/>
      <c r="K467" s="346"/>
      <c r="L467" s="346"/>
      <c r="M467" s="346"/>
      <c r="T467" s="303"/>
    </row>
    <row r="468" spans="1:20" ht="27.2" customHeight="1">
      <c r="A468" s="476"/>
      <c r="B468" s="296"/>
      <c r="C468" s="296"/>
      <c r="E468" s="700" t="s">
        <v>777</v>
      </c>
      <c r="F468" s="700"/>
      <c r="G468" s="700"/>
      <c r="H468" s="700"/>
      <c r="I468" s="700"/>
      <c r="J468" s="700"/>
      <c r="K468" s="700"/>
      <c r="L468" s="700"/>
      <c r="M468" s="700"/>
      <c r="N468" s="700"/>
      <c r="O468" s="700"/>
      <c r="P468" s="700"/>
      <c r="Q468" s="700"/>
      <c r="T468" s="303"/>
    </row>
    <row r="469" spans="1:20" ht="27.2" customHeight="1" thickBot="1">
      <c r="A469" s="476"/>
      <c r="B469" s="296"/>
      <c r="C469" s="296"/>
      <c r="E469" s="468"/>
      <c r="F469" s="468"/>
      <c r="G469" s="468"/>
      <c r="H469" s="468"/>
      <c r="I469" s="468"/>
      <c r="J469" s="468"/>
      <c r="K469" s="468"/>
      <c r="L469" s="468"/>
      <c r="M469" s="468"/>
      <c r="T469" s="303"/>
    </row>
    <row r="470" spans="1:20" ht="21.75" customHeight="1" thickBot="1">
      <c r="A470" s="316"/>
      <c r="B470" s="296"/>
      <c r="C470" s="296"/>
      <c r="E470" s="688" t="s">
        <v>182</v>
      </c>
      <c r="F470" s="709" t="s">
        <v>398</v>
      </c>
      <c r="G470" s="710"/>
      <c r="H470" s="710"/>
      <c r="I470" s="711"/>
      <c r="J470" s="709" t="s">
        <v>743</v>
      </c>
      <c r="K470" s="710"/>
      <c r="L470" s="710"/>
      <c r="M470" s="711"/>
      <c r="N470" s="712" t="s">
        <v>183</v>
      </c>
      <c r="O470" s="713"/>
      <c r="P470" s="712" t="s">
        <v>184</v>
      </c>
      <c r="Q470" s="713"/>
      <c r="T470" s="303"/>
    </row>
    <row r="471" spans="1:20" ht="21.75" customHeight="1" thickBot="1">
      <c r="A471" s="316"/>
      <c r="B471" s="296"/>
      <c r="C471" s="296"/>
      <c r="E471" s="689"/>
      <c r="F471" s="672" t="s">
        <v>12</v>
      </c>
      <c r="G471" s="673"/>
      <c r="H471" s="672" t="s">
        <v>13</v>
      </c>
      <c r="I471" s="673"/>
      <c r="J471" s="672" t="s">
        <v>12</v>
      </c>
      <c r="K471" s="673"/>
      <c r="L471" s="672" t="s">
        <v>13</v>
      </c>
      <c r="M471" s="673"/>
      <c r="N471" s="714"/>
      <c r="O471" s="715"/>
      <c r="P471" s="714"/>
      <c r="Q471" s="715"/>
      <c r="T471" s="303"/>
    </row>
    <row r="472" spans="1:20" ht="21" thickBot="1">
      <c r="A472" s="316"/>
      <c r="B472" s="296"/>
      <c r="C472" s="296"/>
      <c r="E472" s="692"/>
      <c r="F472" s="344" t="s">
        <v>185</v>
      </c>
      <c r="G472" s="345" t="s">
        <v>186</v>
      </c>
      <c r="H472" s="344" t="s">
        <v>185</v>
      </c>
      <c r="I472" s="345" t="s">
        <v>186</v>
      </c>
      <c r="J472" s="344" t="s">
        <v>185</v>
      </c>
      <c r="K472" s="345" t="s">
        <v>186</v>
      </c>
      <c r="L472" s="344" t="s">
        <v>185</v>
      </c>
      <c r="M472" s="345" t="s">
        <v>186</v>
      </c>
      <c r="N472" s="344" t="s">
        <v>185</v>
      </c>
      <c r="O472" s="345" t="s">
        <v>186</v>
      </c>
      <c r="P472" s="344" t="s">
        <v>185</v>
      </c>
      <c r="Q472" s="345" t="s">
        <v>186</v>
      </c>
      <c r="T472" s="303"/>
    </row>
    <row r="473" spans="1:20" ht="21.75" thickTop="1" thickBot="1">
      <c r="A473" s="316"/>
      <c r="B473" s="296"/>
      <c r="C473" s="296"/>
      <c r="E473" s="311" t="s">
        <v>187</v>
      </c>
      <c r="F473" s="296"/>
      <c r="G473" s="347"/>
      <c r="T473" s="303"/>
    </row>
    <row r="474" spans="1:20" ht="21" thickTop="1">
      <c r="A474" s="270" t="s">
        <v>103</v>
      </c>
      <c r="B474" s="296" t="s">
        <v>287</v>
      </c>
      <c r="C474" s="296" t="s">
        <v>189</v>
      </c>
      <c r="D474" s="296" t="s">
        <v>189</v>
      </c>
      <c r="E474" s="299" t="s">
        <v>313</v>
      </c>
      <c r="F474" s="280">
        <f t="shared" ref="F474:M474" si="153">F65</f>
        <v>45820</v>
      </c>
      <c r="G474" s="281">
        <f t="shared" si="153"/>
        <v>0.39583333333333331</v>
      </c>
      <c r="H474" s="280">
        <f t="shared" si="153"/>
        <v>45842</v>
      </c>
      <c r="I474" s="281">
        <f t="shared" si="153"/>
        <v>0.39583333333333331</v>
      </c>
      <c r="J474" s="280">
        <f t="shared" si="153"/>
        <v>45905</v>
      </c>
      <c r="K474" s="281" t="str">
        <f t="shared" si="153"/>
        <v>8:30</v>
      </c>
      <c r="L474" s="280">
        <f t="shared" si="153"/>
        <v>45923</v>
      </c>
      <c r="M474" s="281" t="str">
        <f t="shared" si="153"/>
        <v>8:30</v>
      </c>
      <c r="N474" s="280"/>
      <c r="O474" s="281"/>
      <c r="P474" s="280"/>
      <c r="Q474" s="281"/>
      <c r="T474" s="303"/>
    </row>
    <row r="475" spans="1:20">
      <c r="A475" s="270" t="s">
        <v>123</v>
      </c>
      <c r="B475" s="296" t="s">
        <v>287</v>
      </c>
      <c r="C475" s="296" t="s">
        <v>189</v>
      </c>
      <c r="D475" s="296" t="s">
        <v>189</v>
      </c>
      <c r="E475" s="299" t="s">
        <v>778</v>
      </c>
      <c r="F475" s="280">
        <f t="shared" ref="F475:M475" si="154">F84</f>
        <v>45821</v>
      </c>
      <c r="G475" s="281">
        <f t="shared" si="154"/>
        <v>0.5</v>
      </c>
      <c r="H475" s="280">
        <f t="shared" si="154"/>
        <v>45842</v>
      </c>
      <c r="I475" s="281">
        <f t="shared" si="154"/>
        <v>0.5</v>
      </c>
      <c r="J475" s="280">
        <f t="shared" si="154"/>
        <v>45905</v>
      </c>
      <c r="K475" s="281">
        <f t="shared" si="154"/>
        <v>0.5</v>
      </c>
      <c r="L475" s="280">
        <f t="shared" si="154"/>
        <v>45923</v>
      </c>
      <c r="M475" s="281">
        <f t="shared" si="154"/>
        <v>0.5</v>
      </c>
      <c r="N475" s="280"/>
      <c r="O475" s="281"/>
      <c r="P475" s="280"/>
      <c r="Q475" s="281"/>
      <c r="T475" s="303"/>
    </row>
    <row r="476" spans="1:20">
      <c r="A476" s="636" t="s">
        <v>168</v>
      </c>
      <c r="B476" s="296" t="s">
        <v>287</v>
      </c>
      <c r="C476" s="296" t="s">
        <v>189</v>
      </c>
      <c r="D476" s="296" t="s">
        <v>189</v>
      </c>
      <c r="E476" s="299" t="s">
        <v>331</v>
      </c>
      <c r="F476" s="280">
        <f t="shared" ref="F476:M476" si="155">F120</f>
        <v>45828</v>
      </c>
      <c r="G476" s="281" t="str">
        <f t="shared" si="155"/>
        <v>15:30</v>
      </c>
      <c r="H476" s="280">
        <f t="shared" si="155"/>
        <v>45849</v>
      </c>
      <c r="I476" s="281" t="str">
        <f t="shared" si="155"/>
        <v>15:30</v>
      </c>
      <c r="J476" s="280">
        <f t="shared" si="155"/>
        <v>45911</v>
      </c>
      <c r="K476" s="281" t="str">
        <f t="shared" si="155"/>
        <v>15:30</v>
      </c>
      <c r="L476" s="280">
        <f t="shared" si="155"/>
        <v>45926</v>
      </c>
      <c r="M476" s="281" t="str">
        <f t="shared" si="155"/>
        <v>15:30</v>
      </c>
      <c r="N476" s="280"/>
      <c r="O476" s="281"/>
      <c r="P476" s="280"/>
      <c r="Q476" s="281"/>
      <c r="T476" s="303"/>
    </row>
    <row r="477" spans="1:20" ht="10.5" customHeight="1" thickBot="1">
      <c r="A477" s="476"/>
      <c r="B477" s="296"/>
      <c r="C477" s="296"/>
      <c r="E477" s="297"/>
      <c r="F477" s="346"/>
      <c r="G477" s="347"/>
      <c r="H477" s="346"/>
      <c r="I477" s="347"/>
      <c r="J477" s="346"/>
      <c r="K477" s="347"/>
      <c r="L477" s="346"/>
      <c r="M477" s="347"/>
      <c r="T477" s="303"/>
    </row>
    <row r="478" spans="1:20" ht="21.75" thickTop="1" thickBot="1">
      <c r="A478" s="476"/>
      <c r="B478" s="296"/>
      <c r="C478" s="296"/>
      <c r="E478" s="311" t="s">
        <v>197</v>
      </c>
      <c r="F478" s="346"/>
      <c r="G478" s="347"/>
      <c r="H478" s="346"/>
      <c r="I478" s="347"/>
      <c r="J478" s="346"/>
      <c r="K478" s="347"/>
      <c r="L478" s="346"/>
      <c r="M478" s="347"/>
      <c r="T478" s="303"/>
    </row>
    <row r="479" spans="1:20" ht="21" thickTop="1">
      <c r="A479" s="270" t="s">
        <v>81</v>
      </c>
      <c r="B479" s="296" t="s">
        <v>287</v>
      </c>
      <c r="C479" s="296" t="s">
        <v>189</v>
      </c>
      <c r="D479" s="296" t="s">
        <v>198</v>
      </c>
      <c r="E479" s="299" t="s">
        <v>327</v>
      </c>
      <c r="F479" s="280">
        <f t="shared" ref="F479:M479" si="156">F49</f>
        <v>45826</v>
      </c>
      <c r="G479" s="281">
        <f t="shared" si="156"/>
        <v>0.625</v>
      </c>
      <c r="H479" s="280">
        <f t="shared" si="156"/>
        <v>45842</v>
      </c>
      <c r="I479" s="281" t="str">
        <f t="shared" si="156"/>
        <v>10.00</v>
      </c>
      <c r="J479" s="280">
        <f t="shared" si="156"/>
        <v>45905</v>
      </c>
      <c r="K479" s="281" t="str">
        <f t="shared" si="156"/>
        <v>10.00</v>
      </c>
      <c r="L479" s="280">
        <f t="shared" si="156"/>
        <v>45923</v>
      </c>
      <c r="M479" s="281" t="str">
        <f t="shared" si="156"/>
        <v>10.00</v>
      </c>
      <c r="N479" s="325"/>
      <c r="O479" s="637"/>
      <c r="P479" s="325"/>
      <c r="Q479" s="637"/>
      <c r="T479" s="303"/>
    </row>
    <row r="480" spans="1:20">
      <c r="A480" s="638" t="s">
        <v>115</v>
      </c>
      <c r="B480" s="296" t="s">
        <v>287</v>
      </c>
      <c r="C480" s="296" t="s">
        <v>189</v>
      </c>
      <c r="D480" s="296" t="s">
        <v>198</v>
      </c>
      <c r="E480" s="299" t="s">
        <v>332</v>
      </c>
      <c r="F480" s="283">
        <f>+F76</f>
        <v>45825</v>
      </c>
      <c r="G480" s="283" t="str">
        <f t="shared" ref="G480:M480" si="157">+G76</f>
        <v>9:00</v>
      </c>
      <c r="H480" s="283">
        <f t="shared" si="157"/>
        <v>45847</v>
      </c>
      <c r="I480" s="283" t="str">
        <f t="shared" si="157"/>
        <v>9:00</v>
      </c>
      <c r="J480" s="283">
        <f t="shared" si="157"/>
        <v>45903</v>
      </c>
      <c r="K480" s="283" t="str">
        <f t="shared" si="157"/>
        <v>9:00</v>
      </c>
      <c r="L480" s="283">
        <f t="shared" si="157"/>
        <v>45918</v>
      </c>
      <c r="M480" s="283" t="str">
        <f t="shared" si="157"/>
        <v>9:00</v>
      </c>
      <c r="N480" s="325"/>
      <c r="O480" s="637"/>
      <c r="P480" s="325"/>
      <c r="Q480" s="637"/>
      <c r="T480" s="303"/>
    </row>
    <row r="481" spans="1:20">
      <c r="A481" s="292"/>
      <c r="E481" s="407" t="s">
        <v>290</v>
      </c>
      <c r="F481" s="639"/>
      <c r="G481" s="281"/>
      <c r="H481" s="325"/>
      <c r="I481" s="281"/>
      <c r="J481" s="325"/>
      <c r="K481" s="281"/>
      <c r="L481" s="325"/>
      <c r="M481" s="281"/>
      <c r="N481" s="325"/>
      <c r="O481" s="637"/>
      <c r="P481" s="325"/>
      <c r="Q481" s="637"/>
      <c r="R481" s="319"/>
      <c r="S481" s="319"/>
      <c r="T481" s="303"/>
    </row>
    <row r="482" spans="1:20">
      <c r="A482" s="270" t="s">
        <v>65</v>
      </c>
      <c r="B482" s="296" t="s">
        <v>287</v>
      </c>
      <c r="C482" s="296" t="s">
        <v>189</v>
      </c>
      <c r="D482" s="296" t="s">
        <v>198</v>
      </c>
      <c r="E482" s="299" t="s">
        <v>334</v>
      </c>
      <c r="F482" s="283">
        <f t="shared" ref="F482:M482" si="158">F36</f>
        <v>45827</v>
      </c>
      <c r="G482" s="281" t="str">
        <f t="shared" si="158"/>
        <v>9.00</v>
      </c>
      <c r="H482" s="280">
        <f t="shared" si="158"/>
        <v>45848</v>
      </c>
      <c r="I482" s="281" t="str">
        <f t="shared" si="158"/>
        <v>9.00</v>
      </c>
      <c r="J482" s="280">
        <f t="shared" si="158"/>
        <v>45901</v>
      </c>
      <c r="K482" s="281" t="str">
        <f t="shared" si="158"/>
        <v>9.00</v>
      </c>
      <c r="L482" s="280">
        <f t="shared" si="158"/>
        <v>45916</v>
      </c>
      <c r="M482" s="281" t="str">
        <f t="shared" si="158"/>
        <v>9.00</v>
      </c>
      <c r="N482" s="325"/>
      <c r="O482" s="637"/>
      <c r="P482" s="325"/>
      <c r="Q482" s="637"/>
      <c r="T482" s="303"/>
    </row>
    <row r="483" spans="1:20">
      <c r="A483" s="270" t="s">
        <v>141</v>
      </c>
      <c r="B483" s="296" t="s">
        <v>287</v>
      </c>
      <c r="C483" s="296" t="s">
        <v>189</v>
      </c>
      <c r="D483" s="296" t="s">
        <v>198</v>
      </c>
      <c r="E483" s="299" t="s">
        <v>333</v>
      </c>
      <c r="F483" s="283">
        <f t="shared" ref="F483:M483" si="159">F100</f>
        <v>45826</v>
      </c>
      <c r="G483" s="281" t="str">
        <f t="shared" si="159"/>
        <v>9:00</v>
      </c>
      <c r="H483" s="280">
        <f t="shared" si="159"/>
        <v>45849</v>
      </c>
      <c r="I483" s="281" t="str">
        <f t="shared" si="159"/>
        <v>9:00</v>
      </c>
      <c r="J483" s="280">
        <f t="shared" si="159"/>
        <v>45910</v>
      </c>
      <c r="K483" s="281" t="str">
        <f t="shared" si="159"/>
        <v>9:00</v>
      </c>
      <c r="L483" s="280">
        <f t="shared" si="159"/>
        <v>45925</v>
      </c>
      <c r="M483" s="281" t="str">
        <f t="shared" si="159"/>
        <v>9:00</v>
      </c>
      <c r="N483" s="325"/>
      <c r="O483" s="637"/>
      <c r="P483" s="325"/>
      <c r="Q483" s="637"/>
      <c r="T483" s="303"/>
    </row>
    <row r="484" spans="1:20">
      <c r="A484" s="270" t="s">
        <v>158</v>
      </c>
      <c r="B484" s="296" t="s">
        <v>287</v>
      </c>
      <c r="C484" s="296" t="s">
        <v>189</v>
      </c>
      <c r="D484" s="296" t="s">
        <v>198</v>
      </c>
      <c r="E484" s="299" t="s">
        <v>779</v>
      </c>
      <c r="F484" s="283">
        <f t="shared" ref="F484:M484" si="160">F114</f>
        <v>45819</v>
      </c>
      <c r="G484" s="281" t="str">
        <f t="shared" si="160"/>
        <v>10.00</v>
      </c>
      <c r="H484" s="280">
        <f t="shared" si="160"/>
        <v>45840</v>
      </c>
      <c r="I484" s="281" t="str">
        <f t="shared" si="160"/>
        <v>10.00</v>
      </c>
      <c r="J484" s="280">
        <f t="shared" si="160"/>
        <v>45903</v>
      </c>
      <c r="K484" s="281" t="str">
        <f t="shared" si="160"/>
        <v>10.00</v>
      </c>
      <c r="L484" s="280">
        <f t="shared" si="160"/>
        <v>45918</v>
      </c>
      <c r="M484" s="281" t="str">
        <f t="shared" si="160"/>
        <v>10.00</v>
      </c>
      <c r="N484" s="325"/>
      <c r="O484" s="637"/>
      <c r="P484" s="325"/>
      <c r="Q484" s="637"/>
      <c r="T484" s="303"/>
    </row>
    <row r="485" spans="1:20" ht="21" thickBot="1">
      <c r="A485" s="476"/>
      <c r="B485" s="296"/>
      <c r="C485" s="296"/>
      <c r="E485" s="297"/>
      <c r="F485" s="346"/>
      <c r="G485" s="347"/>
      <c r="H485" s="346"/>
      <c r="I485" s="347"/>
      <c r="J485" s="346"/>
      <c r="K485" s="347"/>
      <c r="L485" s="346"/>
      <c r="M485" s="347"/>
      <c r="T485" s="303"/>
    </row>
    <row r="486" spans="1:20" ht="21.75" thickTop="1" thickBot="1">
      <c r="A486" s="316"/>
      <c r="B486" s="296"/>
      <c r="C486" s="296"/>
      <c r="E486" s="311" t="s">
        <v>208</v>
      </c>
      <c r="F486" s="296"/>
      <c r="G486" s="347"/>
      <c r="T486" s="303"/>
    </row>
    <row r="487" spans="1:20" ht="21" thickTop="1">
      <c r="A487" s="292"/>
      <c r="E487" s="407" t="s">
        <v>290</v>
      </c>
      <c r="F487" s="639"/>
      <c r="G487" s="325"/>
      <c r="H487" s="325"/>
      <c r="I487" s="325"/>
      <c r="J487" s="325"/>
      <c r="K487" s="325"/>
      <c r="L487" s="325"/>
      <c r="M487" s="325"/>
      <c r="N487" s="325"/>
      <c r="O487" s="637"/>
      <c r="P487" s="325"/>
      <c r="Q487" s="637"/>
      <c r="R487" s="319"/>
      <c r="S487" s="319"/>
      <c r="T487" s="303"/>
    </row>
    <row r="488" spans="1:20">
      <c r="A488" s="270" t="s">
        <v>142</v>
      </c>
      <c r="B488" s="296"/>
      <c r="C488" s="296"/>
      <c r="E488" s="299" t="s">
        <v>289</v>
      </c>
      <c r="F488" s="283">
        <f t="shared" ref="F488:M488" si="161">F101</f>
        <v>45821</v>
      </c>
      <c r="G488" s="283" t="str">
        <f t="shared" si="161"/>
        <v>8:30</v>
      </c>
      <c r="H488" s="283">
        <f t="shared" si="161"/>
        <v>45842</v>
      </c>
      <c r="I488" s="283" t="str">
        <f t="shared" si="161"/>
        <v>8:30</v>
      </c>
      <c r="J488" s="283">
        <f t="shared" si="161"/>
        <v>45905</v>
      </c>
      <c r="K488" s="283" t="str">
        <f t="shared" si="161"/>
        <v>8:30</v>
      </c>
      <c r="L488" s="283">
        <f t="shared" si="161"/>
        <v>45923</v>
      </c>
      <c r="M488" s="283" t="str">
        <f t="shared" si="161"/>
        <v>8:30</v>
      </c>
      <c r="N488" s="325"/>
      <c r="O488" s="637"/>
      <c r="P488" s="325"/>
      <c r="Q488" s="637"/>
      <c r="T488" s="303"/>
    </row>
    <row r="489" spans="1:20">
      <c r="A489" s="270" t="s">
        <v>87</v>
      </c>
      <c r="B489" s="296"/>
      <c r="C489" s="296"/>
      <c r="E489" s="299" t="s">
        <v>336</v>
      </c>
      <c r="F489" s="283">
        <f t="shared" ref="F489:M489" si="162">F51</f>
        <v>45818</v>
      </c>
      <c r="G489" s="281">
        <f t="shared" si="162"/>
        <v>0.375</v>
      </c>
      <c r="H489" s="283">
        <f t="shared" si="162"/>
        <v>45840</v>
      </c>
      <c r="I489" s="281">
        <f t="shared" si="162"/>
        <v>0.625</v>
      </c>
      <c r="J489" s="283">
        <f t="shared" si="162"/>
        <v>45910</v>
      </c>
      <c r="K489" s="283" t="str">
        <f t="shared" si="162"/>
        <v>9:00</v>
      </c>
      <c r="L489" s="283">
        <f t="shared" si="162"/>
        <v>45926</v>
      </c>
      <c r="M489" s="283" t="str">
        <f t="shared" si="162"/>
        <v>9:00</v>
      </c>
      <c r="N489" s="325"/>
      <c r="O489" s="637"/>
      <c r="P489" s="325"/>
      <c r="Q489" s="637"/>
      <c r="T489" s="303"/>
    </row>
    <row r="490" spans="1:20" ht="6.75" customHeight="1">
      <c r="A490" s="270"/>
      <c r="B490" s="296"/>
      <c r="C490" s="296"/>
      <c r="E490" s="299"/>
      <c r="F490" s="639"/>
      <c r="G490" s="325"/>
      <c r="H490" s="325"/>
      <c r="I490" s="325"/>
      <c r="J490" s="325"/>
      <c r="K490" s="325"/>
      <c r="L490" s="325"/>
      <c r="M490" s="325"/>
      <c r="N490" s="280"/>
      <c r="O490" s="281"/>
      <c r="P490" s="280"/>
      <c r="Q490" s="281"/>
      <c r="T490" s="303"/>
    </row>
    <row r="491" spans="1:20">
      <c r="A491" s="292"/>
      <c r="E491" s="407" t="s">
        <v>290</v>
      </c>
      <c r="F491" s="639"/>
      <c r="G491" s="325"/>
      <c r="H491" s="325"/>
      <c r="I491" s="325"/>
      <c r="J491" s="325"/>
      <c r="K491" s="325"/>
      <c r="L491" s="325"/>
      <c r="M491" s="325"/>
      <c r="N491" s="325"/>
      <c r="O491" s="637"/>
      <c r="P491" s="325"/>
      <c r="Q491" s="637"/>
      <c r="R491" s="319"/>
      <c r="S491" s="319"/>
      <c r="T491" s="303"/>
    </row>
    <row r="492" spans="1:20">
      <c r="A492" s="270" t="s">
        <v>52</v>
      </c>
      <c r="B492" s="296"/>
      <c r="C492" s="296"/>
      <c r="E492" s="299" t="s">
        <v>337</v>
      </c>
      <c r="F492" s="283">
        <f t="shared" ref="F492:M492" si="163">F27</f>
        <v>45825</v>
      </c>
      <c r="G492" s="283" t="str">
        <f t="shared" si="163"/>
        <v>9:00</v>
      </c>
      <c r="H492" s="283">
        <f t="shared" si="163"/>
        <v>45846</v>
      </c>
      <c r="I492" s="283" t="str">
        <f t="shared" si="163"/>
        <v>9:00</v>
      </c>
      <c r="J492" s="283">
        <f t="shared" si="163"/>
        <v>45907</v>
      </c>
      <c r="K492" s="283" t="str">
        <f t="shared" si="163"/>
        <v>9:00</v>
      </c>
      <c r="L492" s="283">
        <f t="shared" si="163"/>
        <v>45922</v>
      </c>
      <c r="M492" s="283" t="str">
        <f t="shared" si="163"/>
        <v>9:00</v>
      </c>
      <c r="N492" s="325"/>
      <c r="O492" s="637"/>
      <c r="P492" s="325"/>
      <c r="Q492" s="637"/>
      <c r="T492" s="303"/>
    </row>
    <row r="493" spans="1:20" ht="40.5">
      <c r="A493" s="270" t="s">
        <v>121</v>
      </c>
      <c r="B493" s="296"/>
      <c r="C493" s="296"/>
      <c r="E493" s="299" t="s">
        <v>338</v>
      </c>
      <c r="F493" s="283">
        <f t="shared" ref="F493:M493" si="164">F82</f>
        <v>45827</v>
      </c>
      <c r="G493" s="283" t="str">
        <f t="shared" si="164"/>
        <v>15:30</v>
      </c>
      <c r="H493" s="283">
        <f t="shared" si="164"/>
        <v>45848</v>
      </c>
      <c r="I493" s="283" t="str">
        <f t="shared" si="164"/>
        <v>15:30</v>
      </c>
      <c r="J493" s="283">
        <f t="shared" si="164"/>
        <v>45910</v>
      </c>
      <c r="K493" s="283" t="str">
        <f t="shared" si="164"/>
        <v>15:30</v>
      </c>
      <c r="L493" s="283">
        <f t="shared" si="164"/>
        <v>45925</v>
      </c>
      <c r="M493" s="283" t="str">
        <f t="shared" si="164"/>
        <v>15:30</v>
      </c>
      <c r="N493" s="325"/>
      <c r="O493" s="637"/>
      <c r="P493" s="325"/>
      <c r="Q493" s="637"/>
      <c r="T493" s="303"/>
    </row>
    <row r="494" spans="1:20" ht="6.75" customHeight="1">
      <c r="A494" s="270"/>
      <c r="B494" s="296"/>
      <c r="C494" s="296"/>
      <c r="E494" s="299"/>
      <c r="F494" s="639"/>
      <c r="G494" s="325"/>
      <c r="H494" s="325"/>
      <c r="I494" s="325"/>
      <c r="J494" s="325"/>
      <c r="K494" s="325"/>
      <c r="L494" s="325"/>
      <c r="M494" s="325"/>
      <c r="N494" s="280"/>
      <c r="O494" s="281"/>
      <c r="P494" s="280"/>
      <c r="Q494" s="281"/>
      <c r="T494" s="303"/>
    </row>
    <row r="495" spans="1:20">
      <c r="A495" s="302"/>
      <c r="E495" s="407" t="s">
        <v>290</v>
      </c>
      <c r="F495" s="416"/>
      <c r="G495" s="416"/>
      <c r="H495" s="416"/>
      <c r="I495" s="416"/>
      <c r="J495" s="416"/>
      <c r="K495" s="416"/>
      <c r="L495" s="416"/>
      <c r="M495" s="416"/>
      <c r="N495" s="346"/>
      <c r="O495" s="347"/>
      <c r="P495" s="346"/>
      <c r="Q495" s="347"/>
      <c r="R495" s="347"/>
      <c r="S495" s="347"/>
      <c r="T495" s="303"/>
    </row>
    <row r="496" spans="1:20">
      <c r="A496" s="299" t="s">
        <v>165</v>
      </c>
      <c r="B496" s="495" t="s">
        <v>287</v>
      </c>
      <c r="C496" s="297" t="s">
        <v>198</v>
      </c>
      <c r="D496" s="297" t="s">
        <v>189</v>
      </c>
      <c r="E496" s="315" t="s">
        <v>302</v>
      </c>
      <c r="F496" s="283">
        <f>F119</f>
        <v>45819</v>
      </c>
      <c r="G496" s="283" t="str">
        <f t="shared" ref="G496:Q496" si="165">G119</f>
        <v>8.30</v>
      </c>
      <c r="H496" s="283">
        <f t="shared" si="165"/>
        <v>45840</v>
      </c>
      <c r="I496" s="283" t="str">
        <f t="shared" si="165"/>
        <v>8.30</v>
      </c>
      <c r="J496" s="283">
        <f t="shared" si="165"/>
        <v>45903</v>
      </c>
      <c r="K496" s="283" t="str">
        <f t="shared" si="165"/>
        <v>8.30</v>
      </c>
      <c r="L496" s="283">
        <f t="shared" si="165"/>
        <v>45918</v>
      </c>
      <c r="M496" s="283" t="str">
        <f t="shared" si="165"/>
        <v>8.30</v>
      </c>
      <c r="N496" s="283">
        <f t="shared" si="165"/>
        <v>45240</v>
      </c>
      <c r="O496" s="283">
        <f t="shared" si="165"/>
        <v>0.35416666666666669</v>
      </c>
      <c r="P496" s="283">
        <f t="shared" si="165"/>
        <v>0</v>
      </c>
      <c r="Q496" s="283">
        <f t="shared" si="165"/>
        <v>0</v>
      </c>
      <c r="R496" s="347"/>
      <c r="S496" s="347"/>
      <c r="T496" s="303"/>
    </row>
    <row r="497" spans="1:20" ht="40.5">
      <c r="A497" s="270" t="s">
        <v>164</v>
      </c>
      <c r="B497" s="495" t="s">
        <v>287</v>
      </c>
      <c r="C497" s="297" t="s">
        <v>198</v>
      </c>
      <c r="D497" s="297" t="s">
        <v>189</v>
      </c>
      <c r="E497" s="315" t="s">
        <v>319</v>
      </c>
      <c r="F497" s="283">
        <f t="shared" ref="F497:M497" si="166">F118</f>
        <v>45828</v>
      </c>
      <c r="G497" s="281">
        <f t="shared" si="166"/>
        <v>0.41666666666666669</v>
      </c>
      <c r="H497" s="283">
        <f t="shared" si="166"/>
        <v>45849</v>
      </c>
      <c r="I497" s="281">
        <f t="shared" si="166"/>
        <v>0.41666666666666669</v>
      </c>
      <c r="J497" s="283">
        <f t="shared" si="166"/>
        <v>45904</v>
      </c>
      <c r="K497" s="281">
        <f t="shared" si="166"/>
        <v>0.41666666666666669</v>
      </c>
      <c r="L497" s="283">
        <f t="shared" si="166"/>
        <v>45922</v>
      </c>
      <c r="M497" s="281">
        <f t="shared" si="166"/>
        <v>0.41666666666666669</v>
      </c>
      <c r="N497" s="283">
        <f>N195</f>
        <v>45236</v>
      </c>
      <c r="O497" s="281">
        <f>O195</f>
        <v>0.41666666666666669</v>
      </c>
      <c r="P497" s="283">
        <f>P195</f>
        <v>0</v>
      </c>
      <c r="Q497" s="281">
        <f>Q195</f>
        <v>0</v>
      </c>
      <c r="R497" s="347"/>
      <c r="S497" s="347"/>
      <c r="T497" s="303"/>
    </row>
    <row r="498" spans="1:20">
      <c r="A498" s="292"/>
      <c r="E498" s="407" t="s">
        <v>290</v>
      </c>
      <c r="F498" s="639"/>
      <c r="G498" s="325"/>
      <c r="H498" s="325"/>
      <c r="I498" s="325"/>
      <c r="J498" s="325"/>
      <c r="K498" s="325"/>
      <c r="L498" s="325"/>
      <c r="M498" s="325"/>
      <c r="N498" s="325"/>
      <c r="O498" s="637"/>
      <c r="P498" s="325"/>
      <c r="Q498" s="637"/>
      <c r="R498" s="319"/>
      <c r="S498" s="319"/>
      <c r="T498" s="303"/>
    </row>
    <row r="499" spans="1:20" ht="40.5">
      <c r="A499" s="270" t="s">
        <v>113</v>
      </c>
      <c r="B499" s="296"/>
      <c r="C499" s="296"/>
      <c r="E499" s="299" t="s">
        <v>320</v>
      </c>
      <c r="F499" s="283">
        <f t="shared" ref="F499:M499" si="167">F74</f>
        <v>45820</v>
      </c>
      <c r="G499" s="283" t="str">
        <f t="shared" si="167"/>
        <v>9:00</v>
      </c>
      <c r="H499" s="283">
        <f t="shared" si="167"/>
        <v>45841</v>
      </c>
      <c r="I499" s="283" t="str">
        <f t="shared" si="167"/>
        <v>9:00</v>
      </c>
      <c r="J499" s="283">
        <f t="shared" si="167"/>
        <v>45911</v>
      </c>
      <c r="K499" s="283">
        <f t="shared" si="167"/>
        <v>0.625</v>
      </c>
      <c r="L499" s="283">
        <f t="shared" si="167"/>
        <v>45926</v>
      </c>
      <c r="M499" s="283" t="str">
        <f t="shared" si="167"/>
        <v>15:00</v>
      </c>
      <c r="N499" s="325"/>
      <c r="O499" s="637"/>
      <c r="P499" s="325"/>
      <c r="Q499" s="637"/>
      <c r="T499" s="303"/>
    </row>
    <row r="500" spans="1:20" ht="40.5">
      <c r="A500" s="270" t="s">
        <v>43</v>
      </c>
      <c r="B500" s="296"/>
      <c r="C500" s="296"/>
      <c r="E500" s="299" t="s">
        <v>339</v>
      </c>
      <c r="F500" s="283">
        <f t="shared" ref="F500:M500" si="168">F21</f>
        <v>45824</v>
      </c>
      <c r="G500" s="283" t="str">
        <f t="shared" si="168"/>
        <v>9:00</v>
      </c>
      <c r="H500" s="283">
        <f t="shared" si="168"/>
        <v>45845</v>
      </c>
      <c r="I500" s="283" t="str">
        <f t="shared" si="168"/>
        <v>9:00</v>
      </c>
      <c r="J500" s="283">
        <f t="shared" si="168"/>
        <v>45908</v>
      </c>
      <c r="K500" s="283" t="str">
        <f t="shared" si="168"/>
        <v>9:00</v>
      </c>
      <c r="L500" s="283">
        <f t="shared" si="168"/>
        <v>45923</v>
      </c>
      <c r="M500" s="283" t="str">
        <f t="shared" si="168"/>
        <v>9:00</v>
      </c>
      <c r="N500" s="325"/>
      <c r="O500" s="637"/>
      <c r="P500" s="325"/>
      <c r="Q500" s="637"/>
      <c r="T500" s="303"/>
    </row>
    <row r="501" spans="1:20">
      <c r="A501" s="270" t="s">
        <v>40</v>
      </c>
      <c r="B501" s="296"/>
      <c r="C501" s="296"/>
      <c r="E501" s="299" t="s">
        <v>306</v>
      </c>
      <c r="F501" s="283">
        <f t="shared" ref="F501:M501" si="169">F18</f>
        <v>45826</v>
      </c>
      <c r="G501" s="283" t="str">
        <f t="shared" si="169"/>
        <v>9:00</v>
      </c>
      <c r="H501" s="283">
        <f t="shared" si="169"/>
        <v>45847</v>
      </c>
      <c r="I501" s="283" t="str">
        <f t="shared" si="169"/>
        <v>9:00</v>
      </c>
      <c r="J501" s="283">
        <f t="shared" si="169"/>
        <v>45908</v>
      </c>
      <c r="K501" s="283" t="str">
        <f t="shared" si="169"/>
        <v>9:00</v>
      </c>
      <c r="L501" s="283">
        <f t="shared" si="169"/>
        <v>45923</v>
      </c>
      <c r="M501" s="283" t="str">
        <f t="shared" si="169"/>
        <v>9:00</v>
      </c>
      <c r="N501" s="325"/>
      <c r="O501" s="637"/>
      <c r="P501" s="325"/>
      <c r="Q501" s="637"/>
      <c r="T501" s="303"/>
    </row>
    <row r="502" spans="1:20" ht="21" thickBot="1">
      <c r="A502" s="476"/>
      <c r="B502" s="296"/>
      <c r="C502" s="296"/>
      <c r="E502" s="297"/>
      <c r="F502" s="416"/>
      <c r="G502" s="416"/>
      <c r="H502" s="416"/>
      <c r="I502" s="416"/>
      <c r="J502" s="416"/>
      <c r="K502" s="416"/>
      <c r="L502" s="416"/>
      <c r="M502" s="416"/>
      <c r="T502" s="303"/>
    </row>
    <row r="503" spans="1:20" ht="21.75" thickTop="1" thickBot="1">
      <c r="A503" s="476"/>
      <c r="B503" s="296"/>
      <c r="C503" s="296"/>
      <c r="E503" s="311" t="s">
        <v>214</v>
      </c>
      <c r="F503" s="416"/>
      <c r="G503" s="416"/>
      <c r="H503" s="416"/>
      <c r="I503" s="416"/>
      <c r="J503" s="416"/>
      <c r="K503" s="416"/>
      <c r="L503" s="416"/>
      <c r="M503" s="416"/>
      <c r="T503" s="303"/>
    </row>
    <row r="504" spans="1:20" ht="21" thickTop="1">
      <c r="A504" s="270" t="s">
        <v>151</v>
      </c>
      <c r="B504" s="296"/>
      <c r="C504" s="296"/>
      <c r="E504" s="299" t="s">
        <v>322</v>
      </c>
      <c r="F504" s="280">
        <f>F109</f>
        <v>45820</v>
      </c>
      <c r="G504" s="280" t="str">
        <f t="shared" ref="G504:M504" si="170">G109</f>
        <v>8:30</v>
      </c>
      <c r="H504" s="280">
        <f t="shared" si="170"/>
        <v>45842</v>
      </c>
      <c r="I504" s="280" t="str">
        <f t="shared" si="170"/>
        <v>8:30</v>
      </c>
      <c r="J504" s="280">
        <f t="shared" si="170"/>
        <v>45904</v>
      </c>
      <c r="K504" s="280" t="str">
        <f t="shared" si="170"/>
        <v>8:30</v>
      </c>
      <c r="L504" s="280">
        <f t="shared" si="170"/>
        <v>45922</v>
      </c>
      <c r="M504" s="280" t="str">
        <f t="shared" si="170"/>
        <v>8:30</v>
      </c>
      <c r="N504" s="325"/>
      <c r="O504" s="637"/>
      <c r="P504" s="325"/>
      <c r="Q504" s="637"/>
      <c r="T504" s="303"/>
    </row>
    <row r="505" spans="1:20">
      <c r="A505" s="302"/>
      <c r="B505" s="296"/>
      <c r="C505" s="296"/>
      <c r="E505" s="317"/>
      <c r="F505" s="346"/>
      <c r="G505" s="347"/>
      <c r="H505" s="346"/>
      <c r="I505" s="347"/>
      <c r="J505" s="346"/>
      <c r="K505" s="347"/>
      <c r="L505" s="346"/>
      <c r="M505" s="347"/>
      <c r="T505" s="303"/>
    </row>
    <row r="506" spans="1:20">
      <c r="A506" s="316"/>
      <c r="B506" s="296"/>
      <c r="C506" s="296"/>
      <c r="E506" s="454" t="s">
        <v>766</v>
      </c>
      <c r="F506" s="296"/>
      <c r="G506" s="347"/>
      <c r="K506" s="296" t="s">
        <v>310</v>
      </c>
      <c r="T506" s="303"/>
    </row>
    <row r="507" spans="1:20">
      <c r="A507" s="316"/>
      <c r="B507" s="296"/>
      <c r="C507" s="296"/>
      <c r="E507" s="454"/>
      <c r="F507" s="296"/>
      <c r="G507" s="347"/>
      <c r="K507" s="296" t="s">
        <v>311</v>
      </c>
      <c r="T507" s="303"/>
    </row>
    <row r="508" spans="1:20">
      <c r="A508" s="316"/>
      <c r="B508" s="296"/>
      <c r="C508" s="296"/>
      <c r="E508" s="454"/>
      <c r="F508" s="296"/>
      <c r="G508" s="347"/>
      <c r="K508" s="296"/>
      <c r="T508" s="303"/>
    </row>
    <row r="509" spans="1:20" s="481" customFormat="1">
      <c r="A509" s="316"/>
      <c r="B509" s="454"/>
      <c r="C509" s="454"/>
      <c r="D509" s="277"/>
      <c r="E509" s="454"/>
      <c r="F509" s="460"/>
      <c r="G509" s="371"/>
      <c r="T509" s="445"/>
    </row>
    <row r="510" spans="1:20" s="481" customFormat="1">
      <c r="A510" s="316"/>
      <c r="B510" s="454"/>
      <c r="C510" s="454"/>
      <c r="D510" s="277"/>
      <c r="E510" s="480"/>
      <c r="F510" s="460"/>
      <c r="G510" s="371"/>
      <c r="T510" s="445"/>
    </row>
    <row r="511" spans="1:20" ht="25.5">
      <c r="A511" s="316"/>
      <c r="B511" s="296"/>
      <c r="C511" s="296"/>
      <c r="E511" s="701" t="s">
        <v>0</v>
      </c>
      <c r="F511" s="701"/>
      <c r="G511" s="701"/>
      <c r="H511" s="701"/>
      <c r="I511" s="701"/>
      <c r="J511" s="701"/>
      <c r="K511" s="701"/>
      <c r="L511" s="701"/>
      <c r="M511" s="701"/>
      <c r="N511" s="701"/>
      <c r="O511" s="701"/>
      <c r="P511" s="701"/>
      <c r="Q511" s="701"/>
      <c r="T511" s="303"/>
    </row>
    <row r="512" spans="1:20" ht="25.5">
      <c r="A512" s="316"/>
      <c r="B512" s="296"/>
      <c r="C512" s="296"/>
      <c r="E512" s="701" t="s">
        <v>179</v>
      </c>
      <c r="F512" s="701"/>
      <c r="G512" s="701"/>
      <c r="H512" s="701"/>
      <c r="I512" s="701"/>
      <c r="J512" s="701"/>
      <c r="K512" s="701"/>
      <c r="L512" s="701"/>
      <c r="M512" s="701"/>
      <c r="N512" s="701"/>
      <c r="O512" s="701"/>
      <c r="P512" s="701"/>
      <c r="Q512" s="701"/>
      <c r="T512" s="303"/>
    </row>
    <row r="513" spans="1:20" ht="30">
      <c r="A513" s="316"/>
      <c r="B513" s="296"/>
      <c r="C513" s="296"/>
      <c r="E513" s="702" t="s">
        <v>340</v>
      </c>
      <c r="F513" s="702"/>
      <c r="G513" s="702"/>
      <c r="H513" s="702"/>
      <c r="I513" s="702"/>
      <c r="J513" s="702"/>
      <c r="K513" s="702"/>
      <c r="L513" s="702"/>
      <c r="M513" s="702"/>
      <c r="N513" s="702"/>
      <c r="O513" s="702"/>
      <c r="P513" s="702"/>
      <c r="Q513" s="702"/>
      <c r="T513" s="303"/>
    </row>
    <row r="514" spans="1:20" ht="25.5">
      <c r="A514" s="316"/>
      <c r="B514" s="296"/>
      <c r="C514" s="296"/>
      <c r="E514" s="701" t="s">
        <v>760</v>
      </c>
      <c r="F514" s="701"/>
      <c r="G514" s="701"/>
      <c r="H514" s="701"/>
      <c r="I514" s="701"/>
      <c r="J514" s="701"/>
      <c r="K514" s="701"/>
      <c r="L514" s="701"/>
      <c r="M514" s="701"/>
      <c r="N514" s="701"/>
      <c r="O514" s="701"/>
      <c r="P514" s="701"/>
      <c r="Q514" s="701"/>
      <c r="T514" s="303"/>
    </row>
    <row r="515" spans="1:20" ht="25.5">
      <c r="A515" s="316"/>
      <c r="B515" s="296"/>
      <c r="C515" s="296"/>
      <c r="E515" s="442"/>
      <c r="F515" s="442"/>
      <c r="G515" s="442"/>
      <c r="T515" s="303"/>
    </row>
    <row r="516" spans="1:20" ht="25.5">
      <c r="A516" s="316"/>
      <c r="B516" s="296"/>
      <c r="C516" s="296"/>
      <c r="E516" s="442"/>
      <c r="F516" s="442"/>
      <c r="G516" s="442"/>
      <c r="T516" s="303"/>
    </row>
    <row r="517" spans="1:20" ht="27">
      <c r="A517" s="316"/>
      <c r="B517" s="296"/>
      <c r="C517" s="296"/>
      <c r="E517" s="700" t="s">
        <v>341</v>
      </c>
      <c r="F517" s="700"/>
      <c r="G517" s="700"/>
      <c r="H517" s="700"/>
      <c r="I517" s="700"/>
      <c r="J517" s="700"/>
      <c r="K517" s="700"/>
      <c r="L517" s="700"/>
      <c r="M517" s="700"/>
      <c r="N517" s="700"/>
      <c r="O517" s="700"/>
      <c r="P517" s="700"/>
      <c r="Q517" s="700"/>
      <c r="T517" s="303"/>
    </row>
    <row r="518" spans="1:20" ht="27.75" thickBot="1">
      <c r="A518" s="316"/>
      <c r="B518" s="296"/>
      <c r="C518" s="296"/>
      <c r="E518" s="468"/>
      <c r="F518" s="468"/>
      <c r="G518" s="468"/>
      <c r="T518" s="303"/>
    </row>
    <row r="519" spans="1:20" ht="21.75" customHeight="1" thickBot="1">
      <c r="A519" s="316"/>
      <c r="B519" s="296"/>
      <c r="C519" s="296"/>
      <c r="E519" s="688" t="s">
        <v>182</v>
      </c>
      <c r="F519" s="709" t="s">
        <v>398</v>
      </c>
      <c r="G519" s="710"/>
      <c r="H519" s="710"/>
      <c r="I519" s="711"/>
      <c r="J519" s="709" t="s">
        <v>743</v>
      </c>
      <c r="K519" s="710"/>
      <c r="L519" s="710"/>
      <c r="M519" s="711"/>
      <c r="N519" s="712" t="s">
        <v>183</v>
      </c>
      <c r="O519" s="713"/>
      <c r="P519" s="712" t="s">
        <v>184</v>
      </c>
      <c r="Q519" s="713"/>
      <c r="T519" s="303"/>
    </row>
    <row r="520" spans="1:20" ht="21.75" customHeight="1" thickBot="1">
      <c r="A520" s="316"/>
      <c r="B520" s="296"/>
      <c r="C520" s="296"/>
      <c r="E520" s="689"/>
      <c r="F520" s="672" t="s">
        <v>12</v>
      </c>
      <c r="G520" s="673"/>
      <c r="H520" s="672" t="s">
        <v>13</v>
      </c>
      <c r="I520" s="673"/>
      <c r="J520" s="672" t="s">
        <v>12</v>
      </c>
      <c r="K520" s="673"/>
      <c r="L520" s="672" t="s">
        <v>13</v>
      </c>
      <c r="M520" s="673"/>
      <c r="N520" s="714"/>
      <c r="O520" s="715"/>
      <c r="P520" s="714"/>
      <c r="Q520" s="715"/>
      <c r="T520" s="303"/>
    </row>
    <row r="521" spans="1:20" ht="21" thickBot="1">
      <c r="A521" s="316"/>
      <c r="B521" s="296"/>
      <c r="C521" s="296"/>
      <c r="E521" s="692"/>
      <c r="F521" s="344" t="s">
        <v>185</v>
      </c>
      <c r="G521" s="345" t="s">
        <v>186</v>
      </c>
      <c r="H521" s="344" t="s">
        <v>185</v>
      </c>
      <c r="I521" s="345" t="s">
        <v>186</v>
      </c>
      <c r="J521" s="344" t="s">
        <v>185</v>
      </c>
      <c r="K521" s="345" t="s">
        <v>186</v>
      </c>
      <c r="L521" s="344" t="s">
        <v>185</v>
      </c>
      <c r="M521" s="345" t="s">
        <v>186</v>
      </c>
      <c r="N521" s="344" t="s">
        <v>185</v>
      </c>
      <c r="O521" s="345" t="s">
        <v>186</v>
      </c>
      <c r="P521" s="344" t="s">
        <v>185</v>
      </c>
      <c r="Q521" s="345" t="s">
        <v>186</v>
      </c>
      <c r="T521" s="303"/>
    </row>
    <row r="522" spans="1:20" ht="21.75" thickTop="1" thickBot="1">
      <c r="A522" s="316"/>
      <c r="B522" s="296"/>
      <c r="C522" s="296"/>
      <c r="E522" s="311" t="s">
        <v>187</v>
      </c>
      <c r="F522" s="296"/>
      <c r="G522" s="347"/>
      <c r="T522" s="303"/>
    </row>
    <row r="523" spans="1:20" ht="41.25" thickTop="1">
      <c r="A523" s="310" t="s">
        <v>138</v>
      </c>
      <c r="B523" s="309" t="s">
        <v>162</v>
      </c>
      <c r="C523" s="309" t="s">
        <v>189</v>
      </c>
      <c r="D523" s="309" t="s">
        <v>189</v>
      </c>
      <c r="E523" s="310" t="s">
        <v>342</v>
      </c>
      <c r="F523" s="280">
        <f t="shared" ref="F523:M523" si="171">F96</f>
        <v>45828</v>
      </c>
      <c r="G523" s="281" t="str">
        <f t="shared" si="171"/>
        <v>15:00</v>
      </c>
      <c r="H523" s="280">
        <f t="shared" si="171"/>
        <v>45849</v>
      </c>
      <c r="I523" s="281" t="str">
        <f t="shared" si="171"/>
        <v>15:00</v>
      </c>
      <c r="J523" s="280">
        <f t="shared" si="171"/>
        <v>45905</v>
      </c>
      <c r="K523" s="281" t="str">
        <f t="shared" si="171"/>
        <v>15:00</v>
      </c>
      <c r="L523" s="280">
        <f t="shared" si="171"/>
        <v>45924</v>
      </c>
      <c r="M523" s="281" t="str">
        <f t="shared" si="171"/>
        <v>15:00</v>
      </c>
      <c r="N523" s="280"/>
      <c r="O523" s="281"/>
      <c r="P523" s="280"/>
      <c r="Q523" s="281"/>
      <c r="T523" s="303"/>
    </row>
    <row r="524" spans="1:20" ht="40.5">
      <c r="A524" s="310" t="s">
        <v>120</v>
      </c>
      <c r="B524" s="309" t="s">
        <v>162</v>
      </c>
      <c r="C524" s="309" t="s">
        <v>189</v>
      </c>
      <c r="D524" s="309" t="s">
        <v>189</v>
      </c>
      <c r="E524" s="310" t="s">
        <v>343</v>
      </c>
      <c r="F524" s="280">
        <f>F97</f>
        <v>45817</v>
      </c>
      <c r="G524" s="280" t="str">
        <f t="shared" ref="G524:M524" si="172">G97</f>
        <v>8:30</v>
      </c>
      <c r="H524" s="280">
        <f t="shared" si="172"/>
        <v>45838</v>
      </c>
      <c r="I524" s="280" t="str">
        <f t="shared" si="172"/>
        <v>8:30</v>
      </c>
      <c r="J524" s="280">
        <f t="shared" si="172"/>
        <v>45901</v>
      </c>
      <c r="K524" s="280" t="str">
        <f t="shared" si="172"/>
        <v>8:30</v>
      </c>
      <c r="L524" s="280">
        <f t="shared" si="172"/>
        <v>45916</v>
      </c>
      <c r="M524" s="280" t="str">
        <f t="shared" si="172"/>
        <v>8:30</v>
      </c>
      <c r="N524" s="280"/>
      <c r="O524" s="281"/>
      <c r="P524" s="280"/>
      <c r="Q524" s="281"/>
      <c r="T524" s="303"/>
    </row>
    <row r="525" spans="1:20">
      <c r="A525" s="310" t="s">
        <v>100</v>
      </c>
      <c r="B525" s="309" t="s">
        <v>162</v>
      </c>
      <c r="C525" s="309" t="s">
        <v>189</v>
      </c>
      <c r="D525" s="309" t="s">
        <v>189</v>
      </c>
      <c r="E525" s="310" t="s">
        <v>344</v>
      </c>
      <c r="F525" s="280">
        <f t="shared" ref="F525:M525" si="173">F63</f>
        <v>45828</v>
      </c>
      <c r="G525" s="281" t="str">
        <f t="shared" si="173"/>
        <v>9.00</v>
      </c>
      <c r="H525" s="280">
        <f t="shared" si="173"/>
        <v>45848</v>
      </c>
      <c r="I525" s="281" t="str">
        <f t="shared" si="173"/>
        <v>9.00</v>
      </c>
      <c r="J525" s="280">
        <f t="shared" si="173"/>
        <v>45902</v>
      </c>
      <c r="K525" s="281" t="str">
        <f t="shared" si="173"/>
        <v>9.00</v>
      </c>
      <c r="L525" s="280">
        <f t="shared" si="173"/>
        <v>45917</v>
      </c>
      <c r="M525" s="281" t="str">
        <f t="shared" si="173"/>
        <v>15.00</v>
      </c>
      <c r="N525" s="280"/>
      <c r="O525" s="281"/>
      <c r="P525" s="280"/>
      <c r="Q525" s="281"/>
      <c r="T525" s="303"/>
    </row>
    <row r="526" spans="1:20">
      <c r="A526" s="310" t="s">
        <v>99</v>
      </c>
      <c r="B526" s="309" t="s">
        <v>162</v>
      </c>
      <c r="C526" s="309" t="s">
        <v>189</v>
      </c>
      <c r="D526" s="309" t="s">
        <v>189</v>
      </c>
      <c r="E526" s="310" t="s">
        <v>346</v>
      </c>
      <c r="F526" s="280">
        <f t="shared" ref="F526:Q526" si="174">F62</f>
        <v>45826</v>
      </c>
      <c r="G526" s="281" t="str">
        <f t="shared" si="174"/>
        <v>9:00</v>
      </c>
      <c r="H526" s="280">
        <f t="shared" si="174"/>
        <v>45847</v>
      </c>
      <c r="I526" s="281" t="str">
        <f t="shared" si="174"/>
        <v>9:00</v>
      </c>
      <c r="J526" s="280">
        <f t="shared" si="174"/>
        <v>45908</v>
      </c>
      <c r="K526" s="281" t="str">
        <f t="shared" si="174"/>
        <v>9:00</v>
      </c>
      <c r="L526" s="280">
        <f t="shared" si="174"/>
        <v>45923</v>
      </c>
      <c r="M526" s="281" t="str">
        <f t="shared" si="174"/>
        <v>9:00</v>
      </c>
      <c r="N526" s="280">
        <f t="shared" si="174"/>
        <v>0</v>
      </c>
      <c r="O526" s="281">
        <f t="shared" si="174"/>
        <v>0</v>
      </c>
      <c r="P526" s="280">
        <f t="shared" si="174"/>
        <v>0</v>
      </c>
      <c r="Q526" s="281">
        <f t="shared" si="174"/>
        <v>0</v>
      </c>
      <c r="T526" s="303"/>
    </row>
    <row r="527" spans="1:20" s="481" customFormat="1" ht="21" thickBot="1">
      <c r="A527" s="316"/>
      <c r="B527" s="277"/>
      <c r="C527" s="277"/>
      <c r="D527" s="277"/>
      <c r="E527" s="480"/>
      <c r="F527" s="460"/>
      <c r="G527" s="371"/>
      <c r="O527" s="301"/>
    </row>
    <row r="528" spans="1:20" ht="21.75" thickTop="1" thickBot="1">
      <c r="A528" s="316"/>
      <c r="B528" s="296"/>
      <c r="C528" s="296"/>
      <c r="E528" s="311" t="s">
        <v>197</v>
      </c>
      <c r="F528" s="296"/>
      <c r="G528" s="347"/>
      <c r="T528" s="303"/>
    </row>
    <row r="529" spans="1:20" ht="41.25" thickTop="1">
      <c r="A529" s="310" t="s">
        <v>89</v>
      </c>
      <c r="B529" s="309" t="s">
        <v>162</v>
      </c>
      <c r="C529" s="309" t="s">
        <v>189</v>
      </c>
      <c r="D529" s="309" t="s">
        <v>198</v>
      </c>
      <c r="E529" s="310" t="s">
        <v>349</v>
      </c>
      <c r="F529" s="280">
        <f t="shared" ref="F529:M529" si="175">F53</f>
        <v>45824</v>
      </c>
      <c r="G529" s="281">
        <f t="shared" si="175"/>
        <v>0.375</v>
      </c>
      <c r="H529" s="280">
        <f t="shared" si="175"/>
        <v>45845</v>
      </c>
      <c r="I529" s="281">
        <f t="shared" si="175"/>
        <v>0.375</v>
      </c>
      <c r="J529" s="280">
        <f t="shared" si="175"/>
        <v>45908</v>
      </c>
      <c r="K529" s="281">
        <f t="shared" si="175"/>
        <v>0.375</v>
      </c>
      <c r="L529" s="280">
        <f t="shared" si="175"/>
        <v>45923</v>
      </c>
      <c r="M529" s="281">
        <f t="shared" si="175"/>
        <v>0.375</v>
      </c>
      <c r="N529" s="280"/>
      <c r="O529" s="281"/>
      <c r="P529" s="280"/>
      <c r="Q529" s="281"/>
      <c r="T529" s="303"/>
    </row>
    <row r="530" spans="1:20">
      <c r="A530" s="310" t="s">
        <v>94</v>
      </c>
      <c r="B530" s="309" t="s">
        <v>162</v>
      </c>
      <c r="C530" s="309" t="s">
        <v>189</v>
      </c>
      <c r="D530" s="309" t="s">
        <v>198</v>
      </c>
      <c r="E530" s="310" t="s">
        <v>348</v>
      </c>
      <c r="F530" s="280">
        <f t="shared" ref="F530:M530" si="176">F58</f>
        <v>45818</v>
      </c>
      <c r="G530" s="281">
        <f t="shared" si="176"/>
        <v>0.625</v>
      </c>
      <c r="H530" s="280">
        <f t="shared" si="176"/>
        <v>45839</v>
      </c>
      <c r="I530" s="281">
        <f t="shared" si="176"/>
        <v>0.625</v>
      </c>
      <c r="J530" s="280">
        <f t="shared" si="176"/>
        <v>45902</v>
      </c>
      <c r="K530" s="281" t="str">
        <f t="shared" si="176"/>
        <v>10:00</v>
      </c>
      <c r="L530" s="280">
        <f t="shared" si="176"/>
        <v>45917</v>
      </c>
      <c r="M530" s="281" t="str">
        <f t="shared" si="176"/>
        <v>10:00</v>
      </c>
      <c r="N530" s="280"/>
      <c r="O530" s="281"/>
      <c r="P530" s="280"/>
      <c r="Q530" s="281"/>
      <c r="T530" s="303"/>
    </row>
    <row r="531" spans="1:20">
      <c r="A531" s="640" t="s">
        <v>104</v>
      </c>
      <c r="B531" s="309" t="s">
        <v>162</v>
      </c>
      <c r="C531" s="309" t="s">
        <v>189</v>
      </c>
      <c r="D531" s="309" t="s">
        <v>198</v>
      </c>
      <c r="E531" s="310" t="s">
        <v>347</v>
      </c>
      <c r="F531" s="280">
        <f t="shared" ref="F531:M531" si="177">F66</f>
        <v>45827</v>
      </c>
      <c r="G531" s="281">
        <f t="shared" si="177"/>
        <v>0.41666666666666669</v>
      </c>
      <c r="H531" s="280">
        <f t="shared" si="177"/>
        <v>45848</v>
      </c>
      <c r="I531" s="281">
        <f t="shared" si="177"/>
        <v>0.41666666666666669</v>
      </c>
      <c r="J531" s="280">
        <f t="shared" si="177"/>
        <v>45911</v>
      </c>
      <c r="K531" s="281">
        <f t="shared" si="177"/>
        <v>0.41666666666666669</v>
      </c>
      <c r="L531" s="280">
        <f t="shared" si="177"/>
        <v>45926</v>
      </c>
      <c r="M531" s="281">
        <f t="shared" si="177"/>
        <v>0.41666666666666669</v>
      </c>
      <c r="N531" s="280"/>
      <c r="O531" s="281"/>
      <c r="P531" s="280"/>
      <c r="Q531" s="281"/>
      <c r="T531" s="303"/>
    </row>
    <row r="532" spans="1:20">
      <c r="A532" s="640" t="s">
        <v>68</v>
      </c>
      <c r="B532" s="309" t="s">
        <v>162</v>
      </c>
      <c r="C532" s="309" t="s">
        <v>189</v>
      </c>
      <c r="D532" s="309" t="s">
        <v>198</v>
      </c>
      <c r="E532" s="310" t="s">
        <v>350</v>
      </c>
      <c r="F532" s="280">
        <f t="shared" ref="F532:M532" si="178">F38</f>
        <v>45817</v>
      </c>
      <c r="G532" s="281" t="str">
        <f t="shared" si="178"/>
        <v>9:00</v>
      </c>
      <c r="H532" s="280">
        <f t="shared" si="178"/>
        <v>45838</v>
      </c>
      <c r="I532" s="281" t="str">
        <f t="shared" si="178"/>
        <v>9:00</v>
      </c>
      <c r="J532" s="280">
        <f t="shared" si="178"/>
        <v>45901</v>
      </c>
      <c r="K532" s="281" t="str">
        <f t="shared" si="178"/>
        <v>9:00</v>
      </c>
      <c r="L532" s="280">
        <f t="shared" si="178"/>
        <v>45916</v>
      </c>
      <c r="M532" s="281" t="str">
        <f t="shared" si="178"/>
        <v>9:00</v>
      </c>
      <c r="N532" s="280"/>
      <c r="O532" s="281"/>
      <c r="P532" s="280"/>
      <c r="Q532" s="281"/>
      <c r="T532" s="303"/>
    </row>
    <row r="533" spans="1:20" ht="21" thickBot="1">
      <c r="A533" s="454"/>
      <c r="B533" s="296"/>
      <c r="C533" s="296"/>
      <c r="E533" s="454"/>
      <c r="F533" s="346"/>
      <c r="G533" s="347"/>
      <c r="H533" s="346"/>
      <c r="I533" s="347"/>
      <c r="J533" s="346"/>
      <c r="K533" s="347"/>
      <c r="L533" s="346"/>
      <c r="M533" s="347"/>
      <c r="N533" s="346"/>
      <c r="O533" s="347"/>
      <c r="P533" s="346"/>
      <c r="Q533" s="347"/>
      <c r="T533" s="303"/>
    </row>
    <row r="534" spans="1:20" ht="21.75" thickTop="1" thickBot="1">
      <c r="A534" s="316"/>
      <c r="B534" s="296"/>
      <c r="C534" s="296"/>
      <c r="E534" s="311" t="s">
        <v>208</v>
      </c>
      <c r="F534" s="296"/>
      <c r="G534" s="347"/>
      <c r="T534" s="303"/>
    </row>
    <row r="535" spans="1:20" ht="21.75" thickTop="1" thickBot="1">
      <c r="A535" s="292"/>
      <c r="E535" s="484" t="s">
        <v>290</v>
      </c>
      <c r="F535" s="639"/>
      <c r="G535" s="281"/>
      <c r="H535" s="325"/>
      <c r="I535" s="281"/>
      <c r="J535" s="325"/>
      <c r="K535" s="281"/>
      <c r="L535" s="325"/>
      <c r="M535" s="281"/>
      <c r="N535" s="325"/>
      <c r="O535" s="637"/>
      <c r="P535" s="325"/>
      <c r="Q535" s="637"/>
      <c r="R535" s="319"/>
      <c r="S535" s="319"/>
      <c r="T535" s="303"/>
    </row>
    <row r="536" spans="1:20">
      <c r="A536" s="310" t="s">
        <v>316</v>
      </c>
      <c r="B536" s="296"/>
      <c r="C536" s="296"/>
      <c r="E536" s="641" t="s">
        <v>351</v>
      </c>
      <c r="F536" s="280">
        <f t="shared" ref="F536:M536" si="179">F91</f>
        <v>45826</v>
      </c>
      <c r="G536" s="281">
        <f t="shared" si="179"/>
        <v>0.375</v>
      </c>
      <c r="H536" s="280">
        <f t="shared" si="179"/>
        <v>45847</v>
      </c>
      <c r="I536" s="281">
        <f t="shared" si="179"/>
        <v>0.375</v>
      </c>
      <c r="J536" s="280">
        <f t="shared" si="179"/>
        <v>45911</v>
      </c>
      <c r="K536" s="281">
        <f t="shared" si="179"/>
        <v>0.375</v>
      </c>
      <c r="L536" s="280">
        <f t="shared" si="179"/>
        <v>45926</v>
      </c>
      <c r="M536" s="281">
        <f t="shared" si="179"/>
        <v>0.375</v>
      </c>
      <c r="N536" s="325"/>
      <c r="O536" s="637"/>
      <c r="P536" s="325"/>
      <c r="Q536" s="637"/>
      <c r="T536" s="303"/>
    </row>
    <row r="537" spans="1:20" ht="24.75" customHeight="1">
      <c r="A537" s="310" t="s">
        <v>352</v>
      </c>
      <c r="B537" s="296"/>
      <c r="C537" s="296"/>
      <c r="E537" s="588" t="s">
        <v>353</v>
      </c>
      <c r="F537" s="280"/>
      <c r="G537" s="280"/>
      <c r="H537" s="280"/>
      <c r="I537" s="280"/>
      <c r="J537" s="280"/>
      <c r="K537" s="280"/>
      <c r="L537" s="280"/>
      <c r="M537" s="280"/>
      <c r="N537" s="325"/>
      <c r="O537" s="637"/>
      <c r="P537" s="325"/>
      <c r="Q537" s="637"/>
      <c r="T537" s="303"/>
    </row>
    <row r="538" spans="1:20">
      <c r="A538" s="310" t="s">
        <v>780</v>
      </c>
      <c r="B538" s="296"/>
      <c r="C538" s="296"/>
      <c r="E538" s="589" t="s">
        <v>354</v>
      </c>
      <c r="F538" s="280">
        <f>F112</f>
        <v>45819</v>
      </c>
      <c r="G538" s="281">
        <f>G91</f>
        <v>0.375</v>
      </c>
      <c r="H538" s="280">
        <f t="shared" ref="H538:M538" si="180">H112</f>
        <v>45840</v>
      </c>
      <c r="I538" s="281">
        <f t="shared" si="180"/>
        <v>0.41666666666666669</v>
      </c>
      <c r="J538" s="280">
        <f t="shared" si="180"/>
        <v>45903</v>
      </c>
      <c r="K538" s="281">
        <f t="shared" si="180"/>
        <v>0.41666666666666669</v>
      </c>
      <c r="L538" s="280">
        <f t="shared" si="180"/>
        <v>45918</v>
      </c>
      <c r="M538" s="281">
        <f t="shared" si="180"/>
        <v>0.41666666666666669</v>
      </c>
      <c r="N538" s="325"/>
      <c r="O538" s="637"/>
      <c r="P538" s="325"/>
      <c r="Q538" s="637"/>
      <c r="T538" s="303"/>
    </row>
    <row r="539" spans="1:20">
      <c r="A539" s="292"/>
      <c r="E539" s="300" t="s">
        <v>290</v>
      </c>
      <c r="F539" s="639"/>
      <c r="G539" s="281"/>
      <c r="H539" s="325"/>
      <c r="I539" s="281"/>
      <c r="J539" s="325"/>
      <c r="K539" s="281"/>
      <c r="L539" s="325"/>
      <c r="M539" s="281"/>
      <c r="N539" s="325"/>
      <c r="O539" s="637"/>
      <c r="P539" s="325"/>
      <c r="Q539" s="637"/>
      <c r="R539" s="319"/>
      <c r="S539" s="319"/>
      <c r="T539" s="303"/>
    </row>
    <row r="540" spans="1:20">
      <c r="A540" s="310" t="s">
        <v>49</v>
      </c>
      <c r="B540" s="296"/>
      <c r="C540" s="296"/>
      <c r="E540" s="588" t="s">
        <v>355</v>
      </c>
      <c r="F540" s="280"/>
      <c r="G540" s="280"/>
      <c r="H540" s="280"/>
      <c r="I540" s="280"/>
      <c r="J540" s="280"/>
      <c r="K540" s="280"/>
      <c r="L540" s="280"/>
      <c r="M540" s="280"/>
      <c r="N540" s="325"/>
      <c r="O540" s="637"/>
      <c r="P540" s="325"/>
      <c r="Q540" s="637"/>
      <c r="T540" s="303"/>
    </row>
    <row r="541" spans="1:20" ht="24.75" customHeight="1">
      <c r="A541" s="310" t="s">
        <v>138</v>
      </c>
      <c r="B541" s="296"/>
      <c r="C541" s="296"/>
      <c r="E541" s="588" t="s">
        <v>356</v>
      </c>
      <c r="F541" s="280">
        <f t="shared" ref="F541:M541" si="181">F96</f>
        <v>45828</v>
      </c>
      <c r="G541" s="280" t="str">
        <f t="shared" si="181"/>
        <v>15:00</v>
      </c>
      <c r="H541" s="280">
        <f t="shared" si="181"/>
        <v>45849</v>
      </c>
      <c r="I541" s="280" t="str">
        <f t="shared" si="181"/>
        <v>15:00</v>
      </c>
      <c r="J541" s="280">
        <f t="shared" si="181"/>
        <v>45905</v>
      </c>
      <c r="K541" s="280" t="str">
        <f t="shared" si="181"/>
        <v>15:00</v>
      </c>
      <c r="L541" s="280">
        <f t="shared" si="181"/>
        <v>45924</v>
      </c>
      <c r="M541" s="280" t="str">
        <f t="shared" si="181"/>
        <v>15:00</v>
      </c>
      <c r="N541" s="325"/>
      <c r="O541" s="637"/>
      <c r="P541" s="325"/>
      <c r="Q541" s="637"/>
      <c r="T541" s="303"/>
    </row>
    <row r="542" spans="1:20" ht="21" thickBot="1">
      <c r="A542" s="310" t="s">
        <v>161</v>
      </c>
      <c r="B542" s="296"/>
      <c r="C542" s="296"/>
      <c r="E542" s="589" t="s">
        <v>357</v>
      </c>
      <c r="F542" s="280">
        <f>F117</f>
        <v>45827</v>
      </c>
      <c r="G542" s="280" t="str">
        <f t="shared" ref="G542:M542" si="182">G117</f>
        <v>9:00</v>
      </c>
      <c r="H542" s="280">
        <f t="shared" si="182"/>
        <v>45848</v>
      </c>
      <c r="I542" s="280" t="str">
        <f t="shared" si="182"/>
        <v>9:00</v>
      </c>
      <c r="J542" s="280">
        <f t="shared" si="182"/>
        <v>45911</v>
      </c>
      <c r="K542" s="280" t="str">
        <f t="shared" si="182"/>
        <v>9:00</v>
      </c>
      <c r="L542" s="280">
        <f t="shared" si="182"/>
        <v>45926</v>
      </c>
      <c r="M542" s="280" t="str">
        <f t="shared" si="182"/>
        <v>9:00</v>
      </c>
      <c r="N542" s="325"/>
      <c r="O542" s="637"/>
      <c r="P542" s="325"/>
      <c r="Q542" s="637"/>
      <c r="T542" s="303"/>
    </row>
    <row r="543" spans="1:20" ht="9.75" customHeight="1">
      <c r="A543" s="310"/>
      <c r="B543" s="309"/>
      <c r="C543" s="309"/>
      <c r="D543" s="309"/>
      <c r="E543" s="310"/>
      <c r="F543" s="280"/>
      <c r="G543" s="281"/>
      <c r="H543" s="280"/>
      <c r="I543" s="281"/>
      <c r="J543" s="280"/>
      <c r="K543" s="281"/>
      <c r="L543" s="280"/>
      <c r="M543" s="281"/>
      <c r="N543" s="280"/>
      <c r="O543" s="281"/>
      <c r="P543" s="280"/>
      <c r="Q543" s="281"/>
      <c r="T543" s="303"/>
    </row>
    <row r="544" spans="1:20">
      <c r="A544" s="310"/>
      <c r="B544" s="309"/>
      <c r="C544" s="309"/>
      <c r="D544" s="309"/>
      <c r="E544" s="310" t="s">
        <v>358</v>
      </c>
      <c r="F544" s="280"/>
      <c r="G544" s="281"/>
      <c r="H544" s="280"/>
      <c r="I544" s="281"/>
      <c r="J544" s="280"/>
      <c r="K544" s="281"/>
      <c r="L544" s="280"/>
      <c r="M544" s="281"/>
      <c r="N544" s="280"/>
      <c r="O544" s="281"/>
      <c r="P544" s="280"/>
      <c r="Q544" s="281"/>
      <c r="T544" s="303"/>
    </row>
    <row r="545" spans="1:20" s="481" customFormat="1" ht="21" thickBot="1">
      <c r="A545" s="316"/>
      <c r="B545" s="277"/>
      <c r="C545" s="277"/>
      <c r="D545" s="277"/>
      <c r="E545" s="480"/>
      <c r="F545" s="460"/>
      <c r="G545" s="371"/>
      <c r="O545" s="301"/>
    </row>
    <row r="546" spans="1:20" ht="21.75" thickTop="1" thickBot="1">
      <c r="A546" s="316"/>
      <c r="B546" s="296"/>
      <c r="C546" s="296"/>
      <c r="E546" s="311" t="s">
        <v>214</v>
      </c>
      <c r="F546" s="296"/>
      <c r="G546" s="347"/>
      <c r="T546" s="303"/>
    </row>
    <row r="547" spans="1:20" ht="36" customHeight="1">
      <c r="A547" s="310" t="s">
        <v>781</v>
      </c>
      <c r="B547" s="309"/>
      <c r="C547" s="309"/>
      <c r="D547" s="309"/>
      <c r="E547" s="310" t="s">
        <v>782</v>
      </c>
      <c r="F547" s="280">
        <f>+F87</f>
        <v>45819</v>
      </c>
      <c r="G547" s="281">
        <f>G87</f>
        <v>0.625</v>
      </c>
      <c r="H547" s="280">
        <f>+H87</f>
        <v>45847</v>
      </c>
      <c r="I547" s="281">
        <f>I87</f>
        <v>0.375</v>
      </c>
      <c r="J547" s="280">
        <f>+J87</f>
        <v>45903</v>
      </c>
      <c r="K547" s="281">
        <f>+K87</f>
        <v>0.375</v>
      </c>
      <c r="L547" s="280">
        <f>+L87</f>
        <v>45918</v>
      </c>
      <c r="M547" s="281">
        <f>+M87</f>
        <v>0.375</v>
      </c>
      <c r="N547" s="280"/>
      <c r="O547" s="281"/>
      <c r="P547" s="280"/>
      <c r="Q547" s="281"/>
      <c r="T547" s="303"/>
    </row>
    <row r="548" spans="1:20">
      <c r="A548" s="454"/>
      <c r="B548" s="296"/>
      <c r="C548" s="296"/>
      <c r="E548" s="454"/>
      <c r="F548" s="346"/>
      <c r="G548" s="347"/>
      <c r="H548" s="346"/>
      <c r="I548" s="347"/>
      <c r="J548" s="346"/>
      <c r="K548" s="347"/>
      <c r="L548" s="346"/>
      <c r="M548" s="347"/>
      <c r="N548" s="346"/>
      <c r="O548" s="347"/>
      <c r="P548" s="346"/>
      <c r="Q548" s="347"/>
      <c r="T548" s="303"/>
    </row>
    <row r="549" spans="1:20">
      <c r="A549" s="454"/>
      <c r="B549" s="296"/>
      <c r="C549" s="296"/>
      <c r="E549" s="454"/>
      <c r="F549" s="346"/>
      <c r="G549" s="347"/>
      <c r="H549" s="346"/>
      <c r="I549" s="347"/>
      <c r="J549" s="346"/>
      <c r="K549" s="347"/>
      <c r="L549" s="346"/>
      <c r="M549" s="347"/>
      <c r="N549" s="346"/>
      <c r="O549" s="347"/>
      <c r="P549" s="346"/>
      <c r="Q549" s="347"/>
      <c r="T549" s="303"/>
    </row>
    <row r="550" spans="1:20" ht="27" customHeight="1">
      <c r="A550" s="316"/>
      <c r="B550" s="296"/>
      <c r="C550" s="296"/>
      <c r="E550" s="700" t="s">
        <v>359</v>
      </c>
      <c r="F550" s="700"/>
      <c r="G550" s="700"/>
      <c r="H550" s="700"/>
      <c r="I550" s="700"/>
      <c r="J550" s="700"/>
      <c r="K550" s="700"/>
      <c r="L550" s="700"/>
      <c r="M550" s="700"/>
      <c r="N550" s="700"/>
      <c r="O550" s="700"/>
      <c r="P550" s="700"/>
      <c r="Q550" s="700"/>
      <c r="T550" s="303"/>
    </row>
    <row r="551" spans="1:20" ht="27.75" thickBot="1">
      <c r="A551" s="316"/>
      <c r="B551" s="296"/>
      <c r="C551" s="296"/>
      <c r="E551" s="468"/>
      <c r="F551" s="468"/>
      <c r="G551" s="468"/>
      <c r="O551" s="301"/>
      <c r="T551" s="303"/>
    </row>
    <row r="552" spans="1:20" ht="21.75" customHeight="1" thickBot="1">
      <c r="A552" s="316"/>
      <c r="B552" s="296"/>
      <c r="C552" s="296"/>
      <c r="E552" s="688" t="s">
        <v>182</v>
      </c>
      <c r="F552" s="709" t="s">
        <v>398</v>
      </c>
      <c r="G552" s="710"/>
      <c r="H552" s="710"/>
      <c r="I552" s="711"/>
      <c r="J552" s="709" t="s">
        <v>743</v>
      </c>
      <c r="K552" s="710"/>
      <c r="L552" s="710"/>
      <c r="M552" s="711"/>
      <c r="N552" s="712" t="s">
        <v>183</v>
      </c>
      <c r="O552" s="713"/>
      <c r="P552" s="712" t="s">
        <v>184</v>
      </c>
      <c r="Q552" s="713"/>
      <c r="T552" s="303"/>
    </row>
    <row r="553" spans="1:20" ht="21.75" customHeight="1" thickBot="1">
      <c r="A553" s="316"/>
      <c r="B553" s="296"/>
      <c r="C553" s="296"/>
      <c r="E553" s="689"/>
      <c r="F553" s="672" t="s">
        <v>12</v>
      </c>
      <c r="G553" s="673"/>
      <c r="H553" s="672" t="s">
        <v>13</v>
      </c>
      <c r="I553" s="673"/>
      <c r="J553" s="672" t="s">
        <v>12</v>
      </c>
      <c r="K553" s="673"/>
      <c r="L553" s="672" t="s">
        <v>13</v>
      </c>
      <c r="M553" s="673"/>
      <c r="N553" s="714"/>
      <c r="O553" s="715"/>
      <c r="P553" s="714"/>
      <c r="Q553" s="715"/>
      <c r="T553" s="303"/>
    </row>
    <row r="554" spans="1:20" ht="21" thickBot="1">
      <c r="A554" s="316"/>
      <c r="B554" s="296"/>
      <c r="C554" s="296"/>
      <c r="E554" s="692"/>
      <c r="F554" s="344" t="s">
        <v>185</v>
      </c>
      <c r="G554" s="345" t="s">
        <v>186</v>
      </c>
      <c r="H554" s="344" t="s">
        <v>185</v>
      </c>
      <c r="I554" s="345" t="s">
        <v>186</v>
      </c>
      <c r="J554" s="344" t="s">
        <v>185</v>
      </c>
      <c r="K554" s="345" t="s">
        <v>186</v>
      </c>
      <c r="L554" s="344" t="s">
        <v>185</v>
      </c>
      <c r="M554" s="345" t="s">
        <v>186</v>
      </c>
      <c r="N554" s="344" t="s">
        <v>185</v>
      </c>
      <c r="O554" s="345" t="s">
        <v>186</v>
      </c>
      <c r="P554" s="344" t="s">
        <v>185</v>
      </c>
      <c r="Q554" s="345" t="s">
        <v>186</v>
      </c>
      <c r="T554" s="303"/>
    </row>
    <row r="555" spans="1:20" ht="21.75" thickTop="1" thickBot="1">
      <c r="A555" s="316"/>
      <c r="B555" s="296"/>
      <c r="C555" s="296"/>
      <c r="E555" s="311" t="s">
        <v>187</v>
      </c>
      <c r="F555" s="296"/>
      <c r="G555" s="347"/>
      <c r="T555" s="303"/>
    </row>
    <row r="556" spans="1:20" ht="41.25" thickTop="1">
      <c r="A556" s="310" t="s">
        <v>138</v>
      </c>
      <c r="B556" s="309" t="s">
        <v>162</v>
      </c>
      <c r="C556" s="309" t="s">
        <v>189</v>
      </c>
      <c r="D556" s="309" t="s">
        <v>189</v>
      </c>
      <c r="E556" s="310" t="s">
        <v>342</v>
      </c>
      <c r="F556" s="280">
        <f t="shared" ref="F556:M556" si="183">F96</f>
        <v>45828</v>
      </c>
      <c r="G556" s="281" t="str">
        <f t="shared" si="183"/>
        <v>15:00</v>
      </c>
      <c r="H556" s="280">
        <f t="shared" si="183"/>
        <v>45849</v>
      </c>
      <c r="I556" s="281" t="str">
        <f t="shared" si="183"/>
        <v>15:00</v>
      </c>
      <c r="J556" s="280">
        <f t="shared" si="183"/>
        <v>45905</v>
      </c>
      <c r="K556" s="281" t="str">
        <f t="shared" si="183"/>
        <v>15:00</v>
      </c>
      <c r="L556" s="280">
        <f t="shared" si="183"/>
        <v>45924</v>
      </c>
      <c r="M556" s="281" t="str">
        <f t="shared" si="183"/>
        <v>15:00</v>
      </c>
      <c r="N556" s="280"/>
      <c r="O556" s="281"/>
      <c r="P556" s="280"/>
      <c r="Q556" s="281"/>
      <c r="T556" s="303"/>
    </row>
    <row r="557" spans="1:20">
      <c r="A557" s="310" t="s">
        <v>160</v>
      </c>
      <c r="B557" s="309" t="s">
        <v>162</v>
      </c>
      <c r="C557" s="309" t="s">
        <v>189</v>
      </c>
      <c r="D557" s="309" t="s">
        <v>189</v>
      </c>
      <c r="E557" s="310" t="s">
        <v>360</v>
      </c>
      <c r="F557" s="280">
        <f t="shared" ref="F557:M557" si="184">F116</f>
        <v>45827</v>
      </c>
      <c r="G557" s="281" t="str">
        <f t="shared" si="184"/>
        <v>15:30</v>
      </c>
      <c r="H557" s="280">
        <f t="shared" si="184"/>
        <v>45848</v>
      </c>
      <c r="I557" s="281" t="str">
        <f t="shared" si="184"/>
        <v>15:30</v>
      </c>
      <c r="J557" s="280">
        <f t="shared" si="184"/>
        <v>45911</v>
      </c>
      <c r="K557" s="281" t="str">
        <f t="shared" si="184"/>
        <v>15:30</v>
      </c>
      <c r="L557" s="280">
        <f t="shared" si="184"/>
        <v>45926</v>
      </c>
      <c r="M557" s="281" t="str">
        <f t="shared" si="184"/>
        <v>15:30</v>
      </c>
      <c r="N557" s="280"/>
      <c r="O557" s="281"/>
      <c r="P557" s="280"/>
      <c r="Q557" s="281"/>
      <c r="T557" s="303"/>
    </row>
    <row r="558" spans="1:20">
      <c r="A558" s="310" t="s">
        <v>36</v>
      </c>
      <c r="B558" s="309" t="s">
        <v>162</v>
      </c>
      <c r="C558" s="309" t="s">
        <v>189</v>
      </c>
      <c r="D558" s="309" t="s">
        <v>189</v>
      </c>
      <c r="E558" s="310" t="s">
        <v>361</v>
      </c>
      <c r="F558" s="280">
        <f t="shared" ref="F558:M558" si="185">F13</f>
        <v>45820</v>
      </c>
      <c r="G558" s="281">
        <f t="shared" si="185"/>
        <v>0.41666666666666669</v>
      </c>
      <c r="H558" s="280">
        <f t="shared" si="185"/>
        <v>45841</v>
      </c>
      <c r="I558" s="281">
        <f t="shared" si="185"/>
        <v>0.41666666666666669</v>
      </c>
      <c r="J558" s="280">
        <f t="shared" si="185"/>
        <v>45904</v>
      </c>
      <c r="K558" s="281">
        <f t="shared" si="185"/>
        <v>0.41666666666666669</v>
      </c>
      <c r="L558" s="280">
        <f t="shared" si="185"/>
        <v>45919</v>
      </c>
      <c r="M558" s="281">
        <f t="shared" si="185"/>
        <v>0.41666666666666669</v>
      </c>
      <c r="N558" s="280"/>
      <c r="O558" s="281"/>
      <c r="P558" s="280"/>
      <c r="Q558" s="281"/>
      <c r="T558" s="303"/>
    </row>
    <row r="559" spans="1:20">
      <c r="A559" s="310" t="s">
        <v>99</v>
      </c>
      <c r="B559" s="309" t="s">
        <v>162</v>
      </c>
      <c r="C559" s="309" t="s">
        <v>189</v>
      </c>
      <c r="D559" s="309" t="s">
        <v>189</v>
      </c>
      <c r="E559" s="310" t="s">
        <v>346</v>
      </c>
      <c r="F559" s="280">
        <f t="shared" ref="F559:Q559" si="186">F62</f>
        <v>45826</v>
      </c>
      <c r="G559" s="281" t="str">
        <f t="shared" si="186"/>
        <v>9:00</v>
      </c>
      <c r="H559" s="280">
        <f t="shared" si="186"/>
        <v>45847</v>
      </c>
      <c r="I559" s="281" t="str">
        <f t="shared" si="186"/>
        <v>9:00</v>
      </c>
      <c r="J559" s="280">
        <f t="shared" si="186"/>
        <v>45908</v>
      </c>
      <c r="K559" s="281" t="str">
        <f t="shared" si="186"/>
        <v>9:00</v>
      </c>
      <c r="L559" s="280">
        <f t="shared" si="186"/>
        <v>45923</v>
      </c>
      <c r="M559" s="281" t="str">
        <f t="shared" si="186"/>
        <v>9:00</v>
      </c>
      <c r="N559" s="280">
        <f t="shared" si="186"/>
        <v>0</v>
      </c>
      <c r="O559" s="281">
        <f t="shared" si="186"/>
        <v>0</v>
      </c>
      <c r="P559" s="280">
        <f t="shared" si="186"/>
        <v>0</v>
      </c>
      <c r="Q559" s="281">
        <f t="shared" si="186"/>
        <v>0</v>
      </c>
      <c r="T559" s="303"/>
    </row>
    <row r="560" spans="1:20" s="481" customFormat="1" ht="21" thickBot="1">
      <c r="A560" s="316"/>
      <c r="B560" s="277"/>
      <c r="C560" s="277"/>
      <c r="D560" s="277"/>
      <c r="E560" s="480"/>
      <c r="F560" s="460"/>
      <c r="G560" s="371"/>
      <c r="O560" s="301"/>
    </row>
    <row r="561" spans="1:20" ht="21.75" thickTop="1" thickBot="1">
      <c r="A561" s="316"/>
      <c r="B561" s="296"/>
      <c r="C561" s="296"/>
      <c r="E561" s="311" t="s">
        <v>197</v>
      </c>
      <c r="F561" s="296"/>
      <c r="G561" s="347"/>
      <c r="T561" s="303"/>
    </row>
    <row r="562" spans="1:20" ht="21" thickTop="1">
      <c r="A562" s="640" t="s">
        <v>43</v>
      </c>
      <c r="B562" s="309" t="s">
        <v>162</v>
      </c>
      <c r="C562" s="309" t="s">
        <v>189</v>
      </c>
      <c r="D562" s="309" t="s">
        <v>198</v>
      </c>
      <c r="E562" s="310" t="s">
        <v>362</v>
      </c>
      <c r="F562" s="280">
        <f t="shared" ref="F562:M562" si="187">F21</f>
        <v>45824</v>
      </c>
      <c r="G562" s="281" t="str">
        <f t="shared" si="187"/>
        <v>9:00</v>
      </c>
      <c r="H562" s="280">
        <f t="shared" si="187"/>
        <v>45845</v>
      </c>
      <c r="I562" s="281" t="str">
        <f t="shared" si="187"/>
        <v>9:00</v>
      </c>
      <c r="J562" s="280">
        <f t="shared" si="187"/>
        <v>45908</v>
      </c>
      <c r="K562" s="281" t="str">
        <f t="shared" si="187"/>
        <v>9:00</v>
      </c>
      <c r="L562" s="280">
        <f t="shared" si="187"/>
        <v>45923</v>
      </c>
      <c r="M562" s="281" t="str">
        <f t="shared" si="187"/>
        <v>9:00</v>
      </c>
      <c r="N562" s="280"/>
      <c r="O562" s="281"/>
      <c r="P562" s="280"/>
      <c r="Q562" s="281"/>
      <c r="T562" s="303"/>
    </row>
    <row r="563" spans="1:20">
      <c r="A563" s="310" t="s">
        <v>94</v>
      </c>
      <c r="B563" s="309" t="s">
        <v>162</v>
      </c>
      <c r="C563" s="309" t="s">
        <v>189</v>
      </c>
      <c r="D563" s="309" t="s">
        <v>198</v>
      </c>
      <c r="E563" s="483" t="s">
        <v>348</v>
      </c>
      <c r="F563" s="280">
        <f t="shared" ref="F563:M563" si="188">F58</f>
        <v>45818</v>
      </c>
      <c r="G563" s="281">
        <f t="shared" si="188"/>
        <v>0.625</v>
      </c>
      <c r="H563" s="280">
        <f t="shared" si="188"/>
        <v>45839</v>
      </c>
      <c r="I563" s="281">
        <f t="shared" si="188"/>
        <v>0.625</v>
      </c>
      <c r="J563" s="280">
        <f t="shared" si="188"/>
        <v>45902</v>
      </c>
      <c r="K563" s="281" t="str">
        <f t="shared" si="188"/>
        <v>10:00</v>
      </c>
      <c r="L563" s="280">
        <f t="shared" si="188"/>
        <v>45917</v>
      </c>
      <c r="M563" s="281" t="str">
        <f t="shared" si="188"/>
        <v>10:00</v>
      </c>
      <c r="N563" s="280"/>
      <c r="O563" s="281"/>
      <c r="P563" s="280"/>
      <c r="Q563" s="281"/>
      <c r="T563" s="303"/>
    </row>
    <row r="564" spans="1:20">
      <c r="A564" s="310"/>
      <c r="B564" s="309"/>
      <c r="C564" s="309"/>
      <c r="D564" s="388"/>
      <c r="E564" s="407" t="s">
        <v>290</v>
      </c>
      <c r="F564" s="305"/>
      <c r="G564" s="343"/>
      <c r="H564" s="305"/>
      <c r="I564" s="343"/>
      <c r="J564" s="305"/>
      <c r="K564" s="343"/>
      <c r="L564" s="305"/>
      <c r="M564" s="343"/>
      <c r="N564" s="305"/>
      <c r="O564" s="343"/>
      <c r="P564" s="305"/>
      <c r="Q564" s="343"/>
      <c r="T564" s="303"/>
    </row>
    <row r="565" spans="1:20">
      <c r="A565" s="640" t="s">
        <v>114</v>
      </c>
      <c r="B565" s="309" t="s">
        <v>162</v>
      </c>
      <c r="C565" s="309" t="s">
        <v>189</v>
      </c>
      <c r="D565" s="388" t="s">
        <v>198</v>
      </c>
      <c r="E565" s="310" t="s">
        <v>783</v>
      </c>
      <c r="F565" s="283">
        <f t="shared" ref="F565:M565" si="189">F75</f>
        <v>45819</v>
      </c>
      <c r="G565" s="281" t="str">
        <f t="shared" si="189"/>
        <v>10.00</v>
      </c>
      <c r="H565" s="280">
        <f t="shared" si="189"/>
        <v>45840</v>
      </c>
      <c r="I565" s="281" t="str">
        <f t="shared" si="189"/>
        <v>10.00</v>
      </c>
      <c r="J565" s="280">
        <f t="shared" si="189"/>
        <v>45905</v>
      </c>
      <c r="K565" s="281" t="str">
        <f t="shared" si="189"/>
        <v>15.00</v>
      </c>
      <c r="L565" s="280">
        <f t="shared" si="189"/>
        <v>45920</v>
      </c>
      <c r="M565" s="281" t="str">
        <f t="shared" si="189"/>
        <v>15.00</v>
      </c>
      <c r="N565" s="280"/>
      <c r="O565" s="281"/>
      <c r="P565" s="280"/>
      <c r="Q565" s="281"/>
      <c r="T565" s="303"/>
    </row>
    <row r="566" spans="1:20">
      <c r="A566" s="640" t="s">
        <v>59</v>
      </c>
      <c r="B566" s="309" t="s">
        <v>162</v>
      </c>
      <c r="C566" s="309" t="s">
        <v>189</v>
      </c>
      <c r="D566" s="388" t="s">
        <v>198</v>
      </c>
      <c r="E566" s="310" t="s">
        <v>366</v>
      </c>
      <c r="F566" s="283">
        <f t="shared" ref="F566:M566" si="190">F32</f>
        <v>45819</v>
      </c>
      <c r="G566" s="281" t="str">
        <f t="shared" si="190"/>
        <v>10.00</v>
      </c>
      <c r="H566" s="280">
        <f t="shared" si="190"/>
        <v>45840</v>
      </c>
      <c r="I566" s="281" t="str">
        <f t="shared" si="190"/>
        <v>10.00</v>
      </c>
      <c r="J566" s="280">
        <f t="shared" si="190"/>
        <v>45905</v>
      </c>
      <c r="K566" s="281" t="str">
        <f t="shared" si="190"/>
        <v>10.00</v>
      </c>
      <c r="L566" s="280">
        <f t="shared" si="190"/>
        <v>45920</v>
      </c>
      <c r="M566" s="281" t="str">
        <f t="shared" si="190"/>
        <v>10.00</v>
      </c>
      <c r="N566" s="280"/>
      <c r="O566" s="281"/>
      <c r="P566" s="280"/>
      <c r="Q566" s="281"/>
      <c r="T566" s="303"/>
    </row>
    <row r="567" spans="1:20">
      <c r="A567" s="310"/>
      <c r="B567" s="309"/>
      <c r="C567" s="309"/>
      <c r="D567" s="388"/>
      <c r="E567" s="407" t="s">
        <v>290</v>
      </c>
      <c r="F567" s="305"/>
      <c r="G567" s="343"/>
      <c r="H567" s="305"/>
      <c r="I567" s="343"/>
      <c r="J567" s="305"/>
      <c r="K567" s="343"/>
      <c r="L567" s="305"/>
      <c r="M567" s="343"/>
      <c r="N567" s="305"/>
      <c r="O567" s="343"/>
      <c r="P567" s="305"/>
      <c r="Q567" s="343"/>
      <c r="T567" s="303"/>
    </row>
    <row r="568" spans="1:20" ht="40.5">
      <c r="A568" s="310" t="s">
        <v>115</v>
      </c>
      <c r="B568" s="309" t="s">
        <v>162</v>
      </c>
      <c r="C568" s="309" t="s">
        <v>189</v>
      </c>
      <c r="D568" s="388" t="s">
        <v>198</v>
      </c>
      <c r="E568" s="310" t="s">
        <v>363</v>
      </c>
      <c r="F568" s="283">
        <f t="shared" ref="F568:M568" si="191">F76</f>
        <v>45825</v>
      </c>
      <c r="G568" s="281" t="str">
        <f t="shared" si="191"/>
        <v>9:00</v>
      </c>
      <c r="H568" s="280">
        <f t="shared" si="191"/>
        <v>45847</v>
      </c>
      <c r="I568" s="281" t="str">
        <f t="shared" si="191"/>
        <v>9:00</v>
      </c>
      <c r="J568" s="280">
        <f t="shared" si="191"/>
        <v>45903</v>
      </c>
      <c r="K568" s="281" t="str">
        <f t="shared" si="191"/>
        <v>9:00</v>
      </c>
      <c r="L568" s="280">
        <f t="shared" si="191"/>
        <v>45918</v>
      </c>
      <c r="M568" s="281" t="str">
        <f t="shared" si="191"/>
        <v>9:00</v>
      </c>
      <c r="N568" s="280"/>
      <c r="O568" s="281"/>
      <c r="P568" s="280"/>
      <c r="Q568" s="281"/>
      <c r="T568" s="303"/>
    </row>
    <row r="569" spans="1:20">
      <c r="A569" s="310" t="s">
        <v>159</v>
      </c>
      <c r="B569" s="309" t="s">
        <v>162</v>
      </c>
      <c r="C569" s="309" t="s">
        <v>189</v>
      </c>
      <c r="D569" s="388" t="s">
        <v>198</v>
      </c>
      <c r="E569" s="310" t="s">
        <v>364</v>
      </c>
      <c r="F569" s="283">
        <f t="shared" ref="F569:M569" si="192">F115</f>
        <v>45817</v>
      </c>
      <c r="G569" s="281" t="str">
        <f t="shared" si="192"/>
        <v>9.00</v>
      </c>
      <c r="H569" s="280">
        <f t="shared" si="192"/>
        <v>45838</v>
      </c>
      <c r="I569" s="281" t="str">
        <f t="shared" si="192"/>
        <v>9.00</v>
      </c>
      <c r="J569" s="280">
        <f t="shared" si="192"/>
        <v>45901</v>
      </c>
      <c r="K569" s="281" t="str">
        <f t="shared" si="192"/>
        <v>9.00</v>
      </c>
      <c r="L569" s="280">
        <f t="shared" si="192"/>
        <v>45916</v>
      </c>
      <c r="M569" s="281" t="str">
        <f t="shared" si="192"/>
        <v>9.00</v>
      </c>
      <c r="N569" s="280"/>
      <c r="O569" s="281"/>
      <c r="P569" s="280"/>
      <c r="Q569" s="281"/>
      <c r="T569" s="303"/>
    </row>
    <row r="570" spans="1:20" s="481" customFormat="1" ht="21" thickBot="1">
      <c r="A570" s="316"/>
      <c r="B570" s="277"/>
      <c r="C570" s="277"/>
      <c r="D570" s="277"/>
      <c r="E570" s="480"/>
      <c r="F570" s="460"/>
      <c r="G570" s="371"/>
      <c r="O570" s="301"/>
    </row>
    <row r="571" spans="1:20" ht="21.75" thickTop="1" thickBot="1">
      <c r="A571" s="316"/>
      <c r="B571" s="296"/>
      <c r="C571" s="296"/>
      <c r="E571" s="311" t="s">
        <v>208</v>
      </c>
      <c r="F571" s="296"/>
      <c r="G571" s="347"/>
      <c r="T571" s="303"/>
    </row>
    <row r="572" spans="1:20" ht="21" thickTop="1">
      <c r="A572" s="292"/>
      <c r="E572" s="484" t="s">
        <v>290</v>
      </c>
      <c r="F572" s="639"/>
      <c r="G572" s="281"/>
      <c r="H572" s="325"/>
      <c r="I572" s="281"/>
      <c r="J572" s="325"/>
      <c r="K572" s="281"/>
      <c r="L572" s="325"/>
      <c r="M572" s="281"/>
      <c r="N572" s="325"/>
      <c r="O572" s="637"/>
      <c r="P572" s="325"/>
      <c r="Q572" s="637"/>
      <c r="R572" s="319"/>
      <c r="S572" s="319"/>
      <c r="T572" s="303"/>
    </row>
    <row r="573" spans="1:20">
      <c r="A573" s="270" t="s">
        <v>131</v>
      </c>
      <c r="B573" s="296"/>
      <c r="C573" s="296"/>
      <c r="E573" s="299" t="s">
        <v>367</v>
      </c>
      <c r="F573" s="283">
        <f t="shared" ref="F573:Q573" si="193">F92</f>
        <v>45821</v>
      </c>
      <c r="G573" s="283" t="str">
        <f t="shared" si="193"/>
        <v>10:00</v>
      </c>
      <c r="H573" s="283">
        <f t="shared" si="193"/>
        <v>45842</v>
      </c>
      <c r="I573" s="283" t="str">
        <f t="shared" si="193"/>
        <v>10:00</v>
      </c>
      <c r="J573" s="283">
        <f t="shared" si="193"/>
        <v>45905</v>
      </c>
      <c r="K573" s="283" t="str">
        <f t="shared" si="193"/>
        <v>10:00</v>
      </c>
      <c r="L573" s="283">
        <f t="shared" si="193"/>
        <v>45923</v>
      </c>
      <c r="M573" s="283" t="str">
        <f t="shared" si="193"/>
        <v>10:00</v>
      </c>
      <c r="N573" s="283">
        <f t="shared" si="193"/>
        <v>45240</v>
      </c>
      <c r="O573" s="283">
        <f t="shared" si="193"/>
        <v>0.41666666666666669</v>
      </c>
      <c r="P573" s="283">
        <f t="shared" si="193"/>
        <v>0</v>
      </c>
      <c r="Q573" s="283">
        <f t="shared" si="193"/>
        <v>0</v>
      </c>
      <c r="T573" s="303"/>
    </row>
    <row r="574" spans="1:20">
      <c r="A574" s="270" t="s">
        <v>51</v>
      </c>
      <c r="B574" s="296"/>
      <c r="C574" s="296"/>
      <c r="E574" s="299" t="s">
        <v>368</v>
      </c>
      <c r="F574" s="283">
        <f t="shared" ref="F574:M574" si="194">F26</f>
        <v>45818</v>
      </c>
      <c r="G574" s="281">
        <f t="shared" si="194"/>
        <v>0.625</v>
      </c>
      <c r="H574" s="283">
        <f t="shared" si="194"/>
        <v>45839</v>
      </c>
      <c r="I574" s="281">
        <f t="shared" si="194"/>
        <v>0.625</v>
      </c>
      <c r="J574" s="283">
        <f t="shared" si="194"/>
        <v>45902</v>
      </c>
      <c r="K574" s="283" t="str">
        <f t="shared" si="194"/>
        <v>10:00</v>
      </c>
      <c r="L574" s="283">
        <f t="shared" si="194"/>
        <v>45917</v>
      </c>
      <c r="M574" s="283" t="str">
        <f t="shared" si="194"/>
        <v>10:00</v>
      </c>
      <c r="N574" s="325"/>
      <c r="O574" s="637"/>
      <c r="P574" s="325"/>
      <c r="Q574" s="637"/>
      <c r="T574" s="303"/>
    </row>
    <row r="575" spans="1:20">
      <c r="A575" s="292"/>
      <c r="E575" s="407" t="s">
        <v>290</v>
      </c>
      <c r="F575" s="639"/>
      <c r="G575" s="281"/>
      <c r="H575" s="325"/>
      <c r="I575" s="281"/>
      <c r="J575" s="325"/>
      <c r="K575" s="281"/>
      <c r="L575" s="325"/>
      <c r="M575" s="281"/>
      <c r="N575" s="325"/>
      <c r="O575" s="637"/>
      <c r="P575" s="325"/>
      <c r="Q575" s="637"/>
      <c r="R575" s="319"/>
      <c r="S575" s="319"/>
      <c r="T575" s="303"/>
    </row>
    <row r="576" spans="1:20">
      <c r="A576" s="270" t="s">
        <v>34</v>
      </c>
      <c r="B576" s="296"/>
      <c r="C576" s="296"/>
      <c r="E576" s="299" t="s">
        <v>370</v>
      </c>
      <c r="F576" s="283">
        <f t="shared" ref="F576:M576" si="195">F12</f>
        <v>45827</v>
      </c>
      <c r="G576" s="283" t="str">
        <f t="shared" si="195"/>
        <v>9:00</v>
      </c>
      <c r="H576" s="283">
        <f t="shared" si="195"/>
        <v>45848</v>
      </c>
      <c r="I576" s="283" t="str">
        <f t="shared" si="195"/>
        <v>9:00</v>
      </c>
      <c r="J576" s="283">
        <f t="shared" si="195"/>
        <v>45911</v>
      </c>
      <c r="K576" s="283" t="str">
        <f t="shared" si="195"/>
        <v>9:00</v>
      </c>
      <c r="L576" s="283">
        <f t="shared" si="195"/>
        <v>45926</v>
      </c>
      <c r="M576" s="283" t="str">
        <f t="shared" si="195"/>
        <v>9:00</v>
      </c>
      <c r="N576" s="325"/>
      <c r="O576" s="637"/>
      <c r="P576" s="325"/>
      <c r="Q576" s="637"/>
      <c r="T576" s="303"/>
    </row>
    <row r="577" spans="1:20">
      <c r="A577" s="270" t="s">
        <v>110</v>
      </c>
      <c r="B577" s="296"/>
      <c r="C577" s="296"/>
      <c r="E577" s="299" t="s">
        <v>371</v>
      </c>
      <c r="F577" s="283">
        <f t="shared" ref="F577:Q577" si="196">F71</f>
        <v>45826</v>
      </c>
      <c r="G577" s="281">
        <f t="shared" si="196"/>
        <v>0.375</v>
      </c>
      <c r="H577" s="283">
        <f t="shared" si="196"/>
        <v>45847</v>
      </c>
      <c r="I577" s="281">
        <f t="shared" si="196"/>
        <v>0.375</v>
      </c>
      <c r="J577" s="283">
        <f t="shared" si="196"/>
        <v>45910</v>
      </c>
      <c r="K577" s="281">
        <f t="shared" si="196"/>
        <v>0.41666666666666669</v>
      </c>
      <c r="L577" s="283">
        <f t="shared" si="196"/>
        <v>45925</v>
      </c>
      <c r="M577" s="281">
        <f t="shared" si="196"/>
        <v>0.41666666666666669</v>
      </c>
      <c r="N577" s="283">
        <f t="shared" si="196"/>
        <v>0</v>
      </c>
      <c r="O577" s="283">
        <f t="shared" si="196"/>
        <v>0</v>
      </c>
      <c r="P577" s="283">
        <f t="shared" si="196"/>
        <v>0</v>
      </c>
      <c r="Q577" s="283">
        <f t="shared" si="196"/>
        <v>0</v>
      </c>
      <c r="T577" s="303"/>
    </row>
    <row r="578" spans="1:20" ht="9.75" customHeight="1" thickBot="1">
      <c r="A578" s="310"/>
      <c r="B578" s="309"/>
      <c r="C578" s="309"/>
      <c r="D578" s="388"/>
      <c r="E578" s="310"/>
      <c r="F578" s="283"/>
      <c r="G578" s="281"/>
      <c r="H578" s="280"/>
      <c r="I578" s="281"/>
      <c r="J578" s="280"/>
      <c r="K578" s="281"/>
      <c r="L578" s="280"/>
      <c r="M578" s="281"/>
      <c r="N578" s="280"/>
      <c r="O578" s="281"/>
      <c r="P578" s="280"/>
      <c r="Q578" s="281"/>
      <c r="T578" s="303"/>
    </row>
    <row r="579" spans="1:20" ht="21.75" thickTop="1" thickBot="1">
      <c r="A579" s="316"/>
      <c r="B579" s="296"/>
      <c r="C579" s="296"/>
      <c r="E579" s="311" t="s">
        <v>214</v>
      </c>
      <c r="F579" s="296"/>
      <c r="G579" s="347"/>
      <c r="T579" s="303"/>
    </row>
    <row r="580" spans="1:20" ht="26.25" customHeight="1">
      <c r="A580" s="310" t="s">
        <v>781</v>
      </c>
      <c r="B580" s="309"/>
      <c r="C580" s="309"/>
      <c r="D580" s="388"/>
      <c r="E580" s="310" t="s">
        <v>782</v>
      </c>
      <c r="F580" s="283">
        <f>+F87</f>
        <v>45819</v>
      </c>
      <c r="G580" s="281">
        <f>G87</f>
        <v>0.625</v>
      </c>
      <c r="H580" s="283">
        <f>+H87</f>
        <v>45847</v>
      </c>
      <c r="I580" s="281">
        <f>I87</f>
        <v>0.375</v>
      </c>
      <c r="J580" s="283">
        <f>+J87</f>
        <v>45903</v>
      </c>
      <c r="K580" s="281">
        <f>+K87</f>
        <v>0.375</v>
      </c>
      <c r="L580" s="283">
        <f>+L87</f>
        <v>45918</v>
      </c>
      <c r="M580" s="281">
        <f>+M87</f>
        <v>0.375</v>
      </c>
      <c r="N580" s="280"/>
      <c r="O580" s="281"/>
      <c r="P580" s="280"/>
      <c r="Q580" s="281"/>
      <c r="T580" s="303"/>
    </row>
    <row r="581" spans="1:20" ht="26.25" customHeight="1">
      <c r="A581" s="310" t="s">
        <v>50</v>
      </c>
      <c r="B581" s="309"/>
      <c r="C581" s="309"/>
      <c r="D581" s="388"/>
      <c r="E581" s="310" t="s">
        <v>369</v>
      </c>
      <c r="F581" s="283">
        <f t="shared" ref="F581:M581" si="197">+F25</f>
        <v>45828</v>
      </c>
      <c r="G581" s="283" t="str">
        <f t="shared" si="197"/>
        <v>9:00</v>
      </c>
      <c r="H581" s="283">
        <f t="shared" si="197"/>
        <v>45849</v>
      </c>
      <c r="I581" s="283" t="str">
        <f t="shared" si="197"/>
        <v>9:00</v>
      </c>
      <c r="J581" s="283">
        <f t="shared" si="197"/>
        <v>45905</v>
      </c>
      <c r="K581" s="283" t="str">
        <f t="shared" si="197"/>
        <v>9:00</v>
      </c>
      <c r="L581" s="283">
        <f t="shared" si="197"/>
        <v>45920</v>
      </c>
      <c r="M581" s="283" t="str">
        <f t="shared" si="197"/>
        <v>9:00</v>
      </c>
      <c r="N581" s="280"/>
      <c r="O581" s="281"/>
      <c r="P581" s="280"/>
      <c r="Q581" s="281"/>
      <c r="T581" s="303"/>
    </row>
    <row r="582" spans="1:20" s="481" customFormat="1">
      <c r="A582" s="316"/>
      <c r="B582" s="277"/>
      <c r="C582" s="277"/>
      <c r="D582" s="277"/>
      <c r="E582" s="480"/>
      <c r="F582" s="460"/>
      <c r="G582" s="371"/>
      <c r="O582" s="301"/>
    </row>
    <row r="583" spans="1:20">
      <c r="A583" s="316"/>
      <c r="B583" s="296"/>
      <c r="C583" s="296"/>
      <c r="E583" s="454" t="s">
        <v>766</v>
      </c>
      <c r="F583" s="296"/>
      <c r="G583" s="347"/>
      <c r="K583" s="296" t="s">
        <v>784</v>
      </c>
      <c r="O583" s="301"/>
      <c r="T583" s="303"/>
    </row>
    <row r="584" spans="1:20">
      <c r="A584" s="316"/>
      <c r="B584" s="296"/>
      <c r="C584" s="296"/>
      <c r="E584" s="454"/>
      <c r="F584" s="296"/>
      <c r="G584" s="347"/>
      <c r="K584" s="296" t="s">
        <v>372</v>
      </c>
      <c r="O584" s="301"/>
      <c r="T584" s="303"/>
    </row>
    <row r="585" spans="1:20">
      <c r="A585" s="316"/>
      <c r="B585" s="296"/>
      <c r="C585" s="296"/>
      <c r="E585" s="454"/>
      <c r="F585" s="296"/>
      <c r="G585" s="347"/>
      <c r="K585" s="296"/>
      <c r="O585" s="301"/>
      <c r="T585" s="303"/>
    </row>
    <row r="586" spans="1:20" hidden="1">
      <c r="A586" s="316"/>
      <c r="B586" s="296"/>
      <c r="C586" s="296"/>
      <c r="E586" s="454"/>
      <c r="F586" s="296"/>
      <c r="G586" s="347"/>
      <c r="K586" s="296"/>
      <c r="O586" s="301"/>
      <c r="T586" s="303"/>
    </row>
    <row r="587" spans="1:20" s="481" customFormat="1" hidden="1">
      <c r="A587" s="316"/>
      <c r="B587" s="277"/>
      <c r="C587" s="277"/>
      <c r="D587" s="277"/>
      <c r="E587" s="480"/>
      <c r="F587" s="460"/>
      <c r="G587" s="371"/>
      <c r="O587" s="301"/>
    </row>
    <row r="588" spans="1:20" ht="25.5" hidden="1">
      <c r="A588" s="316"/>
      <c r="E588" s="701" t="s">
        <v>0</v>
      </c>
      <c r="F588" s="701"/>
      <c r="G588" s="701"/>
      <c r="H588" s="701"/>
      <c r="I588" s="701"/>
      <c r="J588" s="701"/>
      <c r="K588" s="701"/>
      <c r="L588" s="701"/>
      <c r="M588" s="701"/>
      <c r="N588" s="701"/>
      <c r="O588" s="701"/>
      <c r="P588" s="701"/>
      <c r="Q588" s="701"/>
      <c r="R588" s="415"/>
      <c r="S588" s="415"/>
    </row>
    <row r="589" spans="1:20" ht="25.5" hidden="1">
      <c r="A589" s="316"/>
      <c r="E589" s="701" t="s">
        <v>179</v>
      </c>
      <c r="F589" s="701"/>
      <c r="G589" s="701"/>
      <c r="H589" s="701"/>
      <c r="I589" s="701"/>
      <c r="J589" s="701"/>
      <c r="K589" s="701"/>
      <c r="L589" s="701"/>
      <c r="M589" s="701"/>
      <c r="N589" s="701"/>
      <c r="O589" s="701"/>
      <c r="P589" s="701"/>
      <c r="Q589" s="701"/>
      <c r="R589" s="415"/>
      <c r="S589" s="415"/>
    </row>
    <row r="590" spans="1:20" ht="30" hidden="1">
      <c r="A590" s="316"/>
      <c r="E590" s="702" t="s">
        <v>785</v>
      </c>
      <c r="F590" s="702"/>
      <c r="G590" s="702"/>
      <c r="H590" s="702"/>
      <c r="I590" s="702"/>
      <c r="J590" s="702"/>
      <c r="K590" s="702"/>
      <c r="L590" s="702"/>
      <c r="M590" s="702"/>
      <c r="N590" s="702"/>
      <c r="O590" s="702"/>
      <c r="P590" s="702"/>
      <c r="Q590" s="702"/>
      <c r="R590" s="415"/>
      <c r="S590" s="415"/>
    </row>
    <row r="591" spans="1:20" ht="25.5" hidden="1">
      <c r="A591" s="316"/>
      <c r="E591" s="701" t="s">
        <v>760</v>
      </c>
      <c r="F591" s="701"/>
      <c r="G591" s="701"/>
      <c r="H591" s="701"/>
      <c r="I591" s="701"/>
      <c r="J591" s="701"/>
      <c r="K591" s="701"/>
      <c r="L591" s="701"/>
      <c r="M591" s="701"/>
      <c r="N591" s="701"/>
      <c r="O591" s="701"/>
      <c r="P591" s="701"/>
      <c r="Q591" s="701"/>
      <c r="R591" s="415"/>
      <c r="S591" s="415"/>
      <c r="T591" s="303"/>
    </row>
    <row r="592" spans="1:20" ht="25.5" hidden="1">
      <c r="A592" s="316"/>
      <c r="E592" s="442"/>
      <c r="F592" s="442"/>
      <c r="G592" s="442"/>
      <c r="T592" s="303"/>
    </row>
    <row r="593" spans="1:20" ht="25.5" hidden="1">
      <c r="A593" s="316"/>
      <c r="E593" s="442"/>
      <c r="F593" s="442"/>
      <c r="G593" s="442"/>
      <c r="T593" s="303"/>
    </row>
    <row r="594" spans="1:20" ht="27" hidden="1" customHeight="1">
      <c r="A594" s="316"/>
      <c r="E594" s="700" t="s">
        <v>786</v>
      </c>
      <c r="F594" s="700"/>
      <c r="G594" s="700"/>
      <c r="H594" s="700"/>
      <c r="I594" s="700"/>
      <c r="J594" s="700"/>
      <c r="K594" s="700"/>
      <c r="L594" s="700"/>
      <c r="M594" s="700"/>
      <c r="N594" s="700"/>
      <c r="O594" s="700"/>
      <c r="P594" s="700"/>
      <c r="Q594" s="700"/>
      <c r="R594" s="415"/>
      <c r="S594" s="415"/>
      <c r="T594" s="303"/>
    </row>
    <row r="595" spans="1:20" ht="27.75" hidden="1" customHeight="1" thickBot="1">
      <c r="A595" s="316"/>
      <c r="E595" s="468"/>
      <c r="F595" s="468"/>
      <c r="G595" s="468"/>
      <c r="T595" s="303"/>
    </row>
    <row r="596" spans="1:20" ht="21.75" hidden="1" customHeight="1" thickBot="1">
      <c r="A596" s="316"/>
      <c r="E596" s="688" t="s">
        <v>182</v>
      </c>
      <c r="F596" s="709" t="s">
        <v>398</v>
      </c>
      <c r="G596" s="710"/>
      <c r="H596" s="710"/>
      <c r="I596" s="711"/>
      <c r="J596" s="709" t="s">
        <v>743</v>
      </c>
      <c r="K596" s="710"/>
      <c r="L596" s="710"/>
      <c r="M596" s="711"/>
      <c r="N596" s="712" t="s">
        <v>183</v>
      </c>
      <c r="O596" s="713"/>
      <c r="P596" s="712" t="s">
        <v>184</v>
      </c>
      <c r="Q596" s="713"/>
      <c r="R596" s="629"/>
      <c r="S596" s="629"/>
      <c r="T596" s="303"/>
    </row>
    <row r="597" spans="1:20" ht="21.75" hidden="1" customHeight="1" thickBot="1">
      <c r="A597" s="316"/>
      <c r="E597" s="689"/>
      <c r="F597" s="672" t="s">
        <v>12</v>
      </c>
      <c r="G597" s="673"/>
      <c r="H597" s="672" t="s">
        <v>13</v>
      </c>
      <c r="I597" s="673"/>
      <c r="J597" s="672" t="s">
        <v>12</v>
      </c>
      <c r="K597" s="673"/>
      <c r="L597" s="672" t="s">
        <v>13</v>
      </c>
      <c r="M597" s="673"/>
      <c r="N597" s="714"/>
      <c r="O597" s="715"/>
      <c r="P597" s="714"/>
      <c r="Q597" s="715"/>
      <c r="R597" s="629"/>
      <c r="S597" s="629"/>
      <c r="T597" s="303"/>
    </row>
    <row r="598" spans="1:20" ht="21" hidden="1" thickBot="1">
      <c r="A598" s="316"/>
      <c r="E598" s="692"/>
      <c r="F598" s="344" t="s">
        <v>185</v>
      </c>
      <c r="G598" s="345" t="s">
        <v>186</v>
      </c>
      <c r="H598" s="344" t="s">
        <v>185</v>
      </c>
      <c r="I598" s="345" t="s">
        <v>186</v>
      </c>
      <c r="J598" s="344" t="s">
        <v>185</v>
      </c>
      <c r="K598" s="345" t="s">
        <v>186</v>
      </c>
      <c r="L598" s="344" t="s">
        <v>185</v>
      </c>
      <c r="M598" s="345" t="s">
        <v>186</v>
      </c>
      <c r="N598" s="344" t="s">
        <v>185</v>
      </c>
      <c r="O598" s="345" t="s">
        <v>186</v>
      </c>
      <c r="P598" s="344" t="s">
        <v>185</v>
      </c>
      <c r="Q598" s="345" t="s">
        <v>186</v>
      </c>
      <c r="R598" s="630"/>
      <c r="S598" s="630"/>
      <c r="T598" s="303"/>
    </row>
    <row r="599" spans="1:20" ht="21.75" hidden="1" thickTop="1" thickBot="1">
      <c r="A599" s="316"/>
      <c r="E599" s="311" t="s">
        <v>787</v>
      </c>
      <c r="F599" s="296"/>
      <c r="G599" s="347"/>
      <c r="T599" s="303"/>
    </row>
    <row r="600" spans="1:20" ht="41.25" hidden="1" thickTop="1">
      <c r="A600" s="310" t="s">
        <v>43</v>
      </c>
      <c r="B600" s="495" t="s">
        <v>788</v>
      </c>
      <c r="C600" s="495" t="s">
        <v>189</v>
      </c>
      <c r="D600" s="296" t="s">
        <v>189</v>
      </c>
      <c r="E600" s="642" t="s">
        <v>789</v>
      </c>
      <c r="F600" s="280">
        <f t="shared" ref="F600:Q600" si="198">F21</f>
        <v>45824</v>
      </c>
      <c r="G600" s="281" t="str">
        <f t="shared" si="198"/>
        <v>9:00</v>
      </c>
      <c r="H600" s="280">
        <f t="shared" si="198"/>
        <v>45845</v>
      </c>
      <c r="I600" s="281" t="str">
        <f t="shared" si="198"/>
        <v>9:00</v>
      </c>
      <c r="J600" s="280">
        <f t="shared" si="198"/>
        <v>45908</v>
      </c>
      <c r="K600" s="281" t="str">
        <f t="shared" si="198"/>
        <v>9:00</v>
      </c>
      <c r="L600" s="280">
        <f t="shared" si="198"/>
        <v>45923</v>
      </c>
      <c r="M600" s="281" t="str">
        <f t="shared" si="198"/>
        <v>9:00</v>
      </c>
      <c r="N600" s="280">
        <f t="shared" si="198"/>
        <v>45239</v>
      </c>
      <c r="O600" s="281">
        <f t="shared" si="198"/>
        <v>0.375</v>
      </c>
      <c r="P600" s="280">
        <f t="shared" si="198"/>
        <v>0</v>
      </c>
      <c r="Q600" s="281">
        <f t="shared" si="198"/>
        <v>0</v>
      </c>
      <c r="R600" s="347"/>
      <c r="S600" s="347"/>
      <c r="T600" s="303"/>
    </row>
    <row r="601" spans="1:20" hidden="1">
      <c r="A601" s="310" t="s">
        <v>123</v>
      </c>
      <c r="B601" s="495" t="s">
        <v>788</v>
      </c>
      <c r="C601" s="495" t="s">
        <v>189</v>
      </c>
      <c r="D601" s="296" t="s">
        <v>189</v>
      </c>
      <c r="E601" s="642" t="s">
        <v>790</v>
      </c>
      <c r="F601" s="280">
        <f t="shared" ref="F601:M601" si="199">F84</f>
        <v>45821</v>
      </c>
      <c r="G601" s="281">
        <f t="shared" si="199"/>
        <v>0.5</v>
      </c>
      <c r="H601" s="280">
        <f t="shared" si="199"/>
        <v>45842</v>
      </c>
      <c r="I601" s="281">
        <f t="shared" si="199"/>
        <v>0.5</v>
      </c>
      <c r="J601" s="280">
        <f t="shared" si="199"/>
        <v>45905</v>
      </c>
      <c r="K601" s="281">
        <f t="shared" si="199"/>
        <v>0.5</v>
      </c>
      <c r="L601" s="280">
        <f t="shared" si="199"/>
        <v>45923</v>
      </c>
      <c r="M601" s="281">
        <f t="shared" si="199"/>
        <v>0.5</v>
      </c>
      <c r="N601" s="280" t="e">
        <f>#REF!</f>
        <v>#REF!</v>
      </c>
      <c r="O601" s="281" t="e">
        <f>#REF!</f>
        <v>#REF!</v>
      </c>
      <c r="P601" s="280" t="e">
        <f>#REF!</f>
        <v>#REF!</v>
      </c>
      <c r="Q601" s="281" t="e">
        <f>#REF!</f>
        <v>#REF!</v>
      </c>
      <c r="R601" s="347"/>
      <c r="S601" s="347"/>
      <c r="T601" s="303"/>
    </row>
    <row r="602" spans="1:20" ht="21" hidden="1" thickBot="1">
      <c r="A602" s="310" t="s">
        <v>160</v>
      </c>
      <c r="B602" s="495" t="s">
        <v>788</v>
      </c>
      <c r="C602" s="495" t="s">
        <v>189</v>
      </c>
      <c r="D602" s="296" t="s">
        <v>189</v>
      </c>
      <c r="E602" s="642" t="s">
        <v>791</v>
      </c>
      <c r="F602" s="280">
        <f t="shared" ref="F602:Q602" si="200">F116</f>
        <v>45827</v>
      </c>
      <c r="G602" s="281" t="str">
        <f t="shared" si="200"/>
        <v>15:30</v>
      </c>
      <c r="H602" s="280">
        <f t="shared" si="200"/>
        <v>45848</v>
      </c>
      <c r="I602" s="281" t="str">
        <f t="shared" si="200"/>
        <v>15:30</v>
      </c>
      <c r="J602" s="280">
        <f t="shared" si="200"/>
        <v>45911</v>
      </c>
      <c r="K602" s="281" t="str">
        <f t="shared" si="200"/>
        <v>15:30</v>
      </c>
      <c r="L602" s="280">
        <f t="shared" si="200"/>
        <v>45926</v>
      </c>
      <c r="M602" s="281" t="str">
        <f t="shared" si="200"/>
        <v>15:30</v>
      </c>
      <c r="N602" s="280">
        <f t="shared" si="200"/>
        <v>45239</v>
      </c>
      <c r="O602" s="281">
        <f t="shared" si="200"/>
        <v>0.45833333333333331</v>
      </c>
      <c r="P602" s="280">
        <f t="shared" si="200"/>
        <v>0</v>
      </c>
      <c r="Q602" s="281">
        <f t="shared" si="200"/>
        <v>0</v>
      </c>
      <c r="R602" s="347"/>
      <c r="S602" s="347"/>
      <c r="T602" s="303"/>
    </row>
    <row r="603" spans="1:20" hidden="1">
      <c r="A603" s="454"/>
      <c r="E603" s="509" t="s">
        <v>290</v>
      </c>
      <c r="F603" s="401"/>
      <c r="G603" s="343"/>
      <c r="H603" s="355"/>
      <c r="I603" s="343"/>
      <c r="J603" s="355"/>
      <c r="K603" s="343"/>
      <c r="L603" s="355"/>
      <c r="M603" s="343"/>
      <c r="N603" s="355"/>
      <c r="O603" s="343"/>
      <c r="P603" s="355"/>
      <c r="Q603" s="343"/>
      <c r="R603" s="347"/>
      <c r="S603" s="347"/>
      <c r="T603" s="303"/>
    </row>
    <row r="604" spans="1:20" hidden="1">
      <c r="A604" s="310" t="s">
        <v>114</v>
      </c>
      <c r="B604" s="495" t="s">
        <v>788</v>
      </c>
      <c r="C604" s="495" t="s">
        <v>189</v>
      </c>
      <c r="D604" s="296" t="s">
        <v>189</v>
      </c>
      <c r="E604" s="510" t="s">
        <v>609</v>
      </c>
      <c r="F604" s="283">
        <f t="shared" ref="F604:Q604" si="201">F75</f>
        <v>45819</v>
      </c>
      <c r="G604" s="281" t="str">
        <f t="shared" si="201"/>
        <v>10.00</v>
      </c>
      <c r="H604" s="283">
        <f t="shared" si="201"/>
        <v>45840</v>
      </c>
      <c r="I604" s="281" t="str">
        <f t="shared" si="201"/>
        <v>10.00</v>
      </c>
      <c r="J604" s="283">
        <f t="shared" si="201"/>
        <v>45905</v>
      </c>
      <c r="K604" s="281" t="str">
        <f t="shared" si="201"/>
        <v>15.00</v>
      </c>
      <c r="L604" s="283">
        <f t="shared" si="201"/>
        <v>45920</v>
      </c>
      <c r="M604" s="281" t="str">
        <f t="shared" si="201"/>
        <v>15.00</v>
      </c>
      <c r="N604" s="283">
        <f t="shared" si="201"/>
        <v>45238</v>
      </c>
      <c r="O604" s="281" t="str">
        <f t="shared" si="201"/>
        <v>8.30</v>
      </c>
      <c r="P604" s="283">
        <f t="shared" si="201"/>
        <v>0</v>
      </c>
      <c r="Q604" s="281">
        <f t="shared" si="201"/>
        <v>0</v>
      </c>
      <c r="R604" s="347"/>
      <c r="S604" s="347"/>
      <c r="T604" s="303"/>
    </row>
    <row r="605" spans="1:20" ht="41.25" hidden="1" thickBot="1">
      <c r="A605" s="310" t="s">
        <v>59</v>
      </c>
      <c r="B605" s="495" t="s">
        <v>788</v>
      </c>
      <c r="C605" s="495" t="s">
        <v>189</v>
      </c>
      <c r="D605" s="296" t="s">
        <v>189</v>
      </c>
      <c r="E605" s="643" t="s">
        <v>792</v>
      </c>
      <c r="F605" s="283">
        <f t="shared" ref="F605:Q605" si="202">F32</f>
        <v>45819</v>
      </c>
      <c r="G605" s="281" t="str">
        <f t="shared" si="202"/>
        <v>10.00</v>
      </c>
      <c r="H605" s="283">
        <f t="shared" si="202"/>
        <v>45840</v>
      </c>
      <c r="I605" s="281" t="str">
        <f t="shared" si="202"/>
        <v>10.00</v>
      </c>
      <c r="J605" s="283">
        <f t="shared" si="202"/>
        <v>45905</v>
      </c>
      <c r="K605" s="281" t="str">
        <f t="shared" si="202"/>
        <v>10.00</v>
      </c>
      <c r="L605" s="283">
        <f t="shared" si="202"/>
        <v>45920</v>
      </c>
      <c r="M605" s="281" t="str">
        <f t="shared" si="202"/>
        <v>10.00</v>
      </c>
      <c r="N605" s="283">
        <f t="shared" si="202"/>
        <v>45239</v>
      </c>
      <c r="O605" s="281" t="str">
        <f t="shared" si="202"/>
        <v>9.00</v>
      </c>
      <c r="P605" s="283">
        <f t="shared" si="202"/>
        <v>0</v>
      </c>
      <c r="Q605" s="281">
        <f t="shared" si="202"/>
        <v>0</v>
      </c>
      <c r="R605" s="347"/>
      <c r="S605" s="347"/>
      <c r="T605" s="303"/>
    </row>
    <row r="606" spans="1:20" hidden="1">
      <c r="A606" s="454"/>
      <c r="E606" s="454"/>
      <c r="F606" s="346"/>
      <c r="G606" s="347"/>
      <c r="H606" s="346"/>
      <c r="I606" s="347"/>
      <c r="J606" s="346"/>
      <c r="K606" s="347"/>
      <c r="L606" s="346"/>
      <c r="M606" s="347"/>
      <c r="N606" s="346"/>
      <c r="O606" s="347"/>
      <c r="P606" s="346"/>
      <c r="Q606" s="347"/>
      <c r="R606" s="347"/>
      <c r="S606" s="347"/>
      <c r="T606" s="303"/>
    </row>
    <row r="607" spans="1:20" ht="21" hidden="1" thickBot="1">
      <c r="A607" s="454"/>
      <c r="E607" s="454"/>
      <c r="F607" s="460"/>
      <c r="H607" s="460"/>
      <c r="I607" s="371"/>
      <c r="J607" s="460"/>
      <c r="K607" s="371"/>
      <c r="L607" s="460"/>
      <c r="M607" s="371"/>
      <c r="N607" s="460"/>
      <c r="O607" s="371"/>
      <c r="P607" s="460"/>
      <c r="Q607" s="371"/>
      <c r="R607" s="371"/>
      <c r="S607" s="371"/>
      <c r="T607" s="303"/>
    </row>
    <row r="608" spans="1:20" ht="21.75" hidden="1" thickTop="1" thickBot="1">
      <c r="A608" s="316"/>
      <c r="E608" s="311" t="s">
        <v>793</v>
      </c>
      <c r="F608" s="296"/>
      <c r="G608" s="347"/>
      <c r="H608" s="296"/>
      <c r="I608" s="347"/>
      <c r="J608" s="296"/>
      <c r="K608" s="347"/>
      <c r="L608" s="296"/>
      <c r="M608" s="347"/>
      <c r="N608" s="296"/>
      <c r="O608" s="347"/>
      <c r="P608" s="296"/>
      <c r="Q608" s="347"/>
      <c r="R608" s="347"/>
      <c r="S608" s="347"/>
      <c r="T608" s="303"/>
    </row>
    <row r="609" spans="1:20" ht="21" hidden="1" thickTop="1">
      <c r="A609" s="292" t="s">
        <v>794</v>
      </c>
      <c r="B609" s="495" t="s">
        <v>788</v>
      </c>
      <c r="C609" s="495" t="s">
        <v>189</v>
      </c>
      <c r="D609" s="296" t="s">
        <v>198</v>
      </c>
      <c r="E609" s="592" t="s">
        <v>610</v>
      </c>
      <c r="F609" s="283" t="e">
        <f>#REF!</f>
        <v>#REF!</v>
      </c>
      <c r="G609" s="281" t="e">
        <f>#REF!</f>
        <v>#REF!</v>
      </c>
      <c r="H609" s="283" t="e">
        <f>#REF!</f>
        <v>#REF!</v>
      </c>
      <c r="I609" s="281" t="e">
        <f>#REF!</f>
        <v>#REF!</v>
      </c>
      <c r="J609" s="283" t="e">
        <f>#REF!</f>
        <v>#REF!</v>
      </c>
      <c r="K609" s="281" t="e">
        <f>#REF!</f>
        <v>#REF!</v>
      </c>
      <c r="L609" s="283" t="e">
        <f>#REF!</f>
        <v>#REF!</v>
      </c>
      <c r="M609" s="281" t="e">
        <f>#REF!</f>
        <v>#REF!</v>
      </c>
      <c r="N609" s="283" t="e">
        <f>#REF!</f>
        <v>#REF!</v>
      </c>
      <c r="O609" s="281" t="e">
        <f>#REF!</f>
        <v>#REF!</v>
      </c>
      <c r="P609" s="283" t="e">
        <f>#REF!</f>
        <v>#REF!</v>
      </c>
      <c r="Q609" s="281" t="e">
        <f>#REF!</f>
        <v>#REF!</v>
      </c>
      <c r="R609" s="347"/>
      <c r="S609" s="347"/>
      <c r="T609" s="303"/>
    </row>
    <row r="610" spans="1:20" ht="21" hidden="1" thickBot="1">
      <c r="A610" s="310" t="s">
        <v>159</v>
      </c>
      <c r="B610" s="495" t="s">
        <v>788</v>
      </c>
      <c r="C610" s="495" t="s">
        <v>189</v>
      </c>
      <c r="D610" s="296" t="s">
        <v>198</v>
      </c>
      <c r="E610" s="592" t="s">
        <v>364</v>
      </c>
      <c r="F610" s="280">
        <f t="shared" ref="F610:Q610" si="203">F115</f>
        <v>45817</v>
      </c>
      <c r="G610" s="281" t="str">
        <f t="shared" si="203"/>
        <v>9.00</v>
      </c>
      <c r="H610" s="280">
        <f t="shared" si="203"/>
        <v>45838</v>
      </c>
      <c r="I610" s="281" t="str">
        <f t="shared" si="203"/>
        <v>9.00</v>
      </c>
      <c r="J610" s="280">
        <f t="shared" si="203"/>
        <v>45901</v>
      </c>
      <c r="K610" s="281" t="str">
        <f t="shared" si="203"/>
        <v>9.00</v>
      </c>
      <c r="L610" s="280">
        <f t="shared" si="203"/>
        <v>45916</v>
      </c>
      <c r="M610" s="281" t="str">
        <f t="shared" si="203"/>
        <v>9.00</v>
      </c>
      <c r="N610" s="280">
        <f t="shared" si="203"/>
        <v>45237</v>
      </c>
      <c r="O610" s="281">
        <f t="shared" si="203"/>
        <v>0.375</v>
      </c>
      <c r="P610" s="280">
        <f t="shared" si="203"/>
        <v>0</v>
      </c>
      <c r="Q610" s="281">
        <f t="shared" si="203"/>
        <v>0</v>
      </c>
      <c r="R610" s="347"/>
      <c r="S610" s="347"/>
      <c r="T610" s="303"/>
    </row>
    <row r="611" spans="1:20" hidden="1">
      <c r="A611" s="454"/>
      <c r="E611" s="509" t="s">
        <v>290</v>
      </c>
      <c r="F611" s="305"/>
      <c r="G611" s="343"/>
      <c r="H611" s="305"/>
      <c r="I611" s="343"/>
      <c r="J611" s="305"/>
      <c r="K611" s="343"/>
      <c r="L611" s="305"/>
      <c r="M611" s="343"/>
      <c r="N611" s="305"/>
      <c r="O611" s="343"/>
      <c r="P611" s="305"/>
      <c r="Q611" s="343"/>
      <c r="R611" s="347"/>
      <c r="S611" s="347"/>
      <c r="T611" s="303"/>
    </row>
    <row r="612" spans="1:20" ht="40.5" hidden="1">
      <c r="A612" s="310" t="s">
        <v>115</v>
      </c>
      <c r="B612" s="495" t="s">
        <v>788</v>
      </c>
      <c r="C612" s="495" t="s">
        <v>189</v>
      </c>
      <c r="D612" s="296" t="s">
        <v>198</v>
      </c>
      <c r="E612" s="510" t="s">
        <v>795</v>
      </c>
      <c r="F612" s="283">
        <f t="shared" ref="F612:Q612" si="204">F76</f>
        <v>45825</v>
      </c>
      <c r="G612" s="281" t="str">
        <f t="shared" si="204"/>
        <v>9:00</v>
      </c>
      <c r="H612" s="283">
        <f t="shared" si="204"/>
        <v>45847</v>
      </c>
      <c r="I612" s="281" t="str">
        <f t="shared" si="204"/>
        <v>9:00</v>
      </c>
      <c r="J612" s="283">
        <f t="shared" si="204"/>
        <v>45903</v>
      </c>
      <c r="K612" s="281" t="str">
        <f t="shared" si="204"/>
        <v>9:00</v>
      </c>
      <c r="L612" s="283">
        <f t="shared" si="204"/>
        <v>45918</v>
      </c>
      <c r="M612" s="281" t="str">
        <f t="shared" si="204"/>
        <v>9:00</v>
      </c>
      <c r="N612" s="283">
        <f t="shared" si="204"/>
        <v>45236</v>
      </c>
      <c r="O612" s="281" t="str">
        <f t="shared" si="204"/>
        <v>9.00</v>
      </c>
      <c r="P612" s="283">
        <f t="shared" si="204"/>
        <v>0</v>
      </c>
      <c r="Q612" s="281">
        <f t="shared" si="204"/>
        <v>0</v>
      </c>
      <c r="R612" s="347"/>
      <c r="S612" s="347"/>
      <c r="T612" s="303"/>
    </row>
    <row r="613" spans="1:20" ht="21" hidden="1" thickBot="1">
      <c r="A613" s="310" t="s">
        <v>161</v>
      </c>
      <c r="B613" s="495" t="s">
        <v>788</v>
      </c>
      <c r="C613" s="495" t="s">
        <v>189</v>
      </c>
      <c r="D613" s="296" t="s">
        <v>198</v>
      </c>
      <c r="E613" s="643" t="s">
        <v>796</v>
      </c>
      <c r="F613" s="305">
        <f t="shared" ref="F613:Q613" si="205">F117</f>
        <v>45827</v>
      </c>
      <c r="G613" s="281" t="str">
        <f t="shared" si="205"/>
        <v>9:00</v>
      </c>
      <c r="H613" s="305">
        <f t="shared" si="205"/>
        <v>45848</v>
      </c>
      <c r="I613" s="281" t="str">
        <f t="shared" si="205"/>
        <v>9:00</v>
      </c>
      <c r="J613" s="305">
        <f t="shared" si="205"/>
        <v>45911</v>
      </c>
      <c r="K613" s="281" t="str">
        <f t="shared" si="205"/>
        <v>9:00</v>
      </c>
      <c r="L613" s="305">
        <f t="shared" si="205"/>
        <v>45926</v>
      </c>
      <c r="M613" s="281" t="str">
        <f t="shared" si="205"/>
        <v>9:00</v>
      </c>
      <c r="N613" s="305">
        <f t="shared" si="205"/>
        <v>45238</v>
      </c>
      <c r="O613" s="281">
        <f t="shared" si="205"/>
        <v>0.41666666666666669</v>
      </c>
      <c r="P613" s="305">
        <f t="shared" si="205"/>
        <v>0</v>
      </c>
      <c r="Q613" s="281">
        <f t="shared" si="205"/>
        <v>0</v>
      </c>
      <c r="R613" s="347"/>
      <c r="S613" s="347"/>
      <c r="T613" s="303"/>
    </row>
    <row r="614" spans="1:20" ht="21" hidden="1" thickBot="1">
      <c r="A614" s="454"/>
      <c r="E614" s="454"/>
      <c r="F614" s="460"/>
      <c r="H614" s="460"/>
      <c r="I614" s="371"/>
      <c r="J614" s="460"/>
      <c r="K614" s="371"/>
      <c r="L614" s="460"/>
      <c r="M614" s="371"/>
      <c r="N614" s="460"/>
      <c r="O614" s="371"/>
      <c r="P614" s="460"/>
      <c r="Q614" s="371"/>
      <c r="R614" s="371"/>
      <c r="S614" s="371"/>
      <c r="T614" s="303"/>
    </row>
    <row r="615" spans="1:20" ht="21.75" hidden="1" thickTop="1" thickBot="1">
      <c r="A615" s="316"/>
      <c r="E615" s="311" t="s">
        <v>208</v>
      </c>
      <c r="F615" s="296"/>
      <c r="G615" s="347"/>
      <c r="H615" s="296"/>
      <c r="I615" s="347"/>
      <c r="J615" s="296"/>
      <c r="K615" s="347"/>
      <c r="L615" s="296"/>
      <c r="M615" s="347"/>
      <c r="N615" s="296"/>
      <c r="O615" s="347"/>
      <c r="P615" s="296"/>
      <c r="Q615" s="347"/>
      <c r="R615" s="347"/>
      <c r="S615" s="347"/>
      <c r="T615" s="303"/>
    </row>
    <row r="616" spans="1:20" ht="21" hidden="1" thickTop="1">
      <c r="A616" s="310" t="s">
        <v>87</v>
      </c>
      <c r="B616" s="495" t="s">
        <v>788</v>
      </c>
      <c r="C616" s="495" t="s">
        <v>198</v>
      </c>
      <c r="D616" s="296" t="s">
        <v>198</v>
      </c>
      <c r="E616" s="644" t="s">
        <v>429</v>
      </c>
      <c r="F616" s="283">
        <f t="shared" ref="F616:Q616" si="206">F51</f>
        <v>45818</v>
      </c>
      <c r="G616" s="281">
        <f t="shared" si="206"/>
        <v>0.375</v>
      </c>
      <c r="H616" s="283">
        <f t="shared" si="206"/>
        <v>45840</v>
      </c>
      <c r="I616" s="281">
        <f t="shared" si="206"/>
        <v>0.625</v>
      </c>
      <c r="J616" s="283">
        <f t="shared" si="206"/>
        <v>45910</v>
      </c>
      <c r="K616" s="281" t="str">
        <f t="shared" si="206"/>
        <v>9:00</v>
      </c>
      <c r="L616" s="283">
        <f t="shared" si="206"/>
        <v>45926</v>
      </c>
      <c r="M616" s="281" t="str">
        <f t="shared" si="206"/>
        <v>9:00</v>
      </c>
      <c r="N616" s="283">
        <f t="shared" si="206"/>
        <v>45239</v>
      </c>
      <c r="O616" s="281">
        <f t="shared" si="206"/>
        <v>0.375</v>
      </c>
      <c r="P616" s="283">
        <f t="shared" si="206"/>
        <v>0</v>
      </c>
      <c r="Q616" s="281">
        <f t="shared" si="206"/>
        <v>0</v>
      </c>
      <c r="R616" s="347"/>
      <c r="S616" s="347"/>
      <c r="T616" s="303"/>
    </row>
    <row r="617" spans="1:20" ht="21" hidden="1" thickBot="1">
      <c r="A617" s="310" t="s">
        <v>36</v>
      </c>
      <c r="B617" s="495" t="s">
        <v>788</v>
      </c>
      <c r="C617" s="495" t="s">
        <v>198</v>
      </c>
      <c r="D617" s="296" t="s">
        <v>198</v>
      </c>
      <c r="E617" s="483" t="s">
        <v>361</v>
      </c>
      <c r="F617" s="283">
        <f t="shared" ref="F617:Q617" si="207">F13</f>
        <v>45820</v>
      </c>
      <c r="G617" s="281">
        <f t="shared" si="207"/>
        <v>0.41666666666666669</v>
      </c>
      <c r="H617" s="283">
        <f t="shared" si="207"/>
        <v>45841</v>
      </c>
      <c r="I617" s="281">
        <f t="shared" si="207"/>
        <v>0.41666666666666669</v>
      </c>
      <c r="J617" s="283">
        <f t="shared" si="207"/>
        <v>45904</v>
      </c>
      <c r="K617" s="281">
        <f t="shared" si="207"/>
        <v>0.41666666666666669</v>
      </c>
      <c r="L617" s="283">
        <f t="shared" si="207"/>
        <v>45919</v>
      </c>
      <c r="M617" s="281">
        <f t="shared" si="207"/>
        <v>0.41666666666666669</v>
      </c>
      <c r="N617" s="283">
        <f t="shared" si="207"/>
        <v>45237</v>
      </c>
      <c r="O617" s="281">
        <f t="shared" si="207"/>
        <v>0.6875</v>
      </c>
      <c r="P617" s="283">
        <f t="shared" si="207"/>
        <v>0</v>
      </c>
      <c r="Q617" s="281">
        <f t="shared" si="207"/>
        <v>0</v>
      </c>
      <c r="R617" s="347"/>
      <c r="S617" s="347"/>
      <c r="T617" s="303"/>
    </row>
    <row r="618" spans="1:20" hidden="1">
      <c r="A618" s="454"/>
      <c r="E618" s="509" t="s">
        <v>290</v>
      </c>
      <c r="F618" s="305"/>
      <c r="G618" s="343"/>
      <c r="H618" s="305"/>
      <c r="I618" s="343"/>
      <c r="J618" s="305"/>
      <c r="K618" s="343"/>
      <c r="L618" s="305"/>
      <c r="M618" s="343"/>
      <c r="N618" s="305"/>
      <c r="O618" s="343"/>
      <c r="P618" s="305"/>
      <c r="Q618" s="343"/>
      <c r="R618" s="347"/>
      <c r="S618" s="347"/>
      <c r="T618" s="303"/>
    </row>
    <row r="619" spans="1:20" hidden="1">
      <c r="A619" s="310" t="s">
        <v>131</v>
      </c>
      <c r="B619" s="495" t="s">
        <v>788</v>
      </c>
      <c r="C619" s="495" t="s">
        <v>198</v>
      </c>
      <c r="D619" s="296" t="s">
        <v>198</v>
      </c>
      <c r="E619" s="304" t="s">
        <v>367</v>
      </c>
      <c r="F619" s="283">
        <f t="shared" ref="F619:Q619" si="208">F92</f>
        <v>45821</v>
      </c>
      <c r="G619" s="281" t="str">
        <f t="shared" si="208"/>
        <v>10:00</v>
      </c>
      <c r="H619" s="283">
        <f t="shared" si="208"/>
        <v>45842</v>
      </c>
      <c r="I619" s="281" t="str">
        <f t="shared" si="208"/>
        <v>10:00</v>
      </c>
      <c r="J619" s="283">
        <f t="shared" si="208"/>
        <v>45905</v>
      </c>
      <c r="K619" s="281" t="str">
        <f t="shared" si="208"/>
        <v>10:00</v>
      </c>
      <c r="L619" s="283">
        <f t="shared" si="208"/>
        <v>45923</v>
      </c>
      <c r="M619" s="281" t="str">
        <f t="shared" si="208"/>
        <v>10:00</v>
      </c>
      <c r="N619" s="283">
        <f t="shared" si="208"/>
        <v>45240</v>
      </c>
      <c r="O619" s="281">
        <f t="shared" si="208"/>
        <v>0.41666666666666669</v>
      </c>
      <c r="P619" s="283">
        <f t="shared" si="208"/>
        <v>0</v>
      </c>
      <c r="Q619" s="281">
        <f t="shared" si="208"/>
        <v>0</v>
      </c>
      <c r="R619" s="347"/>
      <c r="S619" s="347"/>
      <c r="T619" s="303"/>
    </row>
    <row r="620" spans="1:20" ht="21" hidden="1" thickBot="1">
      <c r="A620" s="310" t="s">
        <v>51</v>
      </c>
      <c r="B620" s="495" t="s">
        <v>788</v>
      </c>
      <c r="C620" s="495" t="s">
        <v>189</v>
      </c>
      <c r="D620" s="296" t="s">
        <v>198</v>
      </c>
      <c r="E620" s="511" t="s">
        <v>368</v>
      </c>
      <c r="F620" s="283">
        <f t="shared" ref="F620:Q620" si="209">F26</f>
        <v>45818</v>
      </c>
      <c r="G620" s="281">
        <f t="shared" si="209"/>
        <v>0.625</v>
      </c>
      <c r="H620" s="283">
        <f t="shared" si="209"/>
        <v>45839</v>
      </c>
      <c r="I620" s="281">
        <f t="shared" si="209"/>
        <v>0.625</v>
      </c>
      <c r="J620" s="283">
        <f t="shared" si="209"/>
        <v>45902</v>
      </c>
      <c r="K620" s="281" t="str">
        <f t="shared" si="209"/>
        <v>10:00</v>
      </c>
      <c r="L620" s="283">
        <f t="shared" si="209"/>
        <v>45917</v>
      </c>
      <c r="M620" s="281" t="str">
        <f t="shared" si="209"/>
        <v>10:00</v>
      </c>
      <c r="N620" s="283">
        <f t="shared" si="209"/>
        <v>45236</v>
      </c>
      <c r="O620" s="281" t="str">
        <f t="shared" si="209"/>
        <v>9.00</v>
      </c>
      <c r="P620" s="283">
        <f t="shared" si="209"/>
        <v>0</v>
      </c>
      <c r="Q620" s="281">
        <f t="shared" si="209"/>
        <v>0</v>
      </c>
      <c r="R620" s="347"/>
      <c r="S620" s="347"/>
      <c r="T620" s="303"/>
    </row>
    <row r="621" spans="1:20" ht="21" hidden="1" thickBot="1">
      <c r="A621" s="454"/>
      <c r="E621" s="454"/>
      <c r="F621" s="460"/>
      <c r="H621" s="460"/>
      <c r="I621" s="371"/>
      <c r="J621" s="460"/>
      <c r="K621" s="371"/>
      <c r="L621" s="460"/>
      <c r="M621" s="371"/>
      <c r="N621" s="460"/>
      <c r="O621" s="371"/>
      <c r="P621" s="460"/>
      <c r="Q621" s="371"/>
      <c r="R621" s="371"/>
      <c r="S621" s="371"/>
      <c r="T621" s="303"/>
    </row>
    <row r="622" spans="1:20" ht="21.75" hidden="1" thickTop="1" thickBot="1">
      <c r="A622" s="302"/>
      <c r="E622" s="311" t="s">
        <v>214</v>
      </c>
      <c r="F622" s="312"/>
      <c r="G622" s="313"/>
      <c r="H622" s="312"/>
      <c r="I622" s="313"/>
      <c r="J622" s="312"/>
      <c r="K622" s="313"/>
      <c r="L622" s="312"/>
      <c r="M622" s="313"/>
      <c r="N622" s="312"/>
      <c r="O622" s="313"/>
      <c r="P622" s="312"/>
      <c r="Q622" s="313"/>
      <c r="R622" s="313"/>
      <c r="S622" s="313"/>
      <c r="T622" s="303"/>
    </row>
    <row r="623" spans="1:20" ht="41.25" hidden="1" thickTop="1">
      <c r="A623" s="270" t="s">
        <v>50</v>
      </c>
      <c r="B623" s="495" t="s">
        <v>608</v>
      </c>
      <c r="C623" s="495" t="s">
        <v>198</v>
      </c>
      <c r="D623" s="296" t="s">
        <v>198</v>
      </c>
      <c r="E623" s="602" t="s">
        <v>616</v>
      </c>
      <c r="F623" s="280">
        <f t="shared" ref="F623:Q623" si="210">F25</f>
        <v>45828</v>
      </c>
      <c r="G623" s="281" t="str">
        <f t="shared" si="210"/>
        <v>9:00</v>
      </c>
      <c r="H623" s="280">
        <f t="shared" si="210"/>
        <v>45849</v>
      </c>
      <c r="I623" s="281" t="str">
        <f t="shared" si="210"/>
        <v>9:00</v>
      </c>
      <c r="J623" s="280">
        <f t="shared" si="210"/>
        <v>45905</v>
      </c>
      <c r="K623" s="281" t="str">
        <f t="shared" si="210"/>
        <v>9:00</v>
      </c>
      <c r="L623" s="280">
        <f t="shared" si="210"/>
        <v>45920</v>
      </c>
      <c r="M623" s="281" t="str">
        <f t="shared" si="210"/>
        <v>9:00</v>
      </c>
      <c r="N623" s="280">
        <f t="shared" si="210"/>
        <v>45238</v>
      </c>
      <c r="O623" s="281">
        <f t="shared" si="210"/>
        <v>0.375</v>
      </c>
      <c r="P623" s="280">
        <f t="shared" si="210"/>
        <v>0</v>
      </c>
      <c r="Q623" s="281">
        <f t="shared" si="210"/>
        <v>0</v>
      </c>
      <c r="R623" s="347"/>
      <c r="S623" s="347"/>
      <c r="T623" s="303"/>
    </row>
    <row r="624" spans="1:20" hidden="1">
      <c r="A624" s="302"/>
      <c r="E624" s="601"/>
      <c r="F624" s="346"/>
      <c r="G624" s="347"/>
      <c r="T624" s="303"/>
    </row>
    <row r="625" spans="1:20" hidden="1">
      <c r="A625" s="302"/>
      <c r="E625" s="601"/>
      <c r="F625" s="346"/>
      <c r="G625" s="347"/>
      <c r="T625" s="303"/>
    </row>
    <row r="626" spans="1:20" hidden="1">
      <c r="A626" s="310" t="s">
        <v>115</v>
      </c>
      <c r="B626" s="495" t="s">
        <v>788</v>
      </c>
      <c r="C626" s="495" t="s">
        <v>189</v>
      </c>
      <c r="D626" s="296" t="s">
        <v>198</v>
      </c>
      <c r="E626" s="310" t="s">
        <v>613</v>
      </c>
      <c r="F626" s="283">
        <f t="shared" ref="F626:Q626" si="211">F76</f>
        <v>45825</v>
      </c>
      <c r="G626" s="281" t="str">
        <f t="shared" si="211"/>
        <v>9:00</v>
      </c>
      <c r="H626" s="283">
        <f t="shared" si="211"/>
        <v>45847</v>
      </c>
      <c r="I626" s="281" t="str">
        <f t="shared" si="211"/>
        <v>9:00</v>
      </c>
      <c r="J626" s="283">
        <f t="shared" si="211"/>
        <v>45903</v>
      </c>
      <c r="K626" s="281" t="str">
        <f t="shared" si="211"/>
        <v>9:00</v>
      </c>
      <c r="L626" s="283">
        <f t="shared" si="211"/>
        <v>45918</v>
      </c>
      <c r="M626" s="281" t="str">
        <f t="shared" si="211"/>
        <v>9:00</v>
      </c>
      <c r="N626" s="283">
        <f t="shared" si="211"/>
        <v>45236</v>
      </c>
      <c r="O626" s="281" t="str">
        <f t="shared" si="211"/>
        <v>9.00</v>
      </c>
      <c r="P626" s="283">
        <f t="shared" si="211"/>
        <v>0</v>
      </c>
      <c r="Q626" s="281">
        <f t="shared" si="211"/>
        <v>0</v>
      </c>
      <c r="R626" s="347"/>
      <c r="S626" s="347"/>
      <c r="T626" s="303"/>
    </row>
    <row r="627" spans="1:20" hidden="1">
      <c r="A627" s="302"/>
      <c r="E627" s="297"/>
      <c r="F627" s="346"/>
      <c r="G627" s="347"/>
      <c r="H627" s="346"/>
      <c r="I627" s="347"/>
      <c r="J627" s="346"/>
      <c r="K627" s="347"/>
      <c r="L627" s="346"/>
      <c r="M627" s="347"/>
      <c r="N627" s="346"/>
      <c r="O627" s="347"/>
      <c r="P627" s="346"/>
      <c r="Q627" s="347"/>
      <c r="R627" s="347"/>
      <c r="S627" s="347"/>
      <c r="T627" s="303"/>
    </row>
    <row r="628" spans="1:20" hidden="1">
      <c r="A628" s="302"/>
      <c r="E628" s="297"/>
      <c r="F628" s="346"/>
      <c r="G628" s="347"/>
      <c r="H628" s="346"/>
      <c r="I628" s="347"/>
      <c r="J628" s="346"/>
      <c r="K628" s="347"/>
      <c r="L628" s="346"/>
      <c r="M628" s="347"/>
      <c r="N628" s="346"/>
      <c r="O628" s="347"/>
      <c r="P628" s="346"/>
      <c r="Q628" s="347"/>
      <c r="R628" s="347"/>
      <c r="S628" s="347"/>
      <c r="T628" s="303"/>
    </row>
    <row r="629" spans="1:20" hidden="1">
      <c r="A629" s="316"/>
      <c r="E629" s="454"/>
      <c r="F629" s="296"/>
      <c r="G629" s="347"/>
      <c r="T629" s="303"/>
    </row>
    <row r="630" spans="1:20" hidden="1">
      <c r="A630" s="316"/>
      <c r="E630" s="454" t="s">
        <v>797</v>
      </c>
      <c r="F630" s="296"/>
      <c r="G630" s="347"/>
      <c r="I630" s="296"/>
      <c r="J630" s="296" t="s">
        <v>310</v>
      </c>
      <c r="T630" s="303"/>
    </row>
    <row r="631" spans="1:20" hidden="1">
      <c r="A631" s="316"/>
      <c r="E631" s="454"/>
      <c r="F631" s="296"/>
      <c r="G631" s="347"/>
      <c r="I631" s="296"/>
      <c r="J631" s="296" t="s">
        <v>798</v>
      </c>
      <c r="T631" s="303"/>
    </row>
    <row r="632" spans="1:20" hidden="1">
      <c r="A632" s="316"/>
      <c r="E632" s="454"/>
      <c r="F632" s="296"/>
      <c r="G632" s="347"/>
      <c r="I632" s="296"/>
      <c r="L632" s="296"/>
      <c r="T632" s="303"/>
    </row>
    <row r="633" spans="1:20" hidden="1">
      <c r="A633" s="454"/>
      <c r="E633" s="454"/>
      <c r="F633" s="346"/>
      <c r="G633" s="347"/>
      <c r="H633" s="346"/>
      <c r="I633" s="347"/>
      <c r="J633" s="346"/>
      <c r="K633" s="347"/>
      <c r="L633" s="346"/>
      <c r="M633" s="347"/>
      <c r="N633" s="346"/>
      <c r="O633" s="347"/>
      <c r="P633" s="346"/>
      <c r="Q633" s="347"/>
      <c r="R633" s="347"/>
      <c r="S633" s="347"/>
      <c r="T633" s="303"/>
    </row>
    <row r="634" spans="1:20" hidden="1">
      <c r="A634" s="454"/>
      <c r="E634" s="454"/>
      <c r="F634" s="346"/>
      <c r="G634" s="347"/>
      <c r="H634" s="346"/>
      <c r="I634" s="347"/>
      <c r="J634" s="346"/>
      <c r="K634" s="347"/>
      <c r="L634" s="346"/>
      <c r="M634" s="347"/>
      <c r="N634" s="346"/>
      <c r="O634" s="347"/>
      <c r="P634" s="346"/>
      <c r="Q634" s="347"/>
      <c r="R634" s="347"/>
      <c r="S634" s="347"/>
      <c r="T634" s="303"/>
    </row>
    <row r="635" spans="1:20" hidden="1">
      <c r="A635" s="302"/>
      <c r="E635" s="601"/>
      <c r="F635" s="346"/>
      <c r="G635" s="347"/>
      <c r="T635" s="303"/>
    </row>
    <row r="636" spans="1:20" ht="25.5" hidden="1">
      <c r="A636" s="316"/>
      <c r="E636" s="701" t="s">
        <v>0</v>
      </c>
      <c r="F636" s="701"/>
      <c r="G636" s="701"/>
      <c r="H636" s="701"/>
      <c r="I636" s="701"/>
      <c r="J636" s="701"/>
      <c r="K636" s="701"/>
      <c r="L636" s="701"/>
      <c r="M636" s="701"/>
      <c r="N636" s="701"/>
      <c r="O636" s="701"/>
      <c r="P636" s="701"/>
      <c r="Q636" s="701"/>
      <c r="R636" s="415"/>
      <c r="S636" s="415"/>
      <c r="T636" s="303"/>
    </row>
    <row r="637" spans="1:20" ht="25.5" hidden="1">
      <c r="A637" s="316"/>
      <c r="E637" s="701" t="s">
        <v>179</v>
      </c>
      <c r="F637" s="701"/>
      <c r="G637" s="701"/>
      <c r="H637" s="701"/>
      <c r="I637" s="701"/>
      <c r="J637" s="701"/>
      <c r="K637" s="701"/>
      <c r="L637" s="701"/>
      <c r="M637" s="701"/>
      <c r="N637" s="701"/>
      <c r="O637" s="701"/>
      <c r="P637" s="701"/>
      <c r="Q637" s="701"/>
      <c r="R637" s="415"/>
      <c r="S637" s="415"/>
      <c r="T637" s="303"/>
    </row>
    <row r="638" spans="1:20" ht="30" hidden="1">
      <c r="A638" s="316"/>
      <c r="E638" s="702" t="s">
        <v>785</v>
      </c>
      <c r="F638" s="702"/>
      <c r="G638" s="702"/>
      <c r="H638" s="702"/>
      <c r="I638" s="702"/>
      <c r="J638" s="702"/>
      <c r="K638" s="702"/>
      <c r="L638" s="702"/>
      <c r="M638" s="702"/>
      <c r="N638" s="702"/>
      <c r="O638" s="702"/>
      <c r="P638" s="702"/>
      <c r="Q638" s="702"/>
      <c r="R638" s="415"/>
      <c r="S638" s="415"/>
      <c r="T638" s="303"/>
    </row>
    <row r="639" spans="1:20" ht="25.5" hidden="1">
      <c r="A639" s="316"/>
      <c r="E639" s="701" t="s">
        <v>760</v>
      </c>
      <c r="F639" s="701"/>
      <c r="G639" s="701"/>
      <c r="H639" s="701"/>
      <c r="I639" s="701"/>
      <c r="J639" s="701"/>
      <c r="K639" s="701"/>
      <c r="L639" s="701"/>
      <c r="M639" s="701"/>
      <c r="N639" s="701"/>
      <c r="O639" s="701"/>
      <c r="P639" s="701"/>
      <c r="Q639" s="701"/>
      <c r="R639" s="415"/>
      <c r="S639" s="415"/>
      <c r="T639" s="303"/>
    </row>
    <row r="640" spans="1:20" ht="25.5" hidden="1">
      <c r="A640" s="316"/>
      <c r="E640" s="442"/>
      <c r="F640" s="442"/>
      <c r="G640" s="442"/>
      <c r="H640" s="442"/>
      <c r="I640" s="442"/>
      <c r="J640" s="442"/>
      <c r="K640" s="442"/>
      <c r="L640" s="442"/>
      <c r="M640" s="442"/>
      <c r="N640" s="442"/>
      <c r="O640" s="442"/>
      <c r="P640" s="442"/>
      <c r="Q640" s="442"/>
      <c r="R640" s="442"/>
      <c r="S640" s="442"/>
      <c r="T640" s="303"/>
    </row>
    <row r="641" spans="1:20" hidden="1">
      <c r="A641" s="302"/>
      <c r="E641" s="601"/>
      <c r="F641" s="346"/>
      <c r="G641" s="347"/>
      <c r="T641" s="303"/>
    </row>
    <row r="642" spans="1:20" ht="27" hidden="1">
      <c r="A642" s="302"/>
      <c r="E642" s="700" t="s">
        <v>799</v>
      </c>
      <c r="F642" s="700"/>
      <c r="G642" s="700"/>
      <c r="H642" s="700"/>
      <c r="I642" s="700"/>
      <c r="J642" s="700"/>
      <c r="K642" s="700"/>
      <c r="L642" s="700"/>
      <c r="M642" s="700"/>
      <c r="N642" s="700"/>
      <c r="O642" s="700"/>
      <c r="P642" s="700"/>
      <c r="Q642" s="700"/>
      <c r="R642" s="415"/>
      <c r="S642" s="415"/>
      <c r="T642" s="303"/>
    </row>
    <row r="643" spans="1:20" ht="27.75" hidden="1" thickBot="1">
      <c r="A643" s="302"/>
      <c r="E643" s="468"/>
      <c r="F643" s="468"/>
      <c r="G643" s="468"/>
      <c r="T643" s="303"/>
    </row>
    <row r="644" spans="1:20" ht="21.75" hidden="1" customHeight="1" thickBot="1">
      <c r="A644" s="454"/>
      <c r="E644" s="688" t="s">
        <v>182</v>
      </c>
      <c r="F644" s="709" t="s">
        <v>398</v>
      </c>
      <c r="G644" s="710"/>
      <c r="H644" s="710"/>
      <c r="I644" s="711"/>
      <c r="J644" s="709" t="s">
        <v>743</v>
      </c>
      <c r="K644" s="710"/>
      <c r="L644" s="710"/>
      <c r="M644" s="711"/>
      <c r="N644" s="712" t="s">
        <v>183</v>
      </c>
      <c r="O644" s="713"/>
      <c r="P644" s="712" t="s">
        <v>184</v>
      </c>
      <c r="Q644" s="713"/>
      <c r="R644" s="629"/>
      <c r="S644" s="629"/>
      <c r="T644" s="303"/>
    </row>
    <row r="645" spans="1:20" ht="21.75" hidden="1" customHeight="1" thickBot="1">
      <c r="A645" s="454"/>
      <c r="E645" s="689"/>
      <c r="F645" s="672" t="s">
        <v>12</v>
      </c>
      <c r="G645" s="673"/>
      <c r="H645" s="672" t="s">
        <v>13</v>
      </c>
      <c r="I645" s="673"/>
      <c r="J645" s="672" t="s">
        <v>12</v>
      </c>
      <c r="K645" s="673"/>
      <c r="L645" s="672" t="s">
        <v>13</v>
      </c>
      <c r="M645" s="673"/>
      <c r="N645" s="714"/>
      <c r="O645" s="715"/>
      <c r="P645" s="714"/>
      <c r="Q645" s="715"/>
      <c r="R645" s="629"/>
      <c r="S645" s="629"/>
      <c r="T645" s="303"/>
    </row>
    <row r="646" spans="1:20" ht="21" hidden="1" thickBot="1">
      <c r="A646" s="454"/>
      <c r="E646" s="692"/>
      <c r="F646" s="344" t="s">
        <v>185</v>
      </c>
      <c r="G646" s="345" t="s">
        <v>186</v>
      </c>
      <c r="H646" s="344" t="s">
        <v>185</v>
      </c>
      <c r="I646" s="345" t="s">
        <v>186</v>
      </c>
      <c r="J646" s="344" t="s">
        <v>185</v>
      </c>
      <c r="K646" s="345" t="s">
        <v>186</v>
      </c>
      <c r="L646" s="344" t="s">
        <v>185</v>
      </c>
      <c r="M646" s="345" t="s">
        <v>186</v>
      </c>
      <c r="N646" s="344" t="s">
        <v>185</v>
      </c>
      <c r="O646" s="345" t="s">
        <v>186</v>
      </c>
      <c r="P646" s="344" t="s">
        <v>185</v>
      </c>
      <c r="Q646" s="345" t="s">
        <v>186</v>
      </c>
      <c r="R646" s="630"/>
      <c r="S646" s="630"/>
      <c r="T646" s="303"/>
    </row>
    <row r="647" spans="1:20" ht="21.75" hidden="1" thickTop="1" thickBot="1">
      <c r="A647" s="454"/>
      <c r="E647" s="311" t="s">
        <v>787</v>
      </c>
      <c r="F647" s="296"/>
      <c r="G647" s="347"/>
      <c r="T647" s="303"/>
    </row>
    <row r="648" spans="1:20" ht="41.25" hidden="1" thickTop="1">
      <c r="A648" s="270" t="s">
        <v>43</v>
      </c>
      <c r="B648" s="495" t="s">
        <v>788</v>
      </c>
      <c r="C648" s="495" t="s">
        <v>189</v>
      </c>
      <c r="D648" s="296" t="s">
        <v>189</v>
      </c>
      <c r="E648" s="642" t="s">
        <v>800</v>
      </c>
      <c r="F648" s="280">
        <f t="shared" ref="F648:Q648" si="212">F21</f>
        <v>45824</v>
      </c>
      <c r="G648" s="281" t="str">
        <f t="shared" si="212"/>
        <v>9:00</v>
      </c>
      <c r="H648" s="280">
        <f t="shared" si="212"/>
        <v>45845</v>
      </c>
      <c r="I648" s="281" t="str">
        <f t="shared" si="212"/>
        <v>9:00</v>
      </c>
      <c r="J648" s="280">
        <f t="shared" si="212"/>
        <v>45908</v>
      </c>
      <c r="K648" s="281" t="str">
        <f t="shared" si="212"/>
        <v>9:00</v>
      </c>
      <c r="L648" s="280">
        <f t="shared" si="212"/>
        <v>45923</v>
      </c>
      <c r="M648" s="281" t="str">
        <f t="shared" si="212"/>
        <v>9:00</v>
      </c>
      <c r="N648" s="280">
        <f t="shared" si="212"/>
        <v>45239</v>
      </c>
      <c r="O648" s="281">
        <f t="shared" si="212"/>
        <v>0.375</v>
      </c>
      <c r="P648" s="280">
        <f t="shared" si="212"/>
        <v>0</v>
      </c>
      <c r="Q648" s="281">
        <f t="shared" si="212"/>
        <v>0</v>
      </c>
      <c r="R648" s="347"/>
      <c r="S648" s="347"/>
      <c r="T648" s="303"/>
    </row>
    <row r="649" spans="1:20" hidden="1">
      <c r="A649" s="310" t="s">
        <v>123</v>
      </c>
      <c r="B649" s="495" t="s">
        <v>788</v>
      </c>
      <c r="C649" s="495" t="s">
        <v>189</v>
      </c>
      <c r="D649" s="296" t="s">
        <v>189</v>
      </c>
      <c r="E649" s="642" t="s">
        <v>801</v>
      </c>
      <c r="F649" s="280">
        <f t="shared" ref="F649:M649" si="213">F84</f>
        <v>45821</v>
      </c>
      <c r="G649" s="281">
        <f t="shared" si="213"/>
        <v>0.5</v>
      </c>
      <c r="H649" s="280">
        <f t="shared" si="213"/>
        <v>45842</v>
      </c>
      <c r="I649" s="281">
        <f t="shared" si="213"/>
        <v>0.5</v>
      </c>
      <c r="J649" s="280">
        <f t="shared" si="213"/>
        <v>45905</v>
      </c>
      <c r="K649" s="281">
        <f t="shared" si="213"/>
        <v>0.5</v>
      </c>
      <c r="L649" s="280">
        <f t="shared" si="213"/>
        <v>45923</v>
      </c>
      <c r="M649" s="281">
        <f t="shared" si="213"/>
        <v>0.5</v>
      </c>
      <c r="N649" s="280">
        <f>N83</f>
        <v>45240</v>
      </c>
      <c r="O649" s="281" t="str">
        <f>O83</f>
        <v>15.30</v>
      </c>
      <c r="P649" s="280">
        <f>P83</f>
        <v>0</v>
      </c>
      <c r="Q649" s="281">
        <f>Q83</f>
        <v>0</v>
      </c>
      <c r="R649" s="347"/>
      <c r="S649" s="347"/>
      <c r="T649" s="303"/>
    </row>
    <row r="650" spans="1:20" ht="21" hidden="1" thickBot="1">
      <c r="A650" s="310" t="s">
        <v>802</v>
      </c>
      <c r="B650" s="495" t="s">
        <v>788</v>
      </c>
      <c r="C650" s="495" t="s">
        <v>189</v>
      </c>
      <c r="D650" s="296" t="s">
        <v>189</v>
      </c>
      <c r="E650" s="642" t="s">
        <v>791</v>
      </c>
      <c r="F650" s="280">
        <f t="shared" ref="F650:Q650" si="214">F116</f>
        <v>45827</v>
      </c>
      <c r="G650" s="280" t="str">
        <f t="shared" si="214"/>
        <v>15:30</v>
      </c>
      <c r="H650" s="280">
        <f t="shared" si="214"/>
        <v>45848</v>
      </c>
      <c r="I650" s="280" t="str">
        <f t="shared" si="214"/>
        <v>15:30</v>
      </c>
      <c r="J650" s="280">
        <f t="shared" si="214"/>
        <v>45911</v>
      </c>
      <c r="K650" s="280" t="str">
        <f t="shared" si="214"/>
        <v>15:30</v>
      </c>
      <c r="L650" s="280">
        <f t="shared" si="214"/>
        <v>45926</v>
      </c>
      <c r="M650" s="280" t="str">
        <f t="shared" si="214"/>
        <v>15:30</v>
      </c>
      <c r="N650" s="280">
        <f t="shared" si="214"/>
        <v>45239</v>
      </c>
      <c r="O650" s="281">
        <f t="shared" si="214"/>
        <v>0.45833333333333331</v>
      </c>
      <c r="P650" s="280">
        <f t="shared" si="214"/>
        <v>0</v>
      </c>
      <c r="Q650" s="281">
        <f t="shared" si="214"/>
        <v>0</v>
      </c>
      <c r="R650" s="347"/>
      <c r="S650" s="347"/>
      <c r="T650" s="303"/>
    </row>
    <row r="651" spans="1:20" hidden="1">
      <c r="A651" s="454"/>
      <c r="E651" s="509" t="s">
        <v>290</v>
      </c>
      <c r="F651" s="401"/>
      <c r="G651" s="343"/>
      <c r="H651" s="355"/>
      <c r="I651" s="343"/>
      <c r="J651" s="355"/>
      <c r="K651" s="343"/>
      <c r="L651" s="355"/>
      <c r="M651" s="343"/>
      <c r="N651" s="355"/>
      <c r="O651" s="343"/>
      <c r="P651" s="355"/>
      <c r="Q651" s="343"/>
      <c r="R651" s="347"/>
      <c r="S651" s="347"/>
      <c r="T651" s="303"/>
    </row>
    <row r="652" spans="1:20" hidden="1">
      <c r="A652" s="310" t="s">
        <v>802</v>
      </c>
      <c r="B652" s="495" t="s">
        <v>788</v>
      </c>
      <c r="C652" s="495" t="s">
        <v>189</v>
      </c>
      <c r="D652" s="296" t="s">
        <v>189</v>
      </c>
      <c r="E652" s="510" t="s">
        <v>609</v>
      </c>
      <c r="F652" s="283">
        <f t="shared" ref="F652:Q652" si="215">F75</f>
        <v>45819</v>
      </c>
      <c r="G652" s="283" t="str">
        <f t="shared" si="215"/>
        <v>10.00</v>
      </c>
      <c r="H652" s="283">
        <f t="shared" si="215"/>
        <v>45840</v>
      </c>
      <c r="I652" s="283" t="str">
        <f t="shared" si="215"/>
        <v>10.00</v>
      </c>
      <c r="J652" s="283">
        <f t="shared" si="215"/>
        <v>45905</v>
      </c>
      <c r="K652" s="283" t="str">
        <f t="shared" si="215"/>
        <v>15.00</v>
      </c>
      <c r="L652" s="283">
        <f t="shared" si="215"/>
        <v>45920</v>
      </c>
      <c r="M652" s="283" t="str">
        <f t="shared" si="215"/>
        <v>15.00</v>
      </c>
      <c r="N652" s="283">
        <f t="shared" si="215"/>
        <v>45238</v>
      </c>
      <c r="O652" s="283" t="str">
        <f t="shared" si="215"/>
        <v>8.30</v>
      </c>
      <c r="P652" s="283">
        <f t="shared" si="215"/>
        <v>0</v>
      </c>
      <c r="Q652" s="283">
        <f t="shared" si="215"/>
        <v>0</v>
      </c>
      <c r="R652" s="346"/>
      <c r="S652" s="346"/>
      <c r="T652" s="303"/>
    </row>
    <row r="653" spans="1:20" ht="41.25" hidden="1" thickBot="1">
      <c r="A653" s="310" t="s">
        <v>803</v>
      </c>
      <c r="B653" s="495" t="s">
        <v>788</v>
      </c>
      <c r="C653" s="495" t="s">
        <v>189</v>
      </c>
      <c r="D653" s="296" t="s">
        <v>189</v>
      </c>
      <c r="E653" s="643" t="s">
        <v>792</v>
      </c>
      <c r="F653" s="283">
        <f t="shared" ref="F653:Q653" si="216">F32</f>
        <v>45819</v>
      </c>
      <c r="G653" s="281" t="str">
        <f t="shared" si="216"/>
        <v>10.00</v>
      </c>
      <c r="H653" s="283">
        <f t="shared" si="216"/>
        <v>45840</v>
      </c>
      <c r="I653" s="281" t="str">
        <f t="shared" si="216"/>
        <v>10.00</v>
      </c>
      <c r="J653" s="283">
        <f t="shared" si="216"/>
        <v>45905</v>
      </c>
      <c r="K653" s="281" t="str">
        <f t="shared" si="216"/>
        <v>10.00</v>
      </c>
      <c r="L653" s="283">
        <f t="shared" si="216"/>
        <v>45920</v>
      </c>
      <c r="M653" s="281" t="str">
        <f t="shared" si="216"/>
        <v>10.00</v>
      </c>
      <c r="N653" s="283">
        <f t="shared" si="216"/>
        <v>45239</v>
      </c>
      <c r="O653" s="281" t="str">
        <f t="shared" si="216"/>
        <v>9.00</v>
      </c>
      <c r="P653" s="283">
        <f t="shared" si="216"/>
        <v>0</v>
      </c>
      <c r="Q653" s="281">
        <f t="shared" si="216"/>
        <v>0</v>
      </c>
      <c r="R653" s="347"/>
      <c r="S653" s="347"/>
      <c r="T653" s="303"/>
    </row>
    <row r="654" spans="1:20" hidden="1">
      <c r="A654" s="454"/>
      <c r="E654" s="454"/>
      <c r="F654" s="346"/>
      <c r="G654" s="347"/>
      <c r="H654" s="346"/>
      <c r="I654" s="347"/>
      <c r="J654" s="346"/>
      <c r="K654" s="347"/>
      <c r="L654" s="346"/>
      <c r="M654" s="347"/>
      <c r="N654" s="346"/>
      <c r="O654" s="347"/>
      <c r="P654" s="346"/>
      <c r="Q654" s="347"/>
      <c r="R654" s="347"/>
      <c r="S654" s="347"/>
      <c r="T654" s="303"/>
    </row>
    <row r="655" spans="1:20" ht="21" hidden="1" thickBot="1">
      <c r="A655" s="454"/>
      <c r="E655" s="454"/>
      <c r="F655" s="346"/>
      <c r="G655" s="347"/>
      <c r="H655" s="346"/>
      <c r="I655" s="347"/>
      <c r="J655" s="346"/>
      <c r="K655" s="347"/>
      <c r="L655" s="346"/>
      <c r="M655" s="347"/>
      <c r="N655" s="346"/>
      <c r="O655" s="347"/>
      <c r="P655" s="346"/>
      <c r="Q655" s="347"/>
      <c r="R655" s="347"/>
      <c r="S655" s="347"/>
      <c r="T655" s="303"/>
    </row>
    <row r="656" spans="1:20" ht="21.75" hidden="1" thickTop="1" thickBot="1">
      <c r="A656" s="316"/>
      <c r="E656" s="311" t="s">
        <v>793</v>
      </c>
      <c r="F656" s="296"/>
      <c r="G656" s="347"/>
      <c r="H656" s="296"/>
      <c r="I656" s="347"/>
      <c r="J656" s="296"/>
      <c r="K656" s="347"/>
      <c r="L656" s="296"/>
      <c r="M656" s="347"/>
      <c r="N656" s="296"/>
      <c r="O656" s="347"/>
      <c r="P656" s="296"/>
      <c r="Q656" s="347"/>
      <c r="R656" s="347"/>
      <c r="S656" s="347"/>
      <c r="T656" s="303"/>
    </row>
    <row r="657" spans="1:20" ht="21" hidden="1" thickTop="1">
      <c r="A657" s="292" t="s">
        <v>794</v>
      </c>
      <c r="B657" s="495" t="s">
        <v>788</v>
      </c>
      <c r="C657" s="495" t="s">
        <v>189</v>
      </c>
      <c r="D657" s="296" t="s">
        <v>198</v>
      </c>
      <c r="E657" s="642" t="s">
        <v>610</v>
      </c>
      <c r="F657" s="280" t="e">
        <f>#REF!</f>
        <v>#REF!</v>
      </c>
      <c r="G657" s="281" t="e">
        <f>#REF!</f>
        <v>#REF!</v>
      </c>
      <c r="H657" s="283" t="e">
        <f>#REF!</f>
        <v>#REF!</v>
      </c>
      <c r="I657" s="281" t="e">
        <f>#REF!</f>
        <v>#REF!</v>
      </c>
      <c r="J657" s="283" t="e">
        <f>#REF!</f>
        <v>#REF!</v>
      </c>
      <c r="K657" s="281" t="e">
        <f>#REF!</f>
        <v>#REF!</v>
      </c>
      <c r="L657" s="283" t="e">
        <f>#REF!</f>
        <v>#REF!</v>
      </c>
      <c r="M657" s="281" t="e">
        <f>#REF!</f>
        <v>#REF!</v>
      </c>
      <c r="N657" s="283" t="e">
        <f>#REF!</f>
        <v>#REF!</v>
      </c>
      <c r="O657" s="281" t="e">
        <f>#REF!</f>
        <v>#REF!</v>
      </c>
      <c r="P657" s="283" t="e">
        <f>#REF!</f>
        <v>#REF!</v>
      </c>
      <c r="Q657" s="281" t="e">
        <f>#REF!</f>
        <v>#REF!</v>
      </c>
      <c r="R657" s="347"/>
      <c r="S657" s="347"/>
      <c r="T657" s="303"/>
    </row>
    <row r="658" spans="1:20" hidden="1">
      <c r="A658" s="310" t="s">
        <v>65</v>
      </c>
      <c r="B658" s="495" t="s">
        <v>788</v>
      </c>
      <c r="C658" s="495" t="s">
        <v>189</v>
      </c>
      <c r="D658" s="296" t="s">
        <v>198</v>
      </c>
      <c r="E658" s="556" t="s">
        <v>334</v>
      </c>
      <c r="F658" s="280">
        <f t="shared" ref="F658:Q658" si="217">F36</f>
        <v>45827</v>
      </c>
      <c r="G658" s="281" t="str">
        <f t="shared" si="217"/>
        <v>9.00</v>
      </c>
      <c r="H658" s="280">
        <f t="shared" si="217"/>
        <v>45848</v>
      </c>
      <c r="I658" s="281" t="str">
        <f t="shared" si="217"/>
        <v>9.00</v>
      </c>
      <c r="J658" s="280">
        <f t="shared" si="217"/>
        <v>45901</v>
      </c>
      <c r="K658" s="281" t="str">
        <f t="shared" si="217"/>
        <v>9.00</v>
      </c>
      <c r="L658" s="280">
        <f t="shared" si="217"/>
        <v>45916</v>
      </c>
      <c r="M658" s="281" t="str">
        <f t="shared" si="217"/>
        <v>9.00</v>
      </c>
      <c r="N658" s="280">
        <f t="shared" si="217"/>
        <v>45237</v>
      </c>
      <c r="O658" s="281">
        <f t="shared" si="217"/>
        <v>0.375</v>
      </c>
      <c r="P658" s="280">
        <f t="shared" si="217"/>
        <v>0</v>
      </c>
      <c r="Q658" s="281">
        <f t="shared" si="217"/>
        <v>0</v>
      </c>
      <c r="R658" s="347"/>
      <c r="S658" s="347"/>
      <c r="T658" s="303"/>
    </row>
    <row r="659" spans="1:20" ht="40.5" hidden="1">
      <c r="A659" s="310" t="s">
        <v>141</v>
      </c>
      <c r="B659" s="495" t="s">
        <v>788</v>
      </c>
      <c r="C659" s="495" t="s">
        <v>189</v>
      </c>
      <c r="D659" s="296" t="s">
        <v>198</v>
      </c>
      <c r="E659" s="556" t="s">
        <v>804</v>
      </c>
      <c r="F659" s="280">
        <f t="shared" ref="F659:Q659" si="218">F100</f>
        <v>45826</v>
      </c>
      <c r="G659" s="281" t="str">
        <f t="shared" si="218"/>
        <v>9:00</v>
      </c>
      <c r="H659" s="280">
        <f t="shared" si="218"/>
        <v>45849</v>
      </c>
      <c r="I659" s="281" t="str">
        <f t="shared" si="218"/>
        <v>9:00</v>
      </c>
      <c r="J659" s="280">
        <f t="shared" si="218"/>
        <v>45910</v>
      </c>
      <c r="K659" s="281" t="str">
        <f t="shared" si="218"/>
        <v>9:00</v>
      </c>
      <c r="L659" s="280">
        <f t="shared" si="218"/>
        <v>45925</v>
      </c>
      <c r="M659" s="281" t="str">
        <f t="shared" si="218"/>
        <v>9:00</v>
      </c>
      <c r="N659" s="280">
        <f t="shared" si="218"/>
        <v>45238</v>
      </c>
      <c r="O659" s="281">
        <f t="shared" si="218"/>
        <v>0.41666666666666669</v>
      </c>
      <c r="P659" s="280">
        <f t="shared" si="218"/>
        <v>0</v>
      </c>
      <c r="Q659" s="281">
        <f t="shared" si="218"/>
        <v>0</v>
      </c>
      <c r="R659" s="347"/>
      <c r="S659" s="347"/>
      <c r="T659" s="303"/>
    </row>
    <row r="660" spans="1:20" hidden="1">
      <c r="A660" s="454"/>
      <c r="E660" s="454"/>
      <c r="F660" s="346"/>
      <c r="G660" s="347"/>
      <c r="H660" s="346"/>
      <c r="I660" s="347"/>
      <c r="J660" s="346"/>
      <c r="K660" s="347"/>
      <c r="L660" s="346"/>
      <c r="M660" s="347"/>
      <c r="N660" s="346"/>
      <c r="O660" s="347"/>
      <c r="P660" s="346"/>
      <c r="Q660" s="347"/>
      <c r="R660" s="347"/>
      <c r="S660" s="347"/>
      <c r="T660" s="303"/>
    </row>
    <row r="661" spans="1:20" ht="21" hidden="1" thickBot="1">
      <c r="A661" s="454"/>
      <c r="E661" s="454"/>
      <c r="F661" s="346"/>
      <c r="G661" s="347"/>
      <c r="H661" s="346"/>
      <c r="I661" s="347"/>
      <c r="J661" s="346"/>
      <c r="K661" s="347"/>
      <c r="L661" s="346"/>
      <c r="M661" s="347"/>
      <c r="N661" s="346"/>
      <c r="O661" s="347"/>
      <c r="P661" s="346"/>
      <c r="Q661" s="347"/>
      <c r="R661" s="347"/>
      <c r="S661" s="347"/>
      <c r="T661" s="303"/>
    </row>
    <row r="662" spans="1:20" ht="21.75" hidden="1" thickTop="1" thickBot="1">
      <c r="A662" s="316"/>
      <c r="E662" s="311" t="s">
        <v>208</v>
      </c>
      <c r="F662" s="296"/>
      <c r="G662" s="347"/>
      <c r="H662" s="296"/>
      <c r="I662" s="347"/>
      <c r="J662" s="296"/>
      <c r="K662" s="347"/>
      <c r="L662" s="296"/>
      <c r="M662" s="347"/>
      <c r="N662" s="296"/>
      <c r="O662" s="347"/>
      <c r="P662" s="296"/>
      <c r="Q662" s="347"/>
      <c r="R662" s="347"/>
      <c r="S662" s="347"/>
      <c r="T662" s="303"/>
    </row>
    <row r="663" spans="1:20" ht="21" hidden="1" thickTop="1">
      <c r="A663" s="310" t="s">
        <v>87</v>
      </c>
      <c r="B663" s="495" t="s">
        <v>788</v>
      </c>
      <c r="C663" s="495" t="s">
        <v>198</v>
      </c>
      <c r="D663" s="296" t="s">
        <v>198</v>
      </c>
      <c r="E663" s="310" t="s">
        <v>429</v>
      </c>
      <c r="F663" s="283">
        <f t="shared" ref="F663:Q663" si="219">F51</f>
        <v>45818</v>
      </c>
      <c r="G663" s="281">
        <f t="shared" si="219"/>
        <v>0.375</v>
      </c>
      <c r="H663" s="283">
        <f t="shared" si="219"/>
        <v>45840</v>
      </c>
      <c r="I663" s="281">
        <f t="shared" si="219"/>
        <v>0.625</v>
      </c>
      <c r="J663" s="283">
        <f t="shared" si="219"/>
        <v>45910</v>
      </c>
      <c r="K663" s="281" t="str">
        <f t="shared" si="219"/>
        <v>9:00</v>
      </c>
      <c r="L663" s="283">
        <f t="shared" si="219"/>
        <v>45926</v>
      </c>
      <c r="M663" s="281" t="str">
        <f t="shared" si="219"/>
        <v>9:00</v>
      </c>
      <c r="N663" s="283">
        <f t="shared" si="219"/>
        <v>45239</v>
      </c>
      <c r="O663" s="281">
        <f t="shared" si="219"/>
        <v>0.375</v>
      </c>
      <c r="P663" s="283">
        <f t="shared" si="219"/>
        <v>0</v>
      </c>
      <c r="Q663" s="281">
        <f t="shared" si="219"/>
        <v>0</v>
      </c>
      <c r="R663" s="347"/>
      <c r="S663" s="347"/>
      <c r="T663" s="303"/>
    </row>
    <row r="664" spans="1:20" ht="21" hidden="1" thickBot="1">
      <c r="A664" s="310" t="s">
        <v>120</v>
      </c>
      <c r="B664" s="495" t="s">
        <v>788</v>
      </c>
      <c r="C664" s="495" t="s">
        <v>198</v>
      </c>
      <c r="D664" s="296" t="s">
        <v>198</v>
      </c>
      <c r="E664" s="483" t="s">
        <v>417</v>
      </c>
      <c r="F664" s="283">
        <f t="shared" ref="F664:M664" si="220">F81</f>
        <v>45820</v>
      </c>
      <c r="G664" s="281">
        <f t="shared" si="220"/>
        <v>0.41666666666666669</v>
      </c>
      <c r="H664" s="283">
        <f t="shared" si="220"/>
        <v>45841</v>
      </c>
      <c r="I664" s="281">
        <f t="shared" si="220"/>
        <v>0.41666666666666669</v>
      </c>
      <c r="J664" s="283">
        <f t="shared" si="220"/>
        <v>45904</v>
      </c>
      <c r="K664" s="281">
        <f t="shared" si="220"/>
        <v>0.41666666666666669</v>
      </c>
      <c r="L664" s="283">
        <f t="shared" si="220"/>
        <v>45919</v>
      </c>
      <c r="M664" s="281">
        <f t="shared" si="220"/>
        <v>0.41666666666666669</v>
      </c>
      <c r="N664" s="283">
        <f>N13</f>
        <v>45237</v>
      </c>
      <c r="O664" s="281">
        <f>O13</f>
        <v>0.6875</v>
      </c>
      <c r="P664" s="283">
        <f>P13</f>
        <v>0</v>
      </c>
      <c r="Q664" s="281">
        <f>Q13</f>
        <v>0</v>
      </c>
      <c r="R664" s="347"/>
      <c r="S664" s="347"/>
      <c r="T664" s="303"/>
    </row>
    <row r="665" spans="1:20" hidden="1">
      <c r="A665" s="454"/>
      <c r="E665" s="509" t="s">
        <v>290</v>
      </c>
      <c r="F665" s="305"/>
      <c r="G665" s="343"/>
      <c r="H665" s="305"/>
      <c r="I665" s="343"/>
      <c r="J665" s="305"/>
      <c r="K665" s="343"/>
      <c r="L665" s="305"/>
      <c r="M665" s="343"/>
      <c r="N665" s="305"/>
      <c r="O665" s="343"/>
      <c r="P665" s="305"/>
      <c r="Q665" s="343"/>
      <c r="R665" s="347"/>
      <c r="S665" s="347"/>
      <c r="T665" s="303"/>
    </row>
    <row r="666" spans="1:20" hidden="1">
      <c r="A666" s="310" t="s">
        <v>168</v>
      </c>
      <c r="B666" s="495" t="s">
        <v>788</v>
      </c>
      <c r="C666" s="495" t="s">
        <v>198</v>
      </c>
      <c r="D666" s="296" t="s">
        <v>198</v>
      </c>
      <c r="E666" s="304" t="s">
        <v>805</v>
      </c>
      <c r="F666" s="280">
        <f t="shared" ref="F666:Q666" si="221">F120</f>
        <v>45828</v>
      </c>
      <c r="G666" s="281" t="str">
        <f t="shared" si="221"/>
        <v>15:30</v>
      </c>
      <c r="H666" s="280">
        <f t="shared" si="221"/>
        <v>45849</v>
      </c>
      <c r="I666" s="281" t="str">
        <f t="shared" si="221"/>
        <v>15:30</v>
      </c>
      <c r="J666" s="280">
        <f t="shared" si="221"/>
        <v>45911</v>
      </c>
      <c r="K666" s="281" t="str">
        <f t="shared" si="221"/>
        <v>15:30</v>
      </c>
      <c r="L666" s="280">
        <f t="shared" si="221"/>
        <v>45926</v>
      </c>
      <c r="M666" s="281" t="str">
        <f t="shared" si="221"/>
        <v>15:30</v>
      </c>
      <c r="N666" s="280">
        <f t="shared" si="221"/>
        <v>45238</v>
      </c>
      <c r="O666" s="281">
        <f t="shared" si="221"/>
        <v>0.41666666666666669</v>
      </c>
      <c r="P666" s="280">
        <f t="shared" si="221"/>
        <v>0</v>
      </c>
      <c r="Q666" s="281">
        <f t="shared" si="221"/>
        <v>0</v>
      </c>
      <c r="R666" s="347"/>
      <c r="S666" s="347"/>
      <c r="T666" s="303"/>
    </row>
    <row r="667" spans="1:20" ht="21" hidden="1" thickBot="1">
      <c r="A667" s="310" t="s">
        <v>51</v>
      </c>
      <c r="B667" s="495" t="s">
        <v>788</v>
      </c>
      <c r="C667" s="495" t="s">
        <v>189</v>
      </c>
      <c r="D667" s="296" t="s">
        <v>198</v>
      </c>
      <c r="E667" s="511" t="s">
        <v>368</v>
      </c>
      <c r="F667" s="414">
        <f t="shared" ref="F667:Q667" si="222">F26</f>
        <v>45818</v>
      </c>
      <c r="G667" s="412">
        <f t="shared" si="222"/>
        <v>0.625</v>
      </c>
      <c r="H667" s="414">
        <f t="shared" si="222"/>
        <v>45839</v>
      </c>
      <c r="I667" s="412">
        <f t="shared" si="222"/>
        <v>0.625</v>
      </c>
      <c r="J667" s="280">
        <f t="shared" si="222"/>
        <v>45902</v>
      </c>
      <c r="K667" s="412" t="str">
        <f t="shared" si="222"/>
        <v>10:00</v>
      </c>
      <c r="L667" s="280">
        <f t="shared" si="222"/>
        <v>45917</v>
      </c>
      <c r="M667" s="412" t="str">
        <f t="shared" si="222"/>
        <v>10:00</v>
      </c>
      <c r="N667" s="280">
        <f t="shared" si="222"/>
        <v>45236</v>
      </c>
      <c r="O667" s="412" t="str">
        <f t="shared" si="222"/>
        <v>9.00</v>
      </c>
      <c r="P667" s="280">
        <f t="shared" si="222"/>
        <v>0</v>
      </c>
      <c r="Q667" s="412">
        <f t="shared" si="222"/>
        <v>0</v>
      </c>
      <c r="R667" s="623"/>
      <c r="S667" s="623"/>
      <c r="T667" s="303"/>
    </row>
    <row r="668" spans="1:20" hidden="1">
      <c r="A668" s="454"/>
      <c r="E668" s="454"/>
      <c r="F668" s="346"/>
      <c r="G668" s="347"/>
      <c r="H668" s="346"/>
      <c r="I668" s="347"/>
      <c r="J668" s="346"/>
      <c r="K668" s="347"/>
      <c r="T668" s="303"/>
    </row>
    <row r="669" spans="1:20" ht="21" hidden="1" thickBot="1">
      <c r="A669" s="454"/>
      <c r="E669" s="454"/>
      <c r="F669" s="346"/>
      <c r="G669" s="347"/>
      <c r="H669" s="346"/>
      <c r="I669" s="347"/>
      <c r="J669" s="346"/>
      <c r="K669" s="347"/>
      <c r="T669" s="303"/>
    </row>
    <row r="670" spans="1:20" ht="21.75" hidden="1" thickTop="1" thickBot="1">
      <c r="A670" s="302"/>
      <c r="E670" s="311" t="s">
        <v>214</v>
      </c>
      <c r="F670" s="312"/>
      <c r="G670" s="313"/>
      <c r="H670" s="312"/>
      <c r="I670" s="313"/>
      <c r="J670" s="312"/>
      <c r="K670" s="313"/>
      <c r="T670" s="303"/>
    </row>
    <row r="671" spans="1:20" ht="21" hidden="1" thickTop="1">
      <c r="A671" s="454"/>
      <c r="E671" s="509" t="s">
        <v>290</v>
      </c>
      <c r="F671" s="645"/>
      <c r="G671" s="349"/>
      <c r="H671" s="348"/>
      <c r="I671" s="349"/>
      <c r="J671" s="348"/>
      <c r="K671" s="349"/>
      <c r="T671" s="303"/>
    </row>
    <row r="672" spans="1:20" ht="40.5" hidden="1">
      <c r="A672" s="270" t="s">
        <v>50</v>
      </c>
      <c r="B672" s="495" t="s">
        <v>608</v>
      </c>
      <c r="C672" s="495" t="s">
        <v>198</v>
      </c>
      <c r="D672" s="296" t="s">
        <v>198</v>
      </c>
      <c r="E672" s="602" t="s">
        <v>616</v>
      </c>
      <c r="F672" s="280">
        <f t="shared" ref="F672:Q672" si="223">F25</f>
        <v>45828</v>
      </c>
      <c r="G672" s="281" t="str">
        <f t="shared" si="223"/>
        <v>9:00</v>
      </c>
      <c r="H672" s="280">
        <f t="shared" si="223"/>
        <v>45849</v>
      </c>
      <c r="I672" s="281" t="str">
        <f t="shared" si="223"/>
        <v>9:00</v>
      </c>
      <c r="J672" s="280">
        <f t="shared" si="223"/>
        <v>45905</v>
      </c>
      <c r="K672" s="281" t="str">
        <f t="shared" si="223"/>
        <v>9:00</v>
      </c>
      <c r="L672" s="280">
        <f t="shared" si="223"/>
        <v>45920</v>
      </c>
      <c r="M672" s="281" t="str">
        <f t="shared" si="223"/>
        <v>9:00</v>
      </c>
      <c r="N672" s="280">
        <f t="shared" si="223"/>
        <v>45238</v>
      </c>
      <c r="O672" s="281">
        <f t="shared" si="223"/>
        <v>0.375</v>
      </c>
      <c r="P672" s="280">
        <f t="shared" si="223"/>
        <v>0</v>
      </c>
      <c r="Q672" s="281">
        <f t="shared" si="223"/>
        <v>0</v>
      </c>
      <c r="R672" s="347"/>
      <c r="S672" s="347"/>
      <c r="T672" s="303"/>
    </row>
    <row r="673" spans="1:20" hidden="1">
      <c r="A673" s="270" t="s">
        <v>103</v>
      </c>
      <c r="B673" s="495" t="s">
        <v>608</v>
      </c>
      <c r="C673" s="495" t="s">
        <v>198</v>
      </c>
      <c r="D673" s="296" t="s">
        <v>198</v>
      </c>
      <c r="E673" s="602" t="s">
        <v>309</v>
      </c>
      <c r="F673" s="280">
        <f t="shared" ref="F673:Q673" si="224">F65</f>
        <v>45820</v>
      </c>
      <c r="G673" s="281">
        <f t="shared" si="224"/>
        <v>0.39583333333333331</v>
      </c>
      <c r="H673" s="280">
        <f t="shared" si="224"/>
        <v>45842</v>
      </c>
      <c r="I673" s="281">
        <f t="shared" si="224"/>
        <v>0.39583333333333331</v>
      </c>
      <c r="J673" s="280">
        <f t="shared" si="224"/>
        <v>45905</v>
      </c>
      <c r="K673" s="281" t="str">
        <f t="shared" si="224"/>
        <v>8:30</v>
      </c>
      <c r="L673" s="280">
        <f t="shared" si="224"/>
        <v>45923</v>
      </c>
      <c r="M673" s="281" t="str">
        <f t="shared" si="224"/>
        <v>8:30</v>
      </c>
      <c r="N673" s="280">
        <f t="shared" si="224"/>
        <v>45238</v>
      </c>
      <c r="O673" s="281">
        <f t="shared" si="224"/>
        <v>0.35416666666666669</v>
      </c>
      <c r="P673" s="280">
        <f t="shared" si="224"/>
        <v>0</v>
      </c>
      <c r="Q673" s="281">
        <f t="shared" si="224"/>
        <v>0</v>
      </c>
      <c r="R673" s="347"/>
      <c r="S673" s="347"/>
      <c r="T673" s="303"/>
    </row>
    <row r="674" spans="1:20" hidden="1">
      <c r="A674" s="454"/>
      <c r="E674" s="454"/>
      <c r="F674" s="346"/>
      <c r="G674" s="347"/>
      <c r="T674" s="303"/>
    </row>
    <row r="675" spans="1:20" hidden="1">
      <c r="A675" s="454"/>
      <c r="E675" s="454"/>
      <c r="F675" s="346"/>
      <c r="G675" s="347"/>
      <c r="T675" s="303"/>
    </row>
    <row r="676" spans="1:20" hidden="1">
      <c r="A676" s="270" t="s">
        <v>103</v>
      </c>
      <c r="B676" s="495" t="s">
        <v>608</v>
      </c>
      <c r="C676" s="495" t="s">
        <v>198</v>
      </c>
      <c r="D676" s="296" t="s">
        <v>198</v>
      </c>
      <c r="E676" s="602" t="s">
        <v>579</v>
      </c>
      <c r="F676" s="280">
        <f t="shared" ref="F676:Q676" si="225">F65</f>
        <v>45820</v>
      </c>
      <c r="G676" s="281">
        <f t="shared" si="225"/>
        <v>0.39583333333333331</v>
      </c>
      <c r="H676" s="280">
        <f t="shared" si="225"/>
        <v>45842</v>
      </c>
      <c r="I676" s="281">
        <f t="shared" si="225"/>
        <v>0.39583333333333331</v>
      </c>
      <c r="J676" s="280">
        <f t="shared" si="225"/>
        <v>45905</v>
      </c>
      <c r="K676" s="281" t="str">
        <f t="shared" si="225"/>
        <v>8:30</v>
      </c>
      <c r="L676" s="280">
        <f t="shared" si="225"/>
        <v>45923</v>
      </c>
      <c r="M676" s="281" t="str">
        <f t="shared" si="225"/>
        <v>8:30</v>
      </c>
      <c r="N676" s="280">
        <f t="shared" si="225"/>
        <v>45238</v>
      </c>
      <c r="O676" s="281">
        <f t="shared" si="225"/>
        <v>0.35416666666666669</v>
      </c>
      <c r="P676" s="280">
        <f t="shared" si="225"/>
        <v>0</v>
      </c>
      <c r="Q676" s="281">
        <f t="shared" si="225"/>
        <v>0</v>
      </c>
      <c r="R676" s="347"/>
      <c r="S676" s="347"/>
      <c r="T676" s="303"/>
    </row>
    <row r="677" spans="1:20" hidden="1">
      <c r="A677" s="302"/>
      <c r="E677" s="297"/>
      <c r="F677" s="346"/>
      <c r="G677" s="347"/>
      <c r="H677" s="346"/>
      <c r="I677" s="347"/>
      <c r="J677" s="346"/>
      <c r="K677" s="347"/>
      <c r="L677" s="346"/>
      <c r="M677" s="347"/>
      <c r="N677" s="346"/>
      <c r="O677" s="347"/>
      <c r="P677" s="346"/>
      <c r="Q677" s="347"/>
      <c r="R677" s="347"/>
      <c r="S677" s="347"/>
      <c r="T677" s="303"/>
    </row>
    <row r="678" spans="1:20" hidden="1">
      <c r="A678" s="302"/>
      <c r="E678" s="297"/>
      <c r="F678" s="346"/>
      <c r="G678" s="347"/>
      <c r="H678" s="346"/>
      <c r="I678" s="347"/>
      <c r="J678" s="346"/>
      <c r="K678" s="347"/>
      <c r="L678" s="346"/>
      <c r="M678" s="347"/>
      <c r="N678" s="346"/>
      <c r="O678" s="347"/>
      <c r="P678" s="346"/>
      <c r="Q678" s="347"/>
      <c r="R678" s="347"/>
      <c r="S678" s="347"/>
      <c r="T678" s="303"/>
    </row>
    <row r="679" spans="1:20" hidden="1">
      <c r="A679" s="316"/>
      <c r="E679" s="454"/>
      <c r="F679" s="296"/>
      <c r="G679" s="347"/>
      <c r="T679" s="303"/>
    </row>
    <row r="680" spans="1:20" hidden="1">
      <c r="A680" s="316"/>
      <c r="E680" s="454" t="s">
        <v>797</v>
      </c>
      <c r="F680" s="296"/>
      <c r="G680" s="347"/>
      <c r="I680" s="296"/>
      <c r="J680" s="296" t="s">
        <v>310</v>
      </c>
      <c r="T680" s="303"/>
    </row>
    <row r="681" spans="1:20" hidden="1">
      <c r="A681" s="316"/>
      <c r="E681" s="454"/>
      <c r="F681" s="296"/>
      <c r="G681" s="347"/>
      <c r="I681" s="296"/>
      <c r="J681" s="296" t="s">
        <v>798</v>
      </c>
      <c r="T681" s="303"/>
    </row>
    <row r="682" spans="1:20" hidden="1">
      <c r="A682" s="316"/>
      <c r="E682" s="454"/>
      <c r="F682" s="296"/>
      <c r="G682" s="347"/>
      <c r="I682" s="296"/>
      <c r="L682" s="296"/>
      <c r="T682" s="303"/>
    </row>
    <row r="683" spans="1:20" hidden="1">
      <c r="A683" s="302"/>
      <c r="E683" s="601"/>
      <c r="F683" s="346"/>
      <c r="G683" s="347"/>
      <c r="H683" s="346"/>
      <c r="I683" s="347"/>
      <c r="J683" s="346"/>
      <c r="K683" s="347"/>
      <c r="L683" s="346"/>
      <c r="M683" s="347"/>
      <c r="T683" s="303"/>
    </row>
    <row r="684" spans="1:20">
      <c r="A684" s="302"/>
      <c r="E684" s="601"/>
      <c r="F684" s="346"/>
      <c r="G684" s="347"/>
      <c r="H684" s="346"/>
      <c r="I684" s="347"/>
      <c r="J684" s="346"/>
      <c r="K684" s="347"/>
      <c r="L684" s="346"/>
      <c r="M684" s="347"/>
      <c r="T684" s="303"/>
    </row>
    <row r="685" spans="1:20">
      <c r="A685" s="454"/>
      <c r="E685" s="454"/>
      <c r="F685" s="460"/>
      <c r="T685" s="303"/>
    </row>
    <row r="686" spans="1:20" ht="25.5">
      <c r="A686" s="316"/>
      <c r="E686" s="701" t="s">
        <v>0</v>
      </c>
      <c r="F686" s="701"/>
      <c r="G686" s="701"/>
      <c r="H686" s="701"/>
      <c r="I686" s="701"/>
      <c r="J686" s="701"/>
      <c r="K686" s="701"/>
      <c r="L686" s="701"/>
      <c r="M686" s="701"/>
      <c r="N686" s="701"/>
      <c r="O686" s="701"/>
      <c r="P686" s="701"/>
      <c r="Q686" s="701"/>
      <c r="R686" s="415"/>
      <c r="S686" s="415"/>
      <c r="T686" s="303"/>
    </row>
    <row r="687" spans="1:20" ht="25.5">
      <c r="A687" s="316"/>
      <c r="E687" s="701" t="s">
        <v>179</v>
      </c>
      <c r="F687" s="701"/>
      <c r="G687" s="701"/>
      <c r="H687" s="701"/>
      <c r="I687" s="701"/>
      <c r="J687" s="701"/>
      <c r="K687" s="701"/>
      <c r="L687" s="701"/>
      <c r="M687" s="701"/>
      <c r="N687" s="701"/>
      <c r="O687" s="701"/>
      <c r="P687" s="701"/>
      <c r="Q687" s="701"/>
      <c r="R687" s="415"/>
      <c r="S687" s="415"/>
      <c r="T687" s="303"/>
    </row>
    <row r="688" spans="1:20" ht="30">
      <c r="A688" s="316"/>
      <c r="E688" s="702" t="s">
        <v>806</v>
      </c>
      <c r="F688" s="702"/>
      <c r="G688" s="702"/>
      <c r="H688" s="702"/>
      <c r="I688" s="702"/>
      <c r="J688" s="702"/>
      <c r="K688" s="702"/>
      <c r="L688" s="702"/>
      <c r="M688" s="702"/>
      <c r="N688" s="702"/>
      <c r="O688" s="702"/>
      <c r="P688" s="702"/>
      <c r="Q688" s="702"/>
      <c r="R688" s="415"/>
      <c r="S688" s="415"/>
      <c r="T688" s="303"/>
    </row>
    <row r="689" spans="1:20" ht="25.5">
      <c r="A689" s="316"/>
      <c r="E689" s="701" t="s">
        <v>760</v>
      </c>
      <c r="F689" s="701"/>
      <c r="G689" s="701"/>
      <c r="H689" s="701"/>
      <c r="I689" s="701"/>
      <c r="J689" s="701"/>
      <c r="K689" s="701"/>
      <c r="L689" s="701"/>
      <c r="M689" s="701"/>
      <c r="N689" s="701"/>
      <c r="O689" s="701"/>
      <c r="P689" s="701"/>
      <c r="Q689" s="701"/>
      <c r="R689" s="415"/>
      <c r="S689" s="415"/>
      <c r="T689" s="303"/>
    </row>
    <row r="690" spans="1:20" ht="15.75" customHeight="1">
      <c r="A690" s="316"/>
      <c r="B690" s="296"/>
      <c r="C690" s="296"/>
      <c r="E690" s="442"/>
      <c r="F690" s="442"/>
      <c r="G690" s="442"/>
      <c r="T690" s="303"/>
    </row>
    <row r="691" spans="1:20" ht="27">
      <c r="A691" s="316"/>
      <c r="B691" s="296"/>
      <c r="C691" s="296"/>
      <c r="E691" s="700" t="s">
        <v>807</v>
      </c>
      <c r="F691" s="700"/>
      <c r="G691" s="700"/>
      <c r="H691" s="700"/>
      <c r="I691" s="700"/>
      <c r="J691" s="700"/>
      <c r="K691" s="700"/>
      <c r="L691" s="700"/>
      <c r="M691" s="700"/>
      <c r="N691" s="700"/>
      <c r="O691" s="700"/>
      <c r="P691" s="700"/>
      <c r="Q691" s="700"/>
      <c r="T691" s="303"/>
    </row>
    <row r="692" spans="1:20" ht="18" customHeight="1">
      <c r="A692" s="316"/>
      <c r="B692" s="296"/>
      <c r="C692" s="296"/>
      <c r="E692" s="468"/>
      <c r="F692" s="468"/>
      <c r="G692" s="468"/>
      <c r="T692" s="303"/>
    </row>
    <row r="693" spans="1:20" ht="24" thickBot="1">
      <c r="A693" s="316"/>
      <c r="E693" s="461"/>
      <c r="F693" s="460"/>
      <c r="T693" s="303"/>
    </row>
    <row r="694" spans="1:20" ht="21.75" customHeight="1" thickBot="1">
      <c r="A694" s="316"/>
      <c r="B694" s="296"/>
      <c r="C694" s="296"/>
      <c r="E694" s="688" t="s">
        <v>182</v>
      </c>
      <c r="F694" s="672" t="s">
        <v>7</v>
      </c>
      <c r="G694" s="691"/>
      <c r="H694" s="691"/>
      <c r="I694" s="691"/>
      <c r="J694" s="691"/>
      <c r="K694" s="691"/>
      <c r="L694" s="691"/>
      <c r="M694" s="673"/>
      <c r="T694" s="303"/>
    </row>
    <row r="695" spans="1:20" ht="21.75" customHeight="1" thickBot="1">
      <c r="A695" s="316"/>
      <c r="B695" s="296"/>
      <c r="C695" s="296"/>
      <c r="E695" s="689"/>
      <c r="F695" s="672" t="s">
        <v>12</v>
      </c>
      <c r="G695" s="673"/>
      <c r="H695" s="672" t="s">
        <v>13</v>
      </c>
      <c r="I695" s="673"/>
      <c r="J695" s="672" t="s">
        <v>183</v>
      </c>
      <c r="K695" s="673"/>
      <c r="L695" s="672" t="s">
        <v>184</v>
      </c>
      <c r="M695" s="673"/>
      <c r="T695" s="303"/>
    </row>
    <row r="696" spans="1:20" ht="21" thickBot="1">
      <c r="A696" s="316"/>
      <c r="B696" s="296"/>
      <c r="C696" s="296"/>
      <c r="E696" s="692"/>
      <c r="F696" s="344" t="s">
        <v>185</v>
      </c>
      <c r="G696" s="345" t="s">
        <v>186</v>
      </c>
      <c r="H696" s="344" t="s">
        <v>185</v>
      </c>
      <c r="I696" s="345" t="s">
        <v>186</v>
      </c>
      <c r="J696" s="344" t="s">
        <v>185</v>
      </c>
      <c r="K696" s="345" t="s">
        <v>186</v>
      </c>
      <c r="L696" s="344" t="s">
        <v>185</v>
      </c>
      <c r="M696" s="345" t="s">
        <v>186</v>
      </c>
      <c r="T696" s="303"/>
    </row>
    <row r="697" spans="1:20" ht="21.75" thickTop="1" thickBot="1">
      <c r="A697" s="316"/>
      <c r="B697" s="296"/>
      <c r="C697" s="296"/>
      <c r="E697" s="311" t="s">
        <v>187</v>
      </c>
      <c r="F697" s="296"/>
      <c r="G697" s="347"/>
      <c r="T697" s="303"/>
    </row>
    <row r="698" spans="1:20" ht="21" thickTop="1">
      <c r="A698" s="270" t="s">
        <v>72</v>
      </c>
      <c r="B698" s="296" t="s">
        <v>375</v>
      </c>
      <c r="C698" s="296" t="s">
        <v>189</v>
      </c>
      <c r="D698" s="296" t="s">
        <v>189</v>
      </c>
      <c r="E698" s="485" t="s">
        <v>376</v>
      </c>
      <c r="F698" s="280">
        <f t="shared" ref="F698:M698" si="226">F40</f>
        <v>45827</v>
      </c>
      <c r="G698" s="281">
        <f t="shared" si="226"/>
        <v>0.6875</v>
      </c>
      <c r="H698" s="280">
        <f t="shared" si="226"/>
        <v>45848</v>
      </c>
      <c r="I698" s="281">
        <f t="shared" si="226"/>
        <v>0.6875</v>
      </c>
      <c r="J698" s="280">
        <f t="shared" si="226"/>
        <v>45910</v>
      </c>
      <c r="K698" s="281">
        <f t="shared" si="226"/>
        <v>0.66666666666666663</v>
      </c>
      <c r="L698" s="280">
        <f t="shared" si="226"/>
        <v>45925</v>
      </c>
      <c r="M698" s="281">
        <f t="shared" si="226"/>
        <v>0.66666666666666663</v>
      </c>
      <c r="T698" s="303"/>
    </row>
    <row r="699" spans="1:20" ht="30" customHeight="1">
      <c r="A699" s="270" t="s">
        <v>78</v>
      </c>
      <c r="B699" s="296" t="s">
        <v>375</v>
      </c>
      <c r="C699" s="296" t="s">
        <v>189</v>
      </c>
      <c r="D699" s="296" t="s">
        <v>189</v>
      </c>
      <c r="E699" s="314" t="s">
        <v>377</v>
      </c>
      <c r="F699" s="280">
        <f t="shared" ref="F699:M699" si="227">F45</f>
        <v>45820</v>
      </c>
      <c r="G699" s="281" t="str">
        <f t="shared" si="227"/>
        <v>9:00</v>
      </c>
      <c r="H699" s="280">
        <f t="shared" si="227"/>
        <v>45841</v>
      </c>
      <c r="I699" s="281" t="str">
        <f t="shared" si="227"/>
        <v>9:00</v>
      </c>
      <c r="J699" s="280">
        <f t="shared" si="227"/>
        <v>45911</v>
      </c>
      <c r="K699" s="281" t="str">
        <f t="shared" si="227"/>
        <v>9:00</v>
      </c>
      <c r="L699" s="280">
        <f t="shared" si="227"/>
        <v>45926</v>
      </c>
      <c r="M699" s="281" t="str">
        <f t="shared" si="227"/>
        <v>9:00</v>
      </c>
      <c r="T699" s="303"/>
    </row>
    <row r="700" spans="1:20">
      <c r="A700" s="270" t="s">
        <v>27</v>
      </c>
      <c r="B700" s="296" t="s">
        <v>375</v>
      </c>
      <c r="C700" s="296" t="s">
        <v>189</v>
      </c>
      <c r="D700" s="296" t="s">
        <v>189</v>
      </c>
      <c r="E700" s="326" t="s">
        <v>378</v>
      </c>
      <c r="F700" s="280">
        <f t="shared" ref="F700:M700" si="228">F9</f>
        <v>45828</v>
      </c>
      <c r="G700" s="281" t="str">
        <f t="shared" si="228"/>
        <v>9.00</v>
      </c>
      <c r="H700" s="280">
        <f t="shared" si="228"/>
        <v>45483</v>
      </c>
      <c r="I700" s="281" t="str">
        <f t="shared" si="228"/>
        <v>9.00</v>
      </c>
      <c r="J700" s="280">
        <f t="shared" si="228"/>
        <v>45902</v>
      </c>
      <c r="K700" s="281" t="str">
        <f t="shared" si="228"/>
        <v>9.00</v>
      </c>
      <c r="L700" s="280">
        <f t="shared" si="228"/>
        <v>45917</v>
      </c>
      <c r="M700" s="281" t="str">
        <f t="shared" si="228"/>
        <v>15.00</v>
      </c>
      <c r="T700" s="303"/>
    </row>
    <row r="701" spans="1:20">
      <c r="A701" s="310" t="s">
        <v>99</v>
      </c>
      <c r="B701" s="296" t="s">
        <v>375</v>
      </c>
      <c r="C701" s="296" t="s">
        <v>189</v>
      </c>
      <c r="D701" s="296" t="s">
        <v>189</v>
      </c>
      <c r="E701" s="314" t="s">
        <v>346</v>
      </c>
      <c r="F701" s="280">
        <f t="shared" ref="F701:Q701" si="229">F62</f>
        <v>45826</v>
      </c>
      <c r="G701" s="281" t="str">
        <f t="shared" si="229"/>
        <v>9:00</v>
      </c>
      <c r="H701" s="280">
        <f t="shared" si="229"/>
        <v>45847</v>
      </c>
      <c r="I701" s="281" t="str">
        <f t="shared" si="229"/>
        <v>9:00</v>
      </c>
      <c r="J701" s="280">
        <f t="shared" si="229"/>
        <v>45908</v>
      </c>
      <c r="K701" s="281" t="str">
        <f t="shared" si="229"/>
        <v>9:00</v>
      </c>
      <c r="L701" s="280">
        <f t="shared" si="229"/>
        <v>45923</v>
      </c>
      <c r="M701" s="281" t="str">
        <f t="shared" si="229"/>
        <v>9:00</v>
      </c>
      <c r="N701" s="426">
        <f t="shared" si="229"/>
        <v>0</v>
      </c>
      <c r="O701" s="426">
        <f t="shared" si="229"/>
        <v>0</v>
      </c>
      <c r="P701" s="426">
        <f t="shared" si="229"/>
        <v>0</v>
      </c>
      <c r="Q701" s="426">
        <f t="shared" si="229"/>
        <v>0</v>
      </c>
      <c r="T701" s="303"/>
    </row>
    <row r="702" spans="1:20" ht="21" thickBot="1">
      <c r="A702" s="302"/>
      <c r="E702" s="328"/>
      <c r="F702" s="346"/>
      <c r="G702" s="347"/>
      <c r="H702" s="346"/>
      <c r="I702" s="347"/>
      <c r="J702" s="346"/>
      <c r="K702" s="347"/>
      <c r="L702" s="346"/>
      <c r="M702" s="347"/>
      <c r="N702" s="346"/>
      <c r="O702" s="347"/>
      <c r="P702" s="346"/>
      <c r="Q702" s="347"/>
      <c r="R702" s="347"/>
      <c r="S702" s="347"/>
      <c r="T702" s="303"/>
    </row>
    <row r="703" spans="1:20" ht="21" thickTop="1">
      <c r="E703" s="477" t="s">
        <v>197</v>
      </c>
      <c r="F703" s="312"/>
      <c r="G703" s="313"/>
      <c r="H703" s="312"/>
      <c r="I703" s="313"/>
      <c r="J703" s="312"/>
      <c r="K703" s="313"/>
      <c r="L703" s="312"/>
      <c r="M703" s="313"/>
      <c r="N703" s="312"/>
      <c r="O703" s="313"/>
      <c r="P703" s="312"/>
      <c r="Q703" s="313"/>
      <c r="R703" s="313"/>
      <c r="S703" s="313"/>
      <c r="T703" s="303"/>
    </row>
    <row r="704" spans="1:20">
      <c r="A704" s="636" t="s">
        <v>66</v>
      </c>
      <c r="B704" s="635" t="s">
        <v>375</v>
      </c>
      <c r="C704" s="635" t="s">
        <v>189</v>
      </c>
      <c r="D704" s="309" t="s">
        <v>198</v>
      </c>
      <c r="E704" s="326" t="s">
        <v>808</v>
      </c>
      <c r="F704" s="280">
        <f t="shared" ref="F704:M704" si="230">F37</f>
        <v>45828</v>
      </c>
      <c r="G704" s="281" t="str">
        <f t="shared" si="230"/>
        <v>9.00</v>
      </c>
      <c r="H704" s="280">
        <f t="shared" si="230"/>
        <v>45849</v>
      </c>
      <c r="I704" s="281" t="str">
        <f t="shared" si="230"/>
        <v>9.00</v>
      </c>
      <c r="J704" s="280">
        <f t="shared" si="230"/>
        <v>45910</v>
      </c>
      <c r="K704" s="281" t="str">
        <f t="shared" si="230"/>
        <v>9.00</v>
      </c>
      <c r="L704" s="280">
        <f t="shared" si="230"/>
        <v>45925</v>
      </c>
      <c r="M704" s="281" t="str">
        <f t="shared" si="230"/>
        <v>9.00</v>
      </c>
      <c r="N704" s="305"/>
      <c r="O704" s="281"/>
      <c r="P704" s="305"/>
      <c r="Q704" s="281"/>
      <c r="R704" s="347"/>
      <c r="S704" s="347"/>
      <c r="T704" s="303"/>
    </row>
    <row r="705" spans="1:20">
      <c r="A705" s="270" t="s">
        <v>132</v>
      </c>
      <c r="B705" s="635" t="s">
        <v>375</v>
      </c>
      <c r="C705" s="635" t="s">
        <v>189</v>
      </c>
      <c r="D705" s="309" t="s">
        <v>198</v>
      </c>
      <c r="E705" s="315" t="s">
        <v>380</v>
      </c>
      <c r="F705" s="280">
        <f t="shared" ref="F705:M705" si="231">+F93</f>
        <v>45820</v>
      </c>
      <c r="G705" s="280" t="str">
        <f t="shared" si="231"/>
        <v>15:00</v>
      </c>
      <c r="H705" s="280">
        <f t="shared" si="231"/>
        <v>45841</v>
      </c>
      <c r="I705" s="280" t="str">
        <f t="shared" si="231"/>
        <v>15:00</v>
      </c>
      <c r="J705" s="280">
        <f t="shared" si="231"/>
        <v>45909</v>
      </c>
      <c r="K705" s="280" t="str">
        <f t="shared" si="231"/>
        <v>15.00</v>
      </c>
      <c r="L705" s="280">
        <f t="shared" si="231"/>
        <v>45924</v>
      </c>
      <c r="M705" s="280" t="str">
        <f t="shared" si="231"/>
        <v>15.00</v>
      </c>
      <c r="N705" s="305">
        <f>N121</f>
        <v>45239</v>
      </c>
      <c r="O705" s="281">
        <f>O121</f>
        <v>0.375</v>
      </c>
      <c r="P705" s="305"/>
      <c r="Q705" s="281"/>
      <c r="R705" s="347"/>
      <c r="S705" s="347"/>
      <c r="T705" s="303"/>
    </row>
    <row r="706" spans="1:20">
      <c r="A706" s="270" t="s">
        <v>116</v>
      </c>
      <c r="B706" s="635" t="s">
        <v>375</v>
      </c>
      <c r="C706" s="635" t="s">
        <v>189</v>
      </c>
      <c r="D706" s="309" t="s">
        <v>198</v>
      </c>
      <c r="E706" s="315" t="s">
        <v>295</v>
      </c>
      <c r="F706" s="280">
        <f t="shared" ref="F706:M706" si="232">F77</f>
        <v>45824</v>
      </c>
      <c r="G706" s="281">
        <f t="shared" si="232"/>
        <v>0.375</v>
      </c>
      <c r="H706" s="280">
        <f t="shared" si="232"/>
        <v>45845</v>
      </c>
      <c r="I706" s="281">
        <f t="shared" si="232"/>
        <v>0.375</v>
      </c>
      <c r="J706" s="280">
        <f t="shared" si="232"/>
        <v>45908</v>
      </c>
      <c r="K706" s="281">
        <f t="shared" si="232"/>
        <v>0.375</v>
      </c>
      <c r="L706" s="280">
        <f t="shared" si="232"/>
        <v>45924</v>
      </c>
      <c r="M706" s="281">
        <f t="shared" si="232"/>
        <v>0.375</v>
      </c>
      <c r="N706" s="280"/>
      <c r="O706" s="281"/>
      <c r="P706" s="280"/>
      <c r="Q706" s="281"/>
      <c r="R706" s="347"/>
      <c r="S706" s="347"/>
      <c r="T706" s="303"/>
    </row>
    <row r="707" spans="1:20">
      <c r="A707" s="263" t="s">
        <v>809</v>
      </c>
      <c r="B707" s="651" t="s">
        <v>375</v>
      </c>
      <c r="C707" s="651" t="s">
        <v>189</v>
      </c>
      <c r="D707" s="266" t="s">
        <v>198</v>
      </c>
      <c r="E707" s="652" t="s">
        <v>810</v>
      </c>
      <c r="F707" s="264" t="e">
        <f>#REF!</f>
        <v>#REF!</v>
      </c>
      <c r="G707" s="264" t="e">
        <f>#REF!</f>
        <v>#REF!</v>
      </c>
      <c r="H707" s="264" t="e">
        <f>#REF!</f>
        <v>#REF!</v>
      </c>
      <c r="I707" s="264" t="e">
        <f>#REF!</f>
        <v>#REF!</v>
      </c>
      <c r="J707" s="264" t="e">
        <f>#REF!</f>
        <v>#REF!</v>
      </c>
      <c r="K707" s="264" t="e">
        <f>#REF!</f>
        <v>#REF!</v>
      </c>
      <c r="L707" s="264" t="e">
        <f>#REF!</f>
        <v>#REF!</v>
      </c>
      <c r="M707" s="264" t="e">
        <f>#REF!</f>
        <v>#REF!</v>
      </c>
      <c r="N707" s="305"/>
      <c r="O707" s="281"/>
      <c r="P707" s="305"/>
      <c r="Q707" s="281"/>
      <c r="R707" s="347"/>
      <c r="S707" s="347"/>
      <c r="T707" s="303"/>
    </row>
    <row r="708" spans="1:20" ht="18" customHeight="1" thickBot="1">
      <c r="A708" s="316"/>
      <c r="E708" s="317"/>
      <c r="F708" s="318"/>
      <c r="G708" s="319"/>
      <c r="H708" s="318"/>
      <c r="I708" s="319"/>
      <c r="J708" s="318"/>
      <c r="K708" s="319"/>
      <c r="L708" s="318"/>
      <c r="M708" s="319"/>
      <c r="N708" s="318"/>
      <c r="O708" s="319"/>
      <c r="P708" s="318"/>
      <c r="Q708" s="319"/>
      <c r="R708" s="319"/>
      <c r="S708" s="319"/>
      <c r="T708" s="303"/>
    </row>
    <row r="709" spans="1:20" ht="21.75" thickTop="1" thickBot="1">
      <c r="A709" s="316"/>
      <c r="E709" s="311" t="s">
        <v>208</v>
      </c>
      <c r="F709" s="318"/>
      <c r="G709" s="319"/>
      <c r="H709" s="318"/>
      <c r="I709" s="319"/>
      <c r="J709" s="318"/>
      <c r="K709" s="319"/>
      <c r="L709" s="318"/>
      <c r="M709" s="319"/>
      <c r="N709" s="318"/>
      <c r="O709" s="319"/>
      <c r="P709" s="318"/>
      <c r="Q709" s="319"/>
      <c r="R709" s="319"/>
      <c r="S709" s="319"/>
      <c r="T709" s="303"/>
    </row>
    <row r="710" spans="1:20" ht="21" thickTop="1">
      <c r="A710" s="270" t="s">
        <v>126</v>
      </c>
      <c r="B710" s="495" t="s">
        <v>375</v>
      </c>
      <c r="C710" s="495" t="s">
        <v>198</v>
      </c>
      <c r="D710" s="296" t="s">
        <v>189</v>
      </c>
      <c r="E710" s="320" t="s">
        <v>383</v>
      </c>
      <c r="F710" s="280">
        <f t="shared" ref="F710:Q710" si="233">F85</f>
        <v>45825</v>
      </c>
      <c r="G710" s="281" t="str">
        <f t="shared" si="233"/>
        <v>9:00</v>
      </c>
      <c r="H710" s="280">
        <f t="shared" si="233"/>
        <v>45846</v>
      </c>
      <c r="I710" s="281" t="str">
        <f t="shared" si="233"/>
        <v>9:00</v>
      </c>
      <c r="J710" s="280">
        <f t="shared" si="233"/>
        <v>45903</v>
      </c>
      <c r="K710" s="281" t="str">
        <f t="shared" si="233"/>
        <v>9:00</v>
      </c>
      <c r="L710" s="280">
        <f t="shared" si="233"/>
        <v>45924</v>
      </c>
      <c r="M710" s="281" t="str">
        <f t="shared" si="233"/>
        <v>9:00</v>
      </c>
      <c r="N710" s="280">
        <f t="shared" si="233"/>
        <v>45237</v>
      </c>
      <c r="O710" s="281">
        <f t="shared" si="233"/>
        <v>0.375</v>
      </c>
      <c r="P710" s="280">
        <f t="shared" si="233"/>
        <v>0</v>
      </c>
      <c r="Q710" s="281">
        <f t="shared" si="233"/>
        <v>0</v>
      </c>
      <c r="R710" s="347"/>
      <c r="S710" s="347"/>
      <c r="T710" s="303"/>
    </row>
    <row r="711" spans="1:20" ht="21" thickBot="1">
      <c r="A711" s="270" t="s">
        <v>131</v>
      </c>
      <c r="B711" s="495" t="s">
        <v>375</v>
      </c>
      <c r="C711" s="495" t="s">
        <v>198</v>
      </c>
      <c r="D711" s="296" t="s">
        <v>189</v>
      </c>
      <c r="E711" s="646" t="s">
        <v>384</v>
      </c>
      <c r="F711" s="280">
        <f t="shared" ref="F711:Q711" si="234">F92</f>
        <v>45821</v>
      </c>
      <c r="G711" s="280" t="str">
        <f t="shared" si="234"/>
        <v>10:00</v>
      </c>
      <c r="H711" s="280">
        <f t="shared" si="234"/>
        <v>45842</v>
      </c>
      <c r="I711" s="280" t="str">
        <f t="shared" si="234"/>
        <v>10:00</v>
      </c>
      <c r="J711" s="280">
        <f t="shared" si="234"/>
        <v>45905</v>
      </c>
      <c r="K711" s="280" t="str">
        <f t="shared" si="234"/>
        <v>10:00</v>
      </c>
      <c r="L711" s="280">
        <f t="shared" si="234"/>
        <v>45923</v>
      </c>
      <c r="M711" s="280" t="str">
        <f t="shared" si="234"/>
        <v>10:00</v>
      </c>
      <c r="N711" s="280">
        <f t="shared" si="234"/>
        <v>45240</v>
      </c>
      <c r="O711" s="280">
        <f t="shared" si="234"/>
        <v>0.41666666666666669</v>
      </c>
      <c r="P711" s="280">
        <f t="shared" si="234"/>
        <v>0</v>
      </c>
      <c r="Q711" s="280">
        <f t="shared" si="234"/>
        <v>0</v>
      </c>
      <c r="R711" s="347"/>
      <c r="S711" s="347"/>
      <c r="T711" s="303"/>
    </row>
    <row r="712" spans="1:20" ht="21" thickBot="1">
      <c r="A712" s="316"/>
      <c r="E712" s="502" t="s">
        <v>290</v>
      </c>
      <c r="F712" s="401"/>
      <c r="G712" s="343"/>
      <c r="H712" s="355"/>
      <c r="I712" s="343"/>
      <c r="J712" s="355"/>
      <c r="K712" s="343"/>
      <c r="L712" s="355"/>
      <c r="M712" s="343"/>
      <c r="N712" s="355"/>
      <c r="O712" s="343"/>
      <c r="P712" s="355"/>
      <c r="Q712" s="343"/>
      <c r="R712" s="347"/>
      <c r="S712" s="347"/>
      <c r="T712" s="303"/>
    </row>
    <row r="713" spans="1:20">
      <c r="A713" s="270" t="s">
        <v>135</v>
      </c>
      <c r="B713" s="495" t="s">
        <v>375</v>
      </c>
      <c r="C713" s="495" t="s">
        <v>198</v>
      </c>
      <c r="D713" s="296" t="s">
        <v>189</v>
      </c>
      <c r="E713" s="647" t="s">
        <v>385</v>
      </c>
      <c r="F713" s="280">
        <f t="shared" ref="F713:Q713" si="235">F94</f>
        <v>45817</v>
      </c>
      <c r="G713" s="281">
        <f t="shared" si="235"/>
        <v>0.375</v>
      </c>
      <c r="H713" s="280">
        <f t="shared" si="235"/>
        <v>45839</v>
      </c>
      <c r="I713" s="281">
        <f t="shared" si="235"/>
        <v>0.375</v>
      </c>
      <c r="J713" s="280">
        <f t="shared" si="235"/>
        <v>45908</v>
      </c>
      <c r="K713" s="281">
        <f t="shared" si="235"/>
        <v>0.375</v>
      </c>
      <c r="L713" s="280">
        <f t="shared" si="235"/>
        <v>45923</v>
      </c>
      <c r="M713" s="281">
        <f t="shared" si="235"/>
        <v>0.375</v>
      </c>
      <c r="N713" s="280">
        <f t="shared" si="235"/>
        <v>0</v>
      </c>
      <c r="O713" s="280">
        <f t="shared" si="235"/>
        <v>0</v>
      </c>
      <c r="P713" s="280">
        <f t="shared" si="235"/>
        <v>0</v>
      </c>
      <c r="Q713" s="280">
        <f t="shared" si="235"/>
        <v>0</v>
      </c>
      <c r="R713" s="347"/>
      <c r="S713" s="347"/>
      <c r="T713" s="303"/>
    </row>
    <row r="714" spans="1:20" ht="21" thickBot="1">
      <c r="A714" s="270" t="s">
        <v>74</v>
      </c>
      <c r="B714" s="495" t="s">
        <v>375</v>
      </c>
      <c r="C714" s="495" t="s">
        <v>198</v>
      </c>
      <c r="D714" s="296" t="s">
        <v>189</v>
      </c>
      <c r="E714" s="511" t="s">
        <v>386</v>
      </c>
      <c r="F714" s="280">
        <f t="shared" ref="F714:M714" si="236">F43</f>
        <v>45817</v>
      </c>
      <c r="G714" s="281">
        <f t="shared" si="236"/>
        <v>0.375</v>
      </c>
      <c r="H714" s="280">
        <f t="shared" si="236"/>
        <v>45838</v>
      </c>
      <c r="I714" s="280" t="str">
        <f t="shared" si="236"/>
        <v>9:00</v>
      </c>
      <c r="J714" s="280">
        <f t="shared" si="236"/>
        <v>45901</v>
      </c>
      <c r="K714" s="280" t="str">
        <f t="shared" si="236"/>
        <v>9:00</v>
      </c>
      <c r="L714" s="280">
        <f t="shared" si="236"/>
        <v>45916</v>
      </c>
      <c r="M714" s="280" t="str">
        <f t="shared" si="236"/>
        <v>9:00</v>
      </c>
      <c r="N714" s="280">
        <f>N93</f>
        <v>45238</v>
      </c>
      <c r="O714" s="281">
        <f>O93</f>
        <v>0.625</v>
      </c>
      <c r="P714" s="280">
        <f>P93</f>
        <v>0</v>
      </c>
      <c r="Q714" s="281">
        <f>Q93</f>
        <v>0</v>
      </c>
      <c r="R714" s="347"/>
      <c r="S714" s="347"/>
      <c r="T714" s="303"/>
    </row>
    <row r="715" spans="1:20" ht="21" thickBot="1">
      <c r="A715" s="302"/>
      <c r="E715" s="328"/>
      <c r="F715" s="318"/>
      <c r="G715" s="319"/>
      <c r="H715" s="318"/>
      <c r="I715" s="319"/>
      <c r="J715" s="318"/>
      <c r="K715" s="319"/>
      <c r="L715" s="318"/>
      <c r="M715" s="319"/>
      <c r="N715" s="318"/>
      <c r="O715" s="319"/>
      <c r="P715" s="318"/>
      <c r="Q715" s="319"/>
      <c r="R715" s="319"/>
      <c r="S715" s="319"/>
      <c r="T715" s="303"/>
    </row>
    <row r="716" spans="1:20" ht="21.75" thickTop="1" thickBot="1">
      <c r="A716" s="302"/>
      <c r="E716" s="311" t="s">
        <v>214</v>
      </c>
      <c r="F716" s="312"/>
      <c r="G716" s="313"/>
      <c r="H716" s="312"/>
      <c r="I716" s="313"/>
      <c r="J716" s="312"/>
      <c r="K716" s="313"/>
      <c r="L716" s="312"/>
      <c r="M716" s="313"/>
      <c r="N716" s="312"/>
      <c r="O716" s="313"/>
      <c r="P716" s="312"/>
      <c r="Q716" s="313"/>
      <c r="R716" s="313"/>
      <c r="S716" s="313"/>
      <c r="T716" s="303"/>
    </row>
    <row r="717" spans="1:20" ht="21" thickTop="1">
      <c r="A717" s="270" t="s">
        <v>748</v>
      </c>
      <c r="E717" s="647" t="s">
        <v>811</v>
      </c>
      <c r="F717" s="280">
        <f t="shared" ref="F717:M717" si="237">+F14</f>
        <v>45824</v>
      </c>
      <c r="G717" s="281" t="str">
        <f t="shared" si="237"/>
        <v>15:00</v>
      </c>
      <c r="H717" s="280">
        <f t="shared" si="237"/>
        <v>45845</v>
      </c>
      <c r="I717" s="281" t="str">
        <f t="shared" si="237"/>
        <v>15:00</v>
      </c>
      <c r="J717" s="280">
        <f t="shared" si="237"/>
        <v>45905</v>
      </c>
      <c r="K717" s="281" t="str">
        <f t="shared" si="237"/>
        <v>15:00</v>
      </c>
      <c r="L717" s="280">
        <f t="shared" si="237"/>
        <v>45922</v>
      </c>
      <c r="M717" s="281" t="str">
        <f t="shared" si="237"/>
        <v>15:00</v>
      </c>
      <c r="N717" s="280">
        <f>N66</f>
        <v>45236</v>
      </c>
      <c r="O717" s="281">
        <f>O66</f>
        <v>0.41666666666666669</v>
      </c>
      <c r="P717" s="280">
        <f>P66</f>
        <v>0</v>
      </c>
      <c r="Q717" s="281">
        <f>Q66</f>
        <v>0</v>
      </c>
      <c r="R717" s="347"/>
      <c r="S717" s="347"/>
      <c r="T717" s="303"/>
    </row>
    <row r="718" spans="1:20">
      <c r="A718" s="316"/>
      <c r="E718" s="480"/>
      <c r="F718" s="460"/>
      <c r="T718" s="303"/>
    </row>
    <row r="719" spans="1:20">
      <c r="A719" s="302"/>
      <c r="E719" s="297"/>
      <c r="F719" s="346"/>
      <c r="G719" s="347"/>
      <c r="H719" s="346"/>
      <c r="I719" s="347"/>
      <c r="J719" s="346"/>
      <c r="K719" s="347"/>
      <c r="L719" s="346"/>
      <c r="M719" s="347"/>
      <c r="N719" s="346"/>
      <c r="O719" s="347"/>
      <c r="P719" s="346"/>
      <c r="Q719" s="347"/>
      <c r="R719" s="347"/>
      <c r="S719" s="347"/>
      <c r="T719" s="303"/>
    </row>
    <row r="720" spans="1:20">
      <c r="A720" s="316"/>
      <c r="E720" s="454"/>
      <c r="F720" s="296"/>
      <c r="G720" s="347"/>
      <c r="T720" s="303"/>
    </row>
    <row r="721" spans="1:26">
      <c r="A721" s="316"/>
      <c r="E721" s="454" t="s">
        <v>766</v>
      </c>
      <c r="F721" s="296"/>
      <c r="G721" s="347"/>
      <c r="I721" s="296"/>
      <c r="J721" s="296" t="s">
        <v>310</v>
      </c>
      <c r="T721" s="303"/>
    </row>
    <row r="722" spans="1:26">
      <c r="A722" s="316"/>
      <c r="E722" s="454"/>
      <c r="F722" s="296"/>
      <c r="G722" s="347"/>
      <c r="I722" s="296"/>
      <c r="J722" s="296" t="s">
        <v>812</v>
      </c>
      <c r="T722" s="303"/>
    </row>
    <row r="723" spans="1:26">
      <c r="A723" s="316"/>
      <c r="E723" s="454"/>
      <c r="F723" s="296"/>
      <c r="G723" s="347"/>
      <c r="I723" s="296"/>
      <c r="L723" s="296"/>
      <c r="T723" s="303"/>
    </row>
    <row r="724" spans="1:26">
      <c r="A724" s="316"/>
      <c r="E724" s="454"/>
      <c r="F724" s="296"/>
      <c r="G724" s="347"/>
      <c r="I724" s="296"/>
      <c r="L724" s="296"/>
      <c r="T724" s="303"/>
    </row>
    <row r="725" spans="1:26">
      <c r="A725" s="316"/>
      <c r="E725" s="454"/>
      <c r="F725" s="296"/>
      <c r="G725" s="347"/>
      <c r="I725" s="296"/>
      <c r="L725" s="296"/>
      <c r="T725" s="303"/>
    </row>
    <row r="726" spans="1:26" ht="27">
      <c r="A726" s="316"/>
      <c r="B726" s="296"/>
      <c r="C726" s="296"/>
      <c r="E726" s="700" t="s">
        <v>813</v>
      </c>
      <c r="F726" s="700"/>
      <c r="G726" s="700"/>
      <c r="H726" s="700"/>
      <c r="I726" s="700"/>
      <c r="J726" s="700"/>
      <c r="K726" s="700"/>
      <c r="L726" s="700"/>
      <c r="M726" s="700"/>
      <c r="N726" s="700"/>
      <c r="O726" s="700"/>
      <c r="P726" s="700"/>
      <c r="Q726" s="700"/>
      <c r="T726" s="303"/>
    </row>
    <row r="727" spans="1:26" ht="21" thickBot="1">
      <c r="A727" s="316"/>
      <c r="E727" s="480"/>
      <c r="F727" s="460"/>
      <c r="T727" s="303"/>
      <c r="Z727" s="281"/>
    </row>
    <row r="728" spans="1:26" ht="21.75" customHeight="1" thickBot="1">
      <c r="A728" s="316"/>
      <c r="B728" s="296"/>
      <c r="C728" s="296"/>
      <c r="E728" s="688" t="s">
        <v>182</v>
      </c>
      <c r="F728" s="672" t="s">
        <v>7</v>
      </c>
      <c r="G728" s="691"/>
      <c r="H728" s="691"/>
      <c r="I728" s="691"/>
      <c r="J728" s="691"/>
      <c r="K728" s="691"/>
      <c r="L728" s="691"/>
      <c r="M728" s="673"/>
      <c r="T728" s="303"/>
    </row>
    <row r="729" spans="1:26" ht="21.75" customHeight="1" thickBot="1">
      <c r="A729" s="316"/>
      <c r="B729" s="296"/>
      <c r="C729" s="296"/>
      <c r="E729" s="689"/>
      <c r="F729" s="672" t="s">
        <v>12</v>
      </c>
      <c r="G729" s="673"/>
      <c r="H729" s="672" t="s">
        <v>13</v>
      </c>
      <c r="I729" s="673"/>
      <c r="J729" s="672" t="s">
        <v>183</v>
      </c>
      <c r="K729" s="673"/>
      <c r="L729" s="672" t="s">
        <v>184</v>
      </c>
      <c r="M729" s="673"/>
      <c r="T729" s="303"/>
    </row>
    <row r="730" spans="1:26" ht="21" thickBot="1">
      <c r="A730" s="316"/>
      <c r="B730" s="296"/>
      <c r="C730" s="296"/>
      <c r="E730" s="692"/>
      <c r="F730" s="344" t="s">
        <v>185</v>
      </c>
      <c r="G730" s="345" t="s">
        <v>186</v>
      </c>
      <c r="H730" s="344" t="s">
        <v>185</v>
      </c>
      <c r="I730" s="345" t="s">
        <v>186</v>
      </c>
      <c r="J730" s="344" t="s">
        <v>185</v>
      </c>
      <c r="K730" s="345" t="s">
        <v>186</v>
      </c>
      <c r="L730" s="344" t="s">
        <v>185</v>
      </c>
      <c r="M730" s="345" t="s">
        <v>186</v>
      </c>
      <c r="T730" s="303"/>
    </row>
    <row r="731" spans="1:26" ht="21.75" thickTop="1" thickBot="1">
      <c r="A731" s="316"/>
      <c r="B731" s="296"/>
      <c r="C731" s="296"/>
      <c r="E731" s="311" t="s">
        <v>187</v>
      </c>
      <c r="F731" s="296"/>
      <c r="G731" s="347"/>
      <c r="T731" s="303"/>
    </row>
    <row r="732" spans="1:26" ht="21" thickTop="1">
      <c r="A732" s="270" t="s">
        <v>72</v>
      </c>
      <c r="B732" s="296" t="s">
        <v>375</v>
      </c>
      <c r="C732" s="296" t="s">
        <v>189</v>
      </c>
      <c r="D732" s="296" t="s">
        <v>189</v>
      </c>
      <c r="E732" s="485" t="s">
        <v>376</v>
      </c>
      <c r="F732" s="280">
        <f t="shared" ref="F732:M732" si="238">F89</f>
        <v>45824</v>
      </c>
      <c r="G732" s="281" t="str">
        <f t="shared" si="238"/>
        <v>14.30</v>
      </c>
      <c r="H732" s="280">
        <f t="shared" si="238"/>
        <v>45845</v>
      </c>
      <c r="I732" s="281" t="str">
        <f t="shared" si="238"/>
        <v>14.30</v>
      </c>
      <c r="J732" s="280">
        <f t="shared" si="238"/>
        <v>45908</v>
      </c>
      <c r="K732" s="281" t="str">
        <f t="shared" si="238"/>
        <v>14.30</v>
      </c>
      <c r="L732" s="280">
        <f t="shared" si="238"/>
        <v>45923</v>
      </c>
      <c r="M732" s="281" t="str">
        <f t="shared" si="238"/>
        <v>14.30</v>
      </c>
      <c r="T732" s="303"/>
    </row>
    <row r="733" spans="1:26" ht="40.5">
      <c r="A733" s="270" t="s">
        <v>78</v>
      </c>
      <c r="B733" s="296" t="s">
        <v>375</v>
      </c>
      <c r="C733" s="296" t="s">
        <v>189</v>
      </c>
      <c r="D733" s="296" t="s">
        <v>189</v>
      </c>
      <c r="E733" s="314" t="s">
        <v>377</v>
      </c>
      <c r="F733" s="280">
        <f t="shared" ref="F733:M733" si="239">F95</f>
        <v>45820</v>
      </c>
      <c r="G733" s="281" t="str">
        <f t="shared" si="239"/>
        <v>15:30</v>
      </c>
      <c r="H733" s="280">
        <f t="shared" si="239"/>
        <v>45841</v>
      </c>
      <c r="I733" s="281" t="str">
        <f t="shared" si="239"/>
        <v>15:30</v>
      </c>
      <c r="J733" s="280">
        <f t="shared" si="239"/>
        <v>45904</v>
      </c>
      <c r="K733" s="281" t="str">
        <f t="shared" si="239"/>
        <v>15:30</v>
      </c>
      <c r="L733" s="280">
        <f t="shared" si="239"/>
        <v>45919</v>
      </c>
      <c r="M733" s="281" t="str">
        <f t="shared" si="239"/>
        <v>15:30</v>
      </c>
      <c r="T733" s="303"/>
    </row>
    <row r="734" spans="1:26">
      <c r="A734" s="270" t="s">
        <v>27</v>
      </c>
      <c r="B734" s="296" t="s">
        <v>375</v>
      </c>
      <c r="C734" s="296" t="s">
        <v>189</v>
      </c>
      <c r="D734" s="296" t="s">
        <v>189</v>
      </c>
      <c r="E734" s="326" t="s">
        <v>378</v>
      </c>
      <c r="F734" s="280">
        <f t="shared" ref="F734:M734" si="240">+F9</f>
        <v>45828</v>
      </c>
      <c r="G734" s="280" t="str">
        <f t="shared" si="240"/>
        <v>9.00</v>
      </c>
      <c r="H734" s="280">
        <f t="shared" si="240"/>
        <v>45483</v>
      </c>
      <c r="I734" s="280" t="str">
        <f t="shared" si="240"/>
        <v>9.00</v>
      </c>
      <c r="J734" s="280">
        <f t="shared" si="240"/>
        <v>45902</v>
      </c>
      <c r="K734" s="280" t="str">
        <f t="shared" si="240"/>
        <v>9.00</v>
      </c>
      <c r="L734" s="280">
        <f t="shared" si="240"/>
        <v>45917</v>
      </c>
      <c r="M734" s="280" t="str">
        <f t="shared" si="240"/>
        <v>15.00</v>
      </c>
      <c r="T734" s="303"/>
    </row>
    <row r="735" spans="1:26">
      <c r="A735" s="310" t="s">
        <v>99</v>
      </c>
      <c r="B735" s="296" t="s">
        <v>375</v>
      </c>
      <c r="C735" s="296" t="s">
        <v>189</v>
      </c>
      <c r="D735" s="296" t="s">
        <v>189</v>
      </c>
      <c r="E735" s="314" t="s">
        <v>346</v>
      </c>
      <c r="F735" s="280">
        <f t="shared" ref="F735:M735" si="241">F62</f>
        <v>45826</v>
      </c>
      <c r="G735" s="280" t="str">
        <f t="shared" si="241"/>
        <v>9:00</v>
      </c>
      <c r="H735" s="280">
        <f t="shared" si="241"/>
        <v>45847</v>
      </c>
      <c r="I735" s="280" t="str">
        <f t="shared" si="241"/>
        <v>9:00</v>
      </c>
      <c r="J735" s="280">
        <f t="shared" si="241"/>
        <v>45908</v>
      </c>
      <c r="K735" s="280" t="str">
        <f t="shared" si="241"/>
        <v>9:00</v>
      </c>
      <c r="L735" s="280">
        <f t="shared" si="241"/>
        <v>45923</v>
      </c>
      <c r="M735" s="280" t="str">
        <f t="shared" si="241"/>
        <v>9:00</v>
      </c>
      <c r="N735" s="426">
        <f>N170</f>
        <v>45237</v>
      </c>
      <c r="O735" s="426">
        <f>O170</f>
        <v>0.6875</v>
      </c>
      <c r="P735" s="426">
        <f>P170</f>
        <v>0</v>
      </c>
      <c r="Q735" s="426">
        <f>Q170</f>
        <v>0</v>
      </c>
      <c r="T735" s="303"/>
    </row>
    <row r="736" spans="1:26" ht="21" thickBot="1">
      <c r="A736" s="302"/>
      <c r="B736" s="296"/>
      <c r="C736" s="296"/>
      <c r="E736" s="648"/>
      <c r="F736" s="346"/>
      <c r="G736" s="347"/>
      <c r="H736" s="346"/>
      <c r="I736" s="347"/>
      <c r="J736" s="346"/>
      <c r="K736" s="347"/>
      <c r="L736" s="346"/>
      <c r="M736" s="347"/>
      <c r="N736" s="426"/>
      <c r="O736" s="426"/>
      <c r="P736" s="426"/>
      <c r="Q736" s="426"/>
      <c r="T736" s="303"/>
    </row>
    <row r="737" spans="1:20" ht="21" thickTop="1">
      <c r="E737" s="477" t="s">
        <v>197</v>
      </c>
      <c r="F737" s="312"/>
      <c r="G737" s="313"/>
      <c r="H737" s="312"/>
      <c r="I737" s="313"/>
      <c r="J737" s="312"/>
      <c r="K737" s="313"/>
      <c r="L737" s="312"/>
      <c r="M737" s="313"/>
      <c r="N737" s="312"/>
      <c r="O737" s="313"/>
      <c r="P737" s="312"/>
      <c r="Q737" s="313"/>
      <c r="R737" s="313"/>
      <c r="S737" s="313"/>
      <c r="T737" s="303"/>
    </row>
    <row r="738" spans="1:20">
      <c r="A738" s="636" t="s">
        <v>66</v>
      </c>
      <c r="B738" s="635" t="s">
        <v>375</v>
      </c>
      <c r="C738" s="635" t="s">
        <v>189</v>
      </c>
      <c r="D738" s="309" t="s">
        <v>198</v>
      </c>
      <c r="E738" s="326" t="s">
        <v>808</v>
      </c>
      <c r="F738" s="280">
        <f t="shared" ref="F738:M738" si="242">F37</f>
        <v>45828</v>
      </c>
      <c r="G738" s="281" t="str">
        <f t="shared" si="242"/>
        <v>9.00</v>
      </c>
      <c r="H738" s="280">
        <f t="shared" si="242"/>
        <v>45849</v>
      </c>
      <c r="I738" s="281" t="str">
        <f t="shared" si="242"/>
        <v>9.00</v>
      </c>
      <c r="J738" s="280">
        <f t="shared" si="242"/>
        <v>45910</v>
      </c>
      <c r="K738" s="281" t="str">
        <f t="shared" si="242"/>
        <v>9.00</v>
      </c>
      <c r="L738" s="280">
        <f t="shared" si="242"/>
        <v>45925</v>
      </c>
      <c r="M738" s="281" t="str">
        <f t="shared" si="242"/>
        <v>9.00</v>
      </c>
      <c r="N738" s="305"/>
      <c r="O738" s="281"/>
      <c r="P738" s="305"/>
      <c r="Q738" s="281"/>
      <c r="R738" s="347"/>
      <c r="S738" s="347"/>
      <c r="T738" s="303"/>
    </row>
    <row r="739" spans="1:20">
      <c r="A739" s="270" t="s">
        <v>132</v>
      </c>
      <c r="B739" s="635" t="s">
        <v>375</v>
      </c>
      <c r="C739" s="635" t="s">
        <v>189</v>
      </c>
      <c r="D739" s="309" t="s">
        <v>198</v>
      </c>
      <c r="E739" s="315" t="s">
        <v>380</v>
      </c>
      <c r="F739" s="280">
        <f t="shared" ref="F739:M739" si="243">+F93</f>
        <v>45820</v>
      </c>
      <c r="G739" s="280" t="str">
        <f t="shared" si="243"/>
        <v>15:00</v>
      </c>
      <c r="H739" s="280">
        <f t="shared" si="243"/>
        <v>45841</v>
      </c>
      <c r="I739" s="280" t="str">
        <f t="shared" si="243"/>
        <v>15:00</v>
      </c>
      <c r="J739" s="280">
        <f t="shared" si="243"/>
        <v>45909</v>
      </c>
      <c r="K739" s="280" t="str">
        <f t="shared" si="243"/>
        <v>15.00</v>
      </c>
      <c r="L739" s="280">
        <f t="shared" si="243"/>
        <v>45924</v>
      </c>
      <c r="M739" s="280" t="str">
        <f t="shared" si="243"/>
        <v>15.00</v>
      </c>
      <c r="N739" s="305">
        <f t="shared" ref="N739:O739" si="244">N154</f>
        <v>0</v>
      </c>
      <c r="O739" s="281">
        <f t="shared" si="244"/>
        <v>0</v>
      </c>
      <c r="P739" s="305"/>
      <c r="Q739" s="281"/>
      <c r="R739" s="347"/>
      <c r="S739" s="347"/>
      <c r="T739" s="303"/>
    </row>
    <row r="740" spans="1:20">
      <c r="A740" s="270" t="s">
        <v>92</v>
      </c>
      <c r="B740" s="635"/>
      <c r="C740" s="635"/>
      <c r="D740" s="309"/>
      <c r="E740" s="326" t="s">
        <v>391</v>
      </c>
      <c r="F740" s="280">
        <f t="shared" ref="F740:M740" si="245">F56</f>
        <v>45821</v>
      </c>
      <c r="G740" s="281" t="str">
        <f t="shared" si="245"/>
        <v>8:30</v>
      </c>
      <c r="H740" s="280">
        <f t="shared" si="245"/>
        <v>45847</v>
      </c>
      <c r="I740" s="281" t="str">
        <f t="shared" si="245"/>
        <v>8:30</v>
      </c>
      <c r="J740" s="280">
        <f t="shared" si="245"/>
        <v>45905</v>
      </c>
      <c r="K740" s="281" t="str">
        <f t="shared" si="245"/>
        <v>8:30</v>
      </c>
      <c r="L740" s="280">
        <f t="shared" si="245"/>
        <v>45922</v>
      </c>
      <c r="M740" s="281" t="str">
        <f t="shared" si="245"/>
        <v>8:30</v>
      </c>
      <c r="N740" s="305"/>
      <c r="O740" s="281"/>
      <c r="P740" s="305"/>
      <c r="Q740" s="281"/>
      <c r="R740" s="347"/>
      <c r="S740" s="347"/>
      <c r="T740" s="303"/>
    </row>
    <row r="741" spans="1:20">
      <c r="A741" s="270" t="s">
        <v>38</v>
      </c>
      <c r="B741" s="635" t="s">
        <v>375</v>
      </c>
      <c r="C741" s="635" t="s">
        <v>189</v>
      </c>
      <c r="D741" s="309" t="s">
        <v>198</v>
      </c>
      <c r="E741" s="315" t="s">
        <v>393</v>
      </c>
      <c r="F741" s="280">
        <f t="shared" ref="F741:M741" si="246">F16</f>
        <v>45824</v>
      </c>
      <c r="G741" s="281">
        <f t="shared" si="246"/>
        <v>0.35416666666666669</v>
      </c>
      <c r="H741" s="280">
        <f t="shared" si="246"/>
        <v>45845</v>
      </c>
      <c r="I741" s="281">
        <f t="shared" si="246"/>
        <v>0.35416666666666669</v>
      </c>
      <c r="J741" s="280">
        <f t="shared" si="246"/>
        <v>45908</v>
      </c>
      <c r="K741" s="281">
        <f t="shared" si="246"/>
        <v>0.35416666666666669</v>
      </c>
      <c r="L741" s="280">
        <f t="shared" si="246"/>
        <v>45923</v>
      </c>
      <c r="M741" s="281">
        <f t="shared" si="246"/>
        <v>0.35416666666666669</v>
      </c>
      <c r="N741" s="280"/>
      <c r="O741" s="281"/>
      <c r="P741" s="280"/>
      <c r="Q741" s="281"/>
      <c r="R741" s="347"/>
      <c r="S741" s="347"/>
      <c r="T741" s="303"/>
    </row>
    <row r="742" spans="1:20" ht="21" thickBot="1">
      <c r="A742" s="302"/>
      <c r="B742" s="296"/>
      <c r="C742" s="296"/>
      <c r="E742" s="648"/>
      <c r="F742" s="346"/>
      <c r="G742" s="347"/>
      <c r="H742" s="346"/>
      <c r="I742" s="347"/>
      <c r="J742" s="346"/>
      <c r="K742" s="347"/>
      <c r="L742" s="346"/>
      <c r="M742" s="347"/>
      <c r="N742" s="426"/>
      <c r="O742" s="426"/>
      <c r="P742" s="426"/>
      <c r="Q742" s="426"/>
      <c r="T742" s="303"/>
    </row>
    <row r="743" spans="1:20" ht="21.75" thickTop="1" thickBot="1">
      <c r="A743" s="316"/>
      <c r="E743" s="311" t="s">
        <v>208</v>
      </c>
      <c r="F743" s="318"/>
      <c r="G743" s="319"/>
      <c r="H743" s="318"/>
      <c r="I743" s="319"/>
      <c r="J743" s="318"/>
      <c r="K743" s="319"/>
      <c r="L743" s="318"/>
      <c r="M743" s="319"/>
      <c r="N743" s="318"/>
      <c r="O743" s="319"/>
      <c r="P743" s="318"/>
      <c r="Q743" s="319"/>
      <c r="R743" s="319"/>
      <c r="S743" s="319"/>
      <c r="T743" s="303"/>
    </row>
    <row r="744" spans="1:20" ht="21" thickTop="1">
      <c r="A744" s="270" t="s">
        <v>126</v>
      </c>
      <c r="E744" s="320" t="s">
        <v>383</v>
      </c>
      <c r="F744" s="280">
        <f t="shared" ref="F744:M744" si="247">+F85</f>
        <v>45825</v>
      </c>
      <c r="G744" s="280" t="str">
        <f t="shared" si="247"/>
        <v>9:00</v>
      </c>
      <c r="H744" s="280">
        <f t="shared" si="247"/>
        <v>45846</v>
      </c>
      <c r="I744" s="280" t="str">
        <f t="shared" si="247"/>
        <v>9:00</v>
      </c>
      <c r="J744" s="280">
        <f t="shared" si="247"/>
        <v>45903</v>
      </c>
      <c r="K744" s="280" t="str">
        <f t="shared" si="247"/>
        <v>9:00</v>
      </c>
      <c r="L744" s="280">
        <f t="shared" si="247"/>
        <v>45924</v>
      </c>
      <c r="M744" s="280" t="str">
        <f t="shared" si="247"/>
        <v>9:00</v>
      </c>
      <c r="N744" s="280">
        <f>N116</f>
        <v>45239</v>
      </c>
      <c r="O744" s="281">
        <f>O116</f>
        <v>0.45833333333333331</v>
      </c>
      <c r="P744" s="280">
        <f>P116</f>
        <v>0</v>
      </c>
      <c r="Q744" s="281">
        <f>Q116</f>
        <v>0</v>
      </c>
      <c r="R744" s="347"/>
      <c r="S744" s="347"/>
      <c r="T744" s="303"/>
    </row>
    <row r="745" spans="1:20" ht="21" thickBot="1">
      <c r="A745" s="270" t="s">
        <v>148</v>
      </c>
      <c r="E745" s="646" t="s">
        <v>620</v>
      </c>
      <c r="F745" s="283">
        <f>+F107</f>
        <v>45820</v>
      </c>
      <c r="G745" s="283" t="str">
        <f t="shared" ref="F745:Q745" si="248">+G107</f>
        <v>15:00</v>
      </c>
      <c r="H745" s="283">
        <f t="shared" si="248"/>
        <v>45841</v>
      </c>
      <c r="I745" s="283" t="str">
        <f t="shared" si="248"/>
        <v>15:00</v>
      </c>
      <c r="J745" s="280">
        <f t="shared" si="248"/>
        <v>45904</v>
      </c>
      <c r="K745" s="280" t="str">
        <f t="shared" si="248"/>
        <v>15:00</v>
      </c>
      <c r="L745" s="280">
        <f t="shared" si="248"/>
        <v>45919</v>
      </c>
      <c r="M745" s="280" t="str">
        <f t="shared" si="248"/>
        <v>15:00</v>
      </c>
      <c r="N745" s="283">
        <f t="shared" si="248"/>
        <v>45239</v>
      </c>
      <c r="O745" s="283">
        <f t="shared" si="248"/>
        <v>0.625</v>
      </c>
      <c r="P745" s="283">
        <f t="shared" si="248"/>
        <v>0</v>
      </c>
      <c r="Q745" s="283">
        <f t="shared" si="248"/>
        <v>0</v>
      </c>
      <c r="R745" s="347"/>
      <c r="S745" s="347"/>
      <c r="T745" s="303"/>
    </row>
    <row r="746" spans="1:20" ht="21" thickBot="1">
      <c r="A746" s="316"/>
      <c r="E746" s="502" t="s">
        <v>290</v>
      </c>
      <c r="F746" s="401"/>
      <c r="G746" s="343"/>
      <c r="H746" s="355"/>
      <c r="I746" s="343"/>
      <c r="J746" s="355"/>
      <c r="K746" s="343"/>
      <c r="L746" s="355"/>
      <c r="M746" s="343"/>
      <c r="N746" s="355"/>
      <c r="O746" s="343"/>
      <c r="P746" s="355"/>
      <c r="Q746" s="343"/>
      <c r="R746" s="347"/>
      <c r="S746" s="347"/>
      <c r="T746" s="303"/>
    </row>
    <row r="747" spans="1:20" ht="41.25" thickBot="1">
      <c r="A747" s="270" t="s">
        <v>114</v>
      </c>
      <c r="E747" s="649" t="s">
        <v>814</v>
      </c>
      <c r="F747" s="280">
        <f t="shared" ref="F747:Q747" si="249">+F75</f>
        <v>45819</v>
      </c>
      <c r="G747" s="280" t="str">
        <f t="shared" si="249"/>
        <v>10.00</v>
      </c>
      <c r="H747" s="280">
        <f t="shared" si="249"/>
        <v>45840</v>
      </c>
      <c r="I747" s="280" t="str">
        <f t="shared" si="249"/>
        <v>10.00</v>
      </c>
      <c r="J747" s="280">
        <f t="shared" si="249"/>
        <v>45905</v>
      </c>
      <c r="K747" s="280" t="str">
        <f t="shared" si="249"/>
        <v>15.00</v>
      </c>
      <c r="L747" s="280">
        <f t="shared" si="249"/>
        <v>45920</v>
      </c>
      <c r="M747" s="280" t="str">
        <f t="shared" si="249"/>
        <v>15.00</v>
      </c>
      <c r="N747" s="280">
        <f t="shared" si="249"/>
        <v>45238</v>
      </c>
      <c r="O747" s="280" t="str">
        <f t="shared" si="249"/>
        <v>8.30</v>
      </c>
      <c r="P747" s="280">
        <f t="shared" si="249"/>
        <v>0</v>
      </c>
      <c r="Q747" s="280">
        <f t="shared" si="249"/>
        <v>0</v>
      </c>
      <c r="R747" s="347"/>
      <c r="S747" s="347"/>
      <c r="T747" s="303"/>
    </row>
    <row r="748" spans="1:20" ht="21" thickBot="1">
      <c r="A748" s="302"/>
      <c r="E748" s="328"/>
      <c r="F748" s="318"/>
      <c r="G748" s="319"/>
      <c r="H748" s="318"/>
      <c r="I748" s="319"/>
      <c r="J748" s="318"/>
      <c r="K748" s="319"/>
      <c r="L748" s="318"/>
      <c r="M748" s="319"/>
      <c r="N748" s="318"/>
      <c r="O748" s="319"/>
      <c r="P748" s="318"/>
      <c r="Q748" s="319"/>
      <c r="R748" s="319"/>
      <c r="S748" s="319"/>
      <c r="T748" s="303"/>
    </row>
    <row r="749" spans="1:20" ht="21.75" thickTop="1" thickBot="1">
      <c r="A749" s="302"/>
      <c r="E749" s="311" t="s">
        <v>214</v>
      </c>
      <c r="F749" s="312"/>
      <c r="G749" s="313"/>
      <c r="H749" s="312"/>
      <c r="I749" s="313"/>
      <c r="J749" s="312"/>
      <c r="K749" s="313"/>
      <c r="L749" s="312"/>
      <c r="M749" s="313"/>
      <c r="N749" s="312"/>
      <c r="O749" s="313"/>
      <c r="P749" s="312"/>
      <c r="Q749" s="313"/>
      <c r="R749" s="313"/>
      <c r="S749" s="313"/>
      <c r="T749" s="303"/>
    </row>
    <row r="750" spans="1:20" ht="42" thickTop="1" thickBot="1">
      <c r="A750" s="270" t="s">
        <v>80</v>
      </c>
      <c r="E750" s="650" t="s">
        <v>815</v>
      </c>
      <c r="F750" s="280">
        <f>+F47</f>
        <v>45824</v>
      </c>
      <c r="G750" s="281">
        <f>G47</f>
        <v>0.375</v>
      </c>
      <c r="H750" s="280">
        <f>+H47</f>
        <v>45845</v>
      </c>
      <c r="I750" s="281" t="str">
        <f>I105</f>
        <v>15:00</v>
      </c>
      <c r="J750" s="280">
        <f>+J47</f>
        <v>45908</v>
      </c>
      <c r="K750" s="281">
        <f>+K47</f>
        <v>0.375</v>
      </c>
      <c r="L750" s="280">
        <f>+L47</f>
        <v>45924</v>
      </c>
      <c r="M750" s="281">
        <f>+M47</f>
        <v>0.375</v>
      </c>
      <c r="N750" s="312"/>
      <c r="O750" s="313"/>
      <c r="P750" s="312"/>
      <c r="Q750" s="313"/>
      <c r="R750" s="313"/>
      <c r="S750" s="313"/>
      <c r="T750" s="303"/>
    </row>
    <row r="751" spans="1:20" ht="21" thickBot="1">
      <c r="A751" s="316"/>
      <c r="E751" s="502" t="s">
        <v>290</v>
      </c>
      <c r="F751" s="401"/>
      <c r="G751" s="343"/>
      <c r="H751" s="355"/>
      <c r="I751" s="343"/>
      <c r="J751" s="355"/>
      <c r="K751" s="343"/>
      <c r="L751" s="355"/>
      <c r="M751" s="343"/>
      <c r="N751" s="355"/>
      <c r="O751" s="343"/>
      <c r="P751" s="355"/>
      <c r="Q751" s="343"/>
      <c r="R751" s="347"/>
      <c r="S751" s="347"/>
      <c r="T751" s="303"/>
    </row>
    <row r="752" spans="1:20" ht="40.5">
      <c r="A752" s="270" t="s">
        <v>41</v>
      </c>
      <c r="E752" s="647" t="s">
        <v>816</v>
      </c>
      <c r="F752" s="280">
        <f>+F19</f>
        <v>45820</v>
      </c>
      <c r="G752" s="280" t="str">
        <f>+G19</f>
        <v>10:00</v>
      </c>
      <c r="H752" s="280">
        <f>+H19</f>
        <v>45841</v>
      </c>
      <c r="I752" s="281">
        <f>I47</f>
        <v>0.375</v>
      </c>
      <c r="J752" s="280">
        <f>+J19</f>
        <v>45903</v>
      </c>
      <c r="K752" s="280" t="str">
        <f>+K19</f>
        <v>10:00</v>
      </c>
      <c r="L752" s="280">
        <f>+L19</f>
        <v>45918</v>
      </c>
      <c r="M752" s="280" t="str">
        <f>+M19</f>
        <v>10:00</v>
      </c>
      <c r="N752" s="280">
        <f>N97</f>
        <v>45236</v>
      </c>
      <c r="O752" s="281">
        <f>O97</f>
        <v>0.35416666666666669</v>
      </c>
      <c r="P752" s="280">
        <f>P97</f>
        <v>0</v>
      </c>
      <c r="Q752" s="281">
        <f>Q97</f>
        <v>0</v>
      </c>
      <c r="R752" s="347"/>
      <c r="S752" s="347"/>
      <c r="T752" s="303"/>
    </row>
    <row r="753" spans="1:20">
      <c r="A753" s="302"/>
      <c r="B753" s="296"/>
      <c r="C753" s="296"/>
      <c r="E753" s="648"/>
      <c r="F753" s="346"/>
      <c r="G753" s="347"/>
      <c r="H753" s="346"/>
      <c r="I753" s="347"/>
      <c r="J753" s="346"/>
      <c r="K753" s="347"/>
      <c r="L753" s="346"/>
      <c r="M753" s="347"/>
      <c r="N753" s="426"/>
      <c r="O753" s="426"/>
      <c r="P753" s="426"/>
      <c r="Q753" s="426"/>
      <c r="T753" s="303"/>
    </row>
    <row r="754" spans="1:20">
      <c r="A754" s="316"/>
      <c r="E754" s="480"/>
      <c r="F754" s="460"/>
      <c r="T754" s="303"/>
    </row>
    <row r="755" spans="1:20">
      <c r="A755" s="302"/>
      <c r="E755" s="297"/>
      <c r="F755" s="346"/>
      <c r="G755" s="347"/>
      <c r="H755" s="346"/>
      <c r="I755" s="347"/>
      <c r="J755" s="346"/>
      <c r="K755" s="347"/>
      <c r="L755" s="346"/>
      <c r="M755" s="347"/>
      <c r="N755" s="346"/>
      <c r="O755" s="347"/>
      <c r="P755" s="346"/>
      <c r="Q755" s="347"/>
      <c r="R755" s="347"/>
      <c r="S755" s="347"/>
      <c r="T755" s="303"/>
    </row>
    <row r="756" spans="1:20">
      <c r="A756" s="316"/>
      <c r="E756" s="454"/>
      <c r="F756" s="296"/>
      <c r="G756" s="347"/>
      <c r="T756" s="303"/>
    </row>
    <row r="757" spans="1:20">
      <c r="A757" s="316"/>
      <c r="E757" s="454" t="s">
        <v>766</v>
      </c>
      <c r="F757" s="296"/>
      <c r="G757" s="347"/>
      <c r="I757" s="296"/>
      <c r="J757" s="296" t="s">
        <v>310</v>
      </c>
      <c r="T757" s="303"/>
    </row>
    <row r="758" spans="1:20">
      <c r="A758" s="316"/>
      <c r="E758" s="454"/>
      <c r="F758" s="296"/>
      <c r="G758" s="347"/>
      <c r="I758" s="296"/>
      <c r="J758" s="296" t="s">
        <v>812</v>
      </c>
      <c r="T758" s="303"/>
    </row>
    <row r="759" spans="1:20">
      <c r="A759" s="316"/>
      <c r="E759" s="454"/>
      <c r="F759" s="296"/>
      <c r="G759" s="347"/>
      <c r="I759" s="296"/>
      <c r="L759" s="296"/>
      <c r="T759" s="303"/>
    </row>
    <row r="760" spans="1:20">
      <c r="A760" s="316"/>
      <c r="E760" s="454"/>
      <c r="F760" s="296"/>
      <c r="G760" s="347"/>
      <c r="I760" s="296"/>
      <c r="L760" s="296"/>
      <c r="T760" s="303"/>
    </row>
    <row r="761" spans="1:20">
      <c r="A761" s="316"/>
      <c r="E761" s="454"/>
      <c r="F761" s="296"/>
      <c r="G761" s="347"/>
      <c r="I761" s="296"/>
      <c r="L761" s="296"/>
      <c r="T761" s="303"/>
    </row>
    <row r="762" spans="1:20">
      <c r="A762" s="302"/>
      <c r="B762" s="296"/>
      <c r="C762" s="296"/>
      <c r="E762" s="648"/>
      <c r="F762" s="346"/>
      <c r="G762" s="347"/>
      <c r="H762" s="346"/>
      <c r="I762" s="347"/>
      <c r="J762" s="346"/>
      <c r="K762" s="347"/>
      <c r="L762" s="346"/>
      <c r="M762" s="347"/>
      <c r="N762" s="426"/>
      <c r="O762" s="426"/>
      <c r="P762" s="426"/>
      <c r="Q762" s="426"/>
      <c r="T762" s="303"/>
    </row>
    <row r="763" spans="1:20">
      <c r="A763" s="302"/>
      <c r="B763" s="296"/>
      <c r="C763" s="296"/>
      <c r="E763" s="454"/>
      <c r="F763" s="346"/>
      <c r="G763" s="347"/>
      <c r="H763" s="346"/>
      <c r="I763" s="347"/>
      <c r="J763" s="346"/>
      <c r="K763" s="347"/>
      <c r="L763" s="346"/>
      <c r="M763" s="347"/>
      <c r="N763" s="426"/>
      <c r="O763" s="426"/>
      <c r="P763" s="426"/>
      <c r="Q763" s="426"/>
      <c r="T763" s="303"/>
    </row>
    <row r="764" spans="1:20">
      <c r="A764" s="302"/>
      <c r="B764" s="296"/>
      <c r="C764" s="296"/>
      <c r="E764" s="648"/>
      <c r="F764" s="346"/>
      <c r="G764" s="347"/>
      <c r="H764" s="346"/>
      <c r="I764" s="347"/>
      <c r="J764" s="346"/>
      <c r="K764" s="347"/>
      <c r="L764" s="346"/>
      <c r="M764" s="347"/>
      <c r="N764" s="426"/>
      <c r="O764" s="426"/>
      <c r="P764" s="426"/>
      <c r="Q764" s="426"/>
      <c r="T764" s="303"/>
    </row>
    <row r="765" spans="1:20">
      <c r="A765" s="302"/>
      <c r="B765" s="296"/>
      <c r="C765" s="296"/>
      <c r="E765" s="648"/>
      <c r="F765" s="346"/>
      <c r="G765" s="347"/>
      <c r="H765" s="346"/>
      <c r="I765" s="347"/>
      <c r="J765" s="346"/>
      <c r="K765" s="347"/>
      <c r="L765" s="346"/>
      <c r="M765" s="347"/>
      <c r="N765" s="426"/>
      <c r="O765" s="426"/>
      <c r="P765" s="426"/>
      <c r="Q765" s="426"/>
      <c r="T765" s="303"/>
    </row>
    <row r="766" spans="1:20">
      <c r="A766" s="302"/>
      <c r="B766" s="296"/>
      <c r="C766" s="296"/>
      <c r="E766" s="648"/>
      <c r="F766" s="346"/>
      <c r="G766" s="347"/>
      <c r="H766" s="346"/>
      <c r="I766" s="347"/>
      <c r="J766" s="346"/>
      <c r="K766" s="347"/>
      <c r="L766" s="346"/>
      <c r="M766" s="347"/>
      <c r="N766" s="426"/>
      <c r="O766" s="426"/>
      <c r="P766" s="426"/>
      <c r="Q766" s="426"/>
      <c r="T766" s="303"/>
    </row>
    <row r="767" spans="1:20">
      <c r="A767" s="302"/>
      <c r="B767" s="296"/>
      <c r="C767" s="296"/>
      <c r="E767" s="648"/>
      <c r="F767" s="346"/>
      <c r="G767" s="347"/>
      <c r="H767" s="346"/>
      <c r="I767" s="347"/>
      <c r="J767" s="346"/>
      <c r="K767" s="347"/>
      <c r="L767" s="346"/>
      <c r="M767" s="347"/>
      <c r="N767" s="426"/>
      <c r="O767" s="426"/>
      <c r="P767" s="426"/>
      <c r="Q767" s="426"/>
      <c r="T767" s="303"/>
    </row>
    <row r="768" spans="1:20">
      <c r="A768" s="302"/>
      <c r="B768" s="296"/>
      <c r="C768" s="296"/>
      <c r="E768" s="648"/>
      <c r="F768" s="346"/>
      <c r="G768" s="347"/>
      <c r="H768" s="346"/>
      <c r="I768" s="347"/>
      <c r="J768" s="346"/>
      <c r="K768" s="347"/>
      <c r="L768" s="346"/>
      <c r="M768" s="347"/>
      <c r="N768" s="426"/>
      <c r="O768" s="426"/>
      <c r="P768" s="426"/>
      <c r="Q768" s="426"/>
      <c r="T768" s="303"/>
    </row>
    <row r="769" spans="1:20">
      <c r="A769" s="302"/>
      <c r="B769" s="296"/>
      <c r="C769" s="296"/>
      <c r="E769" s="648"/>
      <c r="F769" s="346"/>
      <c r="G769" s="347"/>
      <c r="H769" s="346"/>
      <c r="I769" s="347"/>
      <c r="J769" s="346"/>
      <c r="K769" s="347"/>
      <c r="L769" s="346"/>
      <c r="M769" s="347"/>
      <c r="N769" s="426"/>
      <c r="O769" s="426"/>
      <c r="P769" s="426"/>
      <c r="Q769" s="426"/>
      <c r="T769" s="303"/>
    </row>
    <row r="770" spans="1:20">
      <c r="A770" s="302"/>
      <c r="B770" s="296"/>
      <c r="C770" s="296"/>
      <c r="E770" s="648"/>
      <c r="F770" s="346"/>
      <c r="G770" s="347"/>
      <c r="H770" s="346"/>
      <c r="I770" s="347"/>
      <c r="J770" s="346"/>
      <c r="K770" s="347"/>
      <c r="L770" s="346"/>
      <c r="M770" s="347"/>
      <c r="N770" s="426"/>
      <c r="O770" s="426"/>
      <c r="P770" s="426"/>
      <c r="Q770" s="426"/>
      <c r="T770" s="303"/>
    </row>
    <row r="771" spans="1:20">
      <c r="A771" s="302"/>
      <c r="B771" s="296"/>
      <c r="C771" s="296"/>
      <c r="E771" s="648"/>
      <c r="F771" s="346"/>
      <c r="G771" s="347"/>
      <c r="H771" s="346"/>
      <c r="I771" s="347"/>
      <c r="J771" s="346"/>
      <c r="K771" s="347"/>
      <c r="L771" s="346"/>
      <c r="M771" s="347"/>
      <c r="N771" s="426"/>
      <c r="O771" s="426"/>
      <c r="P771" s="426"/>
      <c r="Q771" s="426"/>
      <c r="T771" s="303"/>
    </row>
    <row r="772" spans="1:20">
      <c r="A772" s="302"/>
      <c r="B772" s="296"/>
      <c r="C772" s="296"/>
      <c r="E772" s="648"/>
      <c r="F772" s="346"/>
      <c r="G772" s="347"/>
      <c r="H772" s="346"/>
      <c r="I772" s="347"/>
      <c r="J772" s="346"/>
      <c r="K772" s="347"/>
      <c r="L772" s="346"/>
      <c r="M772" s="347"/>
      <c r="N772" s="426"/>
      <c r="O772" s="426"/>
      <c r="P772" s="426"/>
      <c r="Q772" s="426"/>
      <c r="T772" s="303"/>
    </row>
    <row r="773" spans="1:20">
      <c r="A773" s="302"/>
      <c r="B773" s="296"/>
      <c r="C773" s="296"/>
      <c r="E773" s="648"/>
      <c r="F773" s="346"/>
      <c r="G773" s="347"/>
      <c r="H773" s="346"/>
      <c r="I773" s="347"/>
      <c r="J773" s="346"/>
      <c r="K773" s="347"/>
      <c r="L773" s="346"/>
      <c r="M773" s="347"/>
      <c r="N773" s="426"/>
      <c r="O773" s="426"/>
      <c r="P773" s="426"/>
      <c r="Q773" s="426"/>
      <c r="T773" s="303"/>
    </row>
    <row r="774" spans="1:20">
      <c r="A774" s="302"/>
      <c r="B774" s="296"/>
      <c r="C774" s="296"/>
      <c r="E774" s="648"/>
      <c r="F774" s="346"/>
      <c r="G774" s="347"/>
      <c r="H774" s="346"/>
      <c r="I774" s="347"/>
      <c r="J774" s="346"/>
      <c r="K774" s="347"/>
      <c r="L774" s="346"/>
      <c r="M774" s="347"/>
      <c r="N774" s="426"/>
      <c r="O774" s="426"/>
      <c r="P774" s="426"/>
      <c r="Q774" s="426"/>
      <c r="T774" s="303"/>
    </row>
    <row r="775" spans="1:20">
      <c r="A775" s="302"/>
      <c r="B775" s="296"/>
      <c r="C775" s="296"/>
      <c r="E775" s="648"/>
      <c r="F775" s="346"/>
      <c r="G775" s="347"/>
      <c r="H775" s="346"/>
      <c r="I775" s="347"/>
      <c r="J775" s="346"/>
      <c r="K775" s="347"/>
      <c r="L775" s="346"/>
      <c r="M775" s="347"/>
      <c r="N775" s="426"/>
      <c r="O775" s="426"/>
      <c r="P775" s="426"/>
      <c r="Q775" s="426"/>
      <c r="T775" s="303"/>
    </row>
    <row r="776" spans="1:20" s="371" customFormat="1">
      <c r="A776" s="316"/>
      <c r="B776" s="495"/>
      <c r="C776" s="495"/>
      <c r="D776" s="296"/>
      <c r="E776" s="460"/>
      <c r="F776" s="498"/>
      <c r="T776" s="347"/>
    </row>
    <row r="777" spans="1:20" s="371" customFormat="1">
      <c r="A777" s="316"/>
      <c r="B777" s="495"/>
      <c r="C777" s="495"/>
      <c r="D777" s="296"/>
      <c r="E777" s="460"/>
      <c r="F777" s="498"/>
      <c r="T777" s="347"/>
    </row>
    <row r="778" spans="1:20" s="371" customFormat="1">
      <c r="A778" s="316"/>
      <c r="B778" s="495"/>
      <c r="C778" s="495"/>
      <c r="D778" s="296"/>
      <c r="E778" s="460"/>
      <c r="F778" s="498"/>
      <c r="T778" s="347"/>
    </row>
    <row r="779" spans="1:20" s="371" customFormat="1">
      <c r="A779" s="316"/>
      <c r="B779" s="495"/>
      <c r="C779" s="495"/>
      <c r="D779" s="296"/>
      <c r="E779" s="460"/>
      <c r="F779" s="498"/>
      <c r="T779" s="347"/>
    </row>
    <row r="780" spans="1:20" s="371" customFormat="1">
      <c r="A780" s="316"/>
      <c r="B780" s="495"/>
      <c r="C780" s="495"/>
      <c r="D780" s="296"/>
      <c r="E780" s="460"/>
      <c r="F780" s="498"/>
      <c r="T780" s="347"/>
    </row>
    <row r="781" spans="1:20" s="371" customFormat="1">
      <c r="A781" s="316"/>
      <c r="B781" s="495"/>
      <c r="C781" s="495"/>
      <c r="D781" s="296"/>
      <c r="E781" s="460"/>
      <c r="F781" s="498"/>
      <c r="T781" s="347"/>
    </row>
    <row r="782" spans="1:20" s="371" customFormat="1">
      <c r="A782" s="316"/>
      <c r="B782" s="495"/>
      <c r="C782" s="495"/>
      <c r="D782" s="296"/>
      <c r="E782" s="460"/>
      <c r="F782" s="498"/>
      <c r="T782" s="347"/>
    </row>
    <row r="783" spans="1:20" s="371" customFormat="1">
      <c r="A783" s="316"/>
      <c r="B783" s="495"/>
      <c r="C783" s="495"/>
      <c r="D783" s="296"/>
      <c r="E783" s="460"/>
      <c r="F783" s="498"/>
      <c r="T783" s="347"/>
    </row>
    <row r="784" spans="1:20" s="371" customFormat="1">
      <c r="A784" s="316"/>
      <c r="B784" s="495"/>
      <c r="C784" s="495"/>
      <c r="D784" s="296"/>
      <c r="E784" s="460"/>
      <c r="F784" s="498"/>
      <c r="T784" s="347"/>
    </row>
    <row r="785" spans="1:20" s="371" customFormat="1">
      <c r="A785" s="316"/>
      <c r="B785" s="495"/>
      <c r="C785" s="495"/>
      <c r="D785" s="296"/>
      <c r="E785" s="460"/>
      <c r="F785" s="498"/>
      <c r="T785" s="347"/>
    </row>
    <row r="786" spans="1:20" s="371" customFormat="1">
      <c r="A786" s="316"/>
      <c r="B786" s="495"/>
      <c r="C786" s="495"/>
      <c r="D786" s="296"/>
      <c r="E786" s="460"/>
      <c r="F786" s="498"/>
      <c r="T786" s="347"/>
    </row>
    <row r="787" spans="1:20" s="371" customFormat="1">
      <c r="A787" s="316"/>
      <c r="B787" s="495"/>
      <c r="C787" s="495"/>
      <c r="D787" s="296"/>
      <c r="E787" s="460"/>
      <c r="F787" s="498"/>
      <c r="T787" s="347"/>
    </row>
    <row r="788" spans="1:20" s="371" customFormat="1">
      <c r="A788" s="316"/>
      <c r="B788" s="495"/>
      <c r="C788" s="495"/>
      <c r="D788" s="296"/>
      <c r="E788" s="460"/>
      <c r="F788" s="498"/>
      <c r="T788" s="347"/>
    </row>
    <row r="789" spans="1:20" s="371" customFormat="1">
      <c r="A789" s="316"/>
      <c r="B789" s="495"/>
      <c r="C789" s="495"/>
      <c r="D789" s="296"/>
      <c r="E789" s="460"/>
      <c r="F789" s="498"/>
      <c r="T789" s="347"/>
    </row>
    <row r="790" spans="1:20" s="371" customFormat="1">
      <c r="A790" s="316"/>
      <c r="B790" s="495"/>
      <c r="C790" s="495"/>
      <c r="D790" s="296"/>
      <c r="E790" s="460"/>
      <c r="F790" s="498"/>
      <c r="T790" s="347"/>
    </row>
    <row r="791" spans="1:20" s="371" customFormat="1">
      <c r="A791" s="316"/>
      <c r="B791" s="495"/>
      <c r="C791" s="495"/>
      <c r="D791" s="296"/>
      <c r="E791" s="460"/>
      <c r="F791" s="498"/>
      <c r="T791" s="347"/>
    </row>
    <row r="792" spans="1:20" s="371" customFormat="1">
      <c r="A792" s="316"/>
      <c r="B792" s="495"/>
      <c r="C792" s="495"/>
      <c r="D792" s="296"/>
      <c r="E792" s="460"/>
      <c r="F792" s="498"/>
      <c r="T792" s="347"/>
    </row>
    <row r="793" spans="1:20" s="371" customFormat="1">
      <c r="A793" s="316"/>
      <c r="B793" s="495"/>
      <c r="C793" s="495"/>
      <c r="D793" s="296"/>
      <c r="E793" s="460"/>
      <c r="F793" s="498"/>
      <c r="T793" s="347"/>
    </row>
    <row r="794" spans="1:20" s="371" customFormat="1">
      <c r="A794" s="316"/>
      <c r="B794" s="495"/>
      <c r="C794" s="495"/>
      <c r="D794" s="296"/>
      <c r="E794" s="460"/>
      <c r="F794" s="498"/>
      <c r="T794" s="347"/>
    </row>
    <row r="795" spans="1:20" s="371" customFormat="1">
      <c r="A795" s="316"/>
      <c r="B795" s="495"/>
      <c r="C795" s="495"/>
      <c r="D795" s="296"/>
      <c r="E795" s="460"/>
      <c r="F795" s="498"/>
      <c r="T795" s="347"/>
    </row>
    <row r="796" spans="1:20" s="371" customFormat="1">
      <c r="A796" s="316"/>
      <c r="B796" s="495"/>
      <c r="C796" s="495"/>
      <c r="D796" s="296"/>
      <c r="E796" s="460"/>
      <c r="F796" s="498"/>
      <c r="T796" s="347"/>
    </row>
    <row r="797" spans="1:20" s="371" customFormat="1">
      <c r="A797" s="316"/>
      <c r="B797" s="495"/>
      <c r="C797" s="495"/>
      <c r="D797" s="296"/>
      <c r="E797" s="460"/>
      <c r="F797" s="498"/>
      <c r="T797" s="347"/>
    </row>
    <row r="798" spans="1:20" s="371" customFormat="1">
      <c r="A798" s="316"/>
      <c r="B798" s="495"/>
      <c r="C798" s="495"/>
      <c r="D798" s="296"/>
      <c r="E798" s="460"/>
      <c r="F798" s="498"/>
      <c r="T798" s="347"/>
    </row>
    <row r="799" spans="1:20" s="371" customFormat="1">
      <c r="A799" s="316"/>
      <c r="B799" s="495"/>
      <c r="C799" s="495"/>
      <c r="D799" s="296"/>
      <c r="E799" s="460"/>
      <c r="F799" s="498"/>
      <c r="T799" s="347"/>
    </row>
    <row r="800" spans="1:20" s="371" customFormat="1">
      <c r="A800" s="316"/>
      <c r="B800" s="495"/>
      <c r="C800" s="495"/>
      <c r="D800" s="296"/>
      <c r="E800" s="460"/>
      <c r="F800" s="498"/>
      <c r="T800" s="347"/>
    </row>
    <row r="801" spans="1:20" s="371" customFormat="1">
      <c r="A801" s="316"/>
      <c r="B801" s="495"/>
      <c r="C801" s="495"/>
      <c r="D801" s="296"/>
      <c r="E801" s="460"/>
      <c r="F801" s="498"/>
      <c r="T801" s="347"/>
    </row>
    <row r="802" spans="1:20" s="371" customFormat="1">
      <c r="A802" s="316"/>
      <c r="B802" s="495"/>
      <c r="C802" s="495"/>
      <c r="D802" s="296"/>
      <c r="E802" s="460"/>
      <c r="F802" s="498"/>
      <c r="T802" s="347"/>
    </row>
    <row r="803" spans="1:20" s="371" customFormat="1">
      <c r="A803" s="316"/>
      <c r="B803" s="495"/>
      <c r="C803" s="495"/>
      <c r="D803" s="296"/>
      <c r="E803" s="460"/>
      <c r="F803" s="498"/>
      <c r="T803" s="347"/>
    </row>
    <row r="804" spans="1:20" s="371" customFormat="1">
      <c r="A804" s="316"/>
      <c r="B804" s="495"/>
      <c r="C804" s="495"/>
      <c r="D804" s="296"/>
      <c r="E804" s="460"/>
      <c r="F804" s="498"/>
      <c r="T804" s="347"/>
    </row>
    <row r="805" spans="1:20" s="371" customFormat="1">
      <c r="A805" s="316"/>
      <c r="B805" s="495"/>
      <c r="C805" s="495"/>
      <c r="D805" s="296"/>
      <c r="E805" s="460"/>
      <c r="F805" s="498"/>
      <c r="T805" s="347"/>
    </row>
    <row r="806" spans="1:20" s="371" customFormat="1">
      <c r="A806" s="316"/>
      <c r="B806" s="495"/>
      <c r="C806" s="495"/>
      <c r="D806" s="296"/>
      <c r="E806" s="460"/>
      <c r="F806" s="498"/>
      <c r="T806" s="347"/>
    </row>
    <row r="807" spans="1:20" s="371" customFormat="1">
      <c r="A807" s="316"/>
      <c r="B807" s="495"/>
      <c r="C807" s="495"/>
      <c r="D807" s="296"/>
      <c r="E807" s="460"/>
      <c r="F807" s="498"/>
      <c r="T807" s="347"/>
    </row>
    <row r="808" spans="1:20" s="371" customFormat="1">
      <c r="A808" s="316"/>
      <c r="B808" s="495"/>
      <c r="C808" s="495"/>
      <c r="D808" s="296"/>
      <c r="E808" s="460"/>
      <c r="F808" s="498"/>
      <c r="T808" s="347"/>
    </row>
    <row r="809" spans="1:20" s="371" customFormat="1">
      <c r="A809" s="316"/>
      <c r="B809" s="495"/>
      <c r="C809" s="495"/>
      <c r="D809" s="296"/>
      <c r="E809" s="460"/>
      <c r="F809" s="498"/>
      <c r="T809" s="347"/>
    </row>
    <row r="810" spans="1:20" s="371" customFormat="1">
      <c r="A810" s="316"/>
      <c r="B810" s="495"/>
      <c r="C810" s="495"/>
      <c r="D810" s="296"/>
      <c r="E810" s="460"/>
      <c r="F810" s="498"/>
      <c r="T810" s="347"/>
    </row>
    <row r="811" spans="1:20" s="371" customFormat="1">
      <c r="A811" s="316"/>
      <c r="B811" s="495"/>
      <c r="C811" s="495"/>
      <c r="D811" s="296"/>
      <c r="E811" s="460"/>
      <c r="F811" s="498"/>
      <c r="T811" s="347"/>
    </row>
    <row r="812" spans="1:20" s="371" customFormat="1">
      <c r="A812" s="316"/>
      <c r="B812" s="495"/>
      <c r="C812" s="495"/>
      <c r="D812" s="296"/>
      <c r="E812" s="460"/>
      <c r="F812" s="498"/>
      <c r="T812" s="347"/>
    </row>
    <row r="813" spans="1:20" s="371" customFormat="1">
      <c r="A813" s="316"/>
      <c r="B813" s="495"/>
      <c r="C813" s="495"/>
      <c r="D813" s="296"/>
      <c r="E813" s="460"/>
      <c r="F813" s="498"/>
      <c r="T813" s="347"/>
    </row>
    <row r="814" spans="1:20" s="371" customFormat="1">
      <c r="A814" s="316"/>
      <c r="B814" s="495"/>
      <c r="C814" s="495"/>
      <c r="D814" s="296"/>
      <c r="E814" s="460"/>
      <c r="F814" s="498"/>
      <c r="T814" s="347"/>
    </row>
    <row r="815" spans="1:20" s="371" customFormat="1">
      <c r="A815" s="316"/>
      <c r="B815" s="495"/>
      <c r="C815" s="495"/>
      <c r="D815" s="296"/>
      <c r="E815" s="460"/>
      <c r="F815" s="498"/>
      <c r="T815" s="347"/>
    </row>
    <row r="816" spans="1:20" s="371" customFormat="1">
      <c r="A816" s="316"/>
      <c r="B816" s="495"/>
      <c r="C816" s="495"/>
      <c r="D816" s="296"/>
      <c r="E816" s="460"/>
      <c r="F816" s="498"/>
      <c r="T816" s="347"/>
    </row>
    <row r="817" spans="1:20" s="371" customFormat="1">
      <c r="A817" s="316"/>
      <c r="B817" s="495"/>
      <c r="C817" s="495"/>
      <c r="D817" s="296"/>
      <c r="E817" s="460"/>
      <c r="F817" s="498"/>
      <c r="T817" s="347"/>
    </row>
    <row r="818" spans="1:20" s="371" customFormat="1">
      <c r="A818" s="316"/>
      <c r="B818" s="495"/>
      <c r="C818" s="495"/>
      <c r="D818" s="296"/>
      <c r="E818" s="460"/>
      <c r="F818" s="498"/>
      <c r="T818" s="347"/>
    </row>
    <row r="819" spans="1:20" s="371" customFormat="1">
      <c r="A819" s="316"/>
      <c r="B819" s="495"/>
      <c r="C819" s="495"/>
      <c r="D819" s="296"/>
      <c r="E819" s="460"/>
      <c r="F819" s="498"/>
      <c r="T819" s="347"/>
    </row>
    <row r="820" spans="1:20" s="371" customFormat="1">
      <c r="A820" s="316"/>
      <c r="B820" s="495"/>
      <c r="C820" s="495"/>
      <c r="D820" s="296"/>
      <c r="E820" s="460"/>
      <c r="F820" s="498"/>
      <c r="T820" s="347"/>
    </row>
    <row r="821" spans="1:20" s="371" customFormat="1">
      <c r="A821" s="316"/>
      <c r="B821" s="495"/>
      <c r="C821" s="495"/>
      <c r="D821" s="296"/>
      <c r="E821" s="460"/>
      <c r="F821" s="498"/>
      <c r="T821" s="347"/>
    </row>
    <row r="822" spans="1:20" s="371" customFormat="1">
      <c r="A822" s="316"/>
      <c r="B822" s="495"/>
      <c r="C822" s="495"/>
      <c r="D822" s="296"/>
      <c r="E822" s="460"/>
      <c r="F822" s="498"/>
      <c r="T822" s="347"/>
    </row>
    <row r="823" spans="1:20" s="371" customFormat="1">
      <c r="A823" s="316"/>
      <c r="B823" s="495"/>
      <c r="C823" s="495"/>
      <c r="D823" s="296"/>
      <c r="E823" s="460"/>
      <c r="F823" s="498"/>
      <c r="T823" s="347"/>
    </row>
    <row r="824" spans="1:20" s="371" customFormat="1">
      <c r="A824" s="316"/>
      <c r="B824" s="495"/>
      <c r="C824" s="495"/>
      <c r="D824" s="296"/>
      <c r="E824" s="460"/>
      <c r="F824" s="498"/>
      <c r="T824" s="347"/>
    </row>
    <row r="825" spans="1:20" s="371" customFormat="1">
      <c r="A825" s="316"/>
      <c r="B825" s="495"/>
      <c r="C825" s="495"/>
      <c r="D825" s="296"/>
      <c r="E825" s="460"/>
      <c r="F825" s="498"/>
      <c r="T825" s="347"/>
    </row>
    <row r="826" spans="1:20" s="371" customFormat="1">
      <c r="A826" s="316"/>
      <c r="B826" s="495"/>
      <c r="C826" s="495"/>
      <c r="D826" s="296"/>
      <c r="E826" s="460"/>
      <c r="F826" s="498"/>
      <c r="T826" s="347"/>
    </row>
    <row r="827" spans="1:20" s="371" customFormat="1">
      <c r="A827" s="316"/>
      <c r="B827" s="495"/>
      <c r="C827" s="495"/>
      <c r="D827" s="296"/>
      <c r="E827" s="460"/>
      <c r="F827" s="498"/>
      <c r="T827" s="347"/>
    </row>
    <row r="828" spans="1:20" s="371" customFormat="1">
      <c r="A828" s="316"/>
      <c r="B828" s="495"/>
      <c r="C828" s="495"/>
      <c r="D828" s="296"/>
      <c r="E828" s="460"/>
      <c r="F828" s="498"/>
      <c r="T828" s="347"/>
    </row>
    <row r="829" spans="1:20" s="371" customFormat="1">
      <c r="A829" s="316"/>
      <c r="B829" s="495"/>
      <c r="C829" s="495"/>
      <c r="D829" s="296"/>
      <c r="E829" s="460"/>
      <c r="F829" s="498"/>
      <c r="T829" s="347"/>
    </row>
    <row r="830" spans="1:20" s="371" customFormat="1">
      <c r="A830" s="316"/>
      <c r="B830" s="495"/>
      <c r="C830" s="495"/>
      <c r="D830" s="296"/>
      <c r="E830" s="460"/>
      <c r="F830" s="498"/>
      <c r="T830" s="347"/>
    </row>
    <row r="831" spans="1:20" s="371" customFormat="1">
      <c r="A831" s="316"/>
      <c r="B831" s="495"/>
      <c r="C831" s="495"/>
      <c r="D831" s="296"/>
      <c r="E831" s="460"/>
      <c r="F831" s="498"/>
      <c r="T831" s="347"/>
    </row>
    <row r="832" spans="1:20" s="371" customFormat="1">
      <c r="A832" s="316"/>
      <c r="B832" s="495"/>
      <c r="C832" s="495"/>
      <c r="D832" s="296"/>
      <c r="E832" s="460"/>
      <c r="F832" s="498"/>
      <c r="T832" s="347"/>
    </row>
    <row r="833" spans="1:20" s="371" customFormat="1">
      <c r="A833" s="316"/>
      <c r="B833" s="495"/>
      <c r="C833" s="495"/>
      <c r="D833" s="296"/>
      <c r="E833" s="460"/>
      <c r="F833" s="498"/>
      <c r="T833" s="347"/>
    </row>
    <row r="834" spans="1:20" s="371" customFormat="1">
      <c r="A834" s="316"/>
      <c r="B834" s="495"/>
      <c r="C834" s="495"/>
      <c r="D834" s="296"/>
      <c r="E834" s="460"/>
      <c r="F834" s="498"/>
      <c r="T834" s="347"/>
    </row>
    <row r="835" spans="1:20" s="371" customFormat="1">
      <c r="A835" s="316"/>
      <c r="B835" s="495"/>
      <c r="C835" s="495"/>
      <c r="D835" s="296"/>
      <c r="E835" s="460"/>
      <c r="F835" s="498"/>
      <c r="T835" s="347"/>
    </row>
    <row r="836" spans="1:20" s="371" customFormat="1">
      <c r="A836" s="316"/>
      <c r="B836" s="495"/>
      <c r="C836" s="495"/>
      <c r="D836" s="296"/>
      <c r="E836" s="460"/>
      <c r="F836" s="498"/>
      <c r="T836" s="347"/>
    </row>
    <row r="837" spans="1:20" s="371" customFormat="1">
      <c r="A837" s="316"/>
      <c r="B837" s="495"/>
      <c r="C837" s="495"/>
      <c r="D837" s="296"/>
      <c r="E837" s="460"/>
      <c r="F837" s="498"/>
      <c r="T837" s="347"/>
    </row>
    <row r="838" spans="1:20" s="371" customFormat="1">
      <c r="A838" s="316"/>
      <c r="B838" s="495"/>
      <c r="C838" s="495"/>
      <c r="D838" s="296"/>
      <c r="E838" s="460"/>
      <c r="F838" s="498"/>
      <c r="T838" s="347"/>
    </row>
    <row r="839" spans="1:20" s="371" customFormat="1">
      <c r="A839" s="316"/>
      <c r="B839" s="495"/>
      <c r="C839" s="495"/>
      <c r="D839" s="296"/>
      <c r="E839" s="460"/>
      <c r="F839" s="498"/>
      <c r="T839" s="347"/>
    </row>
    <row r="840" spans="1:20" s="371" customFormat="1">
      <c r="A840" s="316"/>
      <c r="B840" s="495"/>
      <c r="C840" s="495"/>
      <c r="D840" s="296"/>
      <c r="E840" s="460"/>
      <c r="F840" s="498"/>
      <c r="T840" s="347"/>
    </row>
    <row r="841" spans="1:20" s="371" customFormat="1">
      <c r="A841" s="316"/>
      <c r="B841" s="495"/>
      <c r="C841" s="495"/>
      <c r="D841" s="296"/>
      <c r="E841" s="460"/>
      <c r="F841" s="498"/>
      <c r="T841" s="347"/>
    </row>
    <row r="842" spans="1:20" s="371" customFormat="1">
      <c r="A842" s="316"/>
      <c r="B842" s="495"/>
      <c r="C842" s="495"/>
      <c r="D842" s="296"/>
      <c r="E842" s="460"/>
      <c r="F842" s="498"/>
      <c r="T842" s="347"/>
    </row>
    <row r="843" spans="1:20" s="371" customFormat="1">
      <c r="A843" s="316"/>
      <c r="B843" s="495"/>
      <c r="C843" s="495"/>
      <c r="D843" s="296"/>
      <c r="E843" s="460"/>
      <c r="F843" s="498"/>
      <c r="T843" s="347"/>
    </row>
    <row r="844" spans="1:20" s="371" customFormat="1">
      <c r="A844" s="316"/>
      <c r="B844" s="495"/>
      <c r="C844" s="495"/>
      <c r="D844" s="296"/>
      <c r="E844" s="460"/>
      <c r="F844" s="498"/>
      <c r="T844" s="347"/>
    </row>
    <row r="845" spans="1:20" s="371" customFormat="1">
      <c r="A845" s="316"/>
      <c r="B845" s="495"/>
      <c r="C845" s="495"/>
      <c r="D845" s="296"/>
      <c r="E845" s="460"/>
      <c r="F845" s="498"/>
      <c r="T845" s="347"/>
    </row>
    <row r="846" spans="1:20" s="371" customFormat="1">
      <c r="A846" s="316"/>
      <c r="B846" s="495"/>
      <c r="C846" s="495"/>
      <c r="D846" s="296"/>
      <c r="E846" s="460"/>
      <c r="F846" s="498"/>
      <c r="T846" s="347"/>
    </row>
    <row r="847" spans="1:20" s="371" customFormat="1">
      <c r="A847" s="316"/>
      <c r="B847" s="495"/>
      <c r="C847" s="495"/>
      <c r="D847" s="296"/>
      <c r="E847" s="460"/>
      <c r="F847" s="498"/>
      <c r="T847" s="347"/>
    </row>
    <row r="848" spans="1:20" s="371" customFormat="1">
      <c r="A848" s="316"/>
      <c r="B848" s="495"/>
      <c r="C848" s="495"/>
      <c r="D848" s="296"/>
      <c r="E848" s="460"/>
      <c r="F848" s="498"/>
      <c r="T848" s="347"/>
    </row>
    <row r="849" spans="1:20" s="371" customFormat="1">
      <c r="A849" s="316"/>
      <c r="B849" s="495"/>
      <c r="C849" s="495"/>
      <c r="D849" s="296"/>
      <c r="E849" s="460"/>
      <c r="F849" s="498"/>
      <c r="T849" s="347"/>
    </row>
    <row r="850" spans="1:20" s="371" customFormat="1">
      <c r="A850" s="316"/>
      <c r="B850" s="495"/>
      <c r="C850" s="495"/>
      <c r="D850" s="296"/>
      <c r="E850" s="460"/>
      <c r="F850" s="498"/>
      <c r="T850" s="347"/>
    </row>
    <row r="851" spans="1:20" s="371" customFormat="1">
      <c r="A851" s="316"/>
      <c r="B851" s="495"/>
      <c r="C851" s="495"/>
      <c r="D851" s="296"/>
      <c r="E851" s="460"/>
      <c r="F851" s="498"/>
      <c r="T851" s="347"/>
    </row>
    <row r="852" spans="1:20" s="371" customFormat="1">
      <c r="A852" s="316"/>
      <c r="B852" s="495"/>
      <c r="C852" s="495"/>
      <c r="D852" s="296"/>
      <c r="E852" s="460"/>
      <c r="F852" s="498"/>
      <c r="T852" s="347"/>
    </row>
    <row r="853" spans="1:20" s="371" customFormat="1">
      <c r="A853" s="316"/>
      <c r="B853" s="495"/>
      <c r="C853" s="495"/>
      <c r="D853" s="296"/>
      <c r="E853" s="460"/>
      <c r="F853" s="498"/>
      <c r="T853" s="347"/>
    </row>
    <row r="854" spans="1:20" s="371" customFormat="1">
      <c r="A854" s="316"/>
      <c r="B854" s="495"/>
      <c r="C854" s="495"/>
      <c r="D854" s="296"/>
      <c r="E854" s="460"/>
      <c r="F854" s="498"/>
      <c r="T854" s="347"/>
    </row>
    <row r="855" spans="1:20" s="371" customFormat="1">
      <c r="A855" s="316"/>
      <c r="B855" s="495"/>
      <c r="C855" s="495"/>
      <c r="D855" s="296"/>
      <c r="E855" s="460"/>
      <c r="F855" s="498"/>
      <c r="T855" s="347"/>
    </row>
    <row r="856" spans="1:20" s="371" customFormat="1">
      <c r="A856" s="316"/>
      <c r="B856" s="495"/>
      <c r="C856" s="495"/>
      <c r="D856" s="296"/>
      <c r="E856" s="460"/>
      <c r="F856" s="498"/>
      <c r="T856" s="347"/>
    </row>
    <row r="857" spans="1:20" s="371" customFormat="1">
      <c r="A857" s="316"/>
      <c r="B857" s="495"/>
      <c r="C857" s="495"/>
      <c r="D857" s="296"/>
      <c r="E857" s="460"/>
      <c r="F857" s="498"/>
      <c r="T857" s="347"/>
    </row>
    <row r="858" spans="1:20" s="371" customFormat="1">
      <c r="A858" s="316"/>
      <c r="B858" s="495"/>
      <c r="C858" s="495"/>
      <c r="D858" s="296"/>
      <c r="E858" s="460"/>
      <c r="F858" s="498"/>
      <c r="T858" s="347"/>
    </row>
    <row r="859" spans="1:20" s="371" customFormat="1">
      <c r="A859" s="316"/>
      <c r="B859" s="495"/>
      <c r="C859" s="495"/>
      <c r="D859" s="296"/>
      <c r="E859" s="460"/>
      <c r="F859" s="498"/>
      <c r="T859" s="347"/>
    </row>
    <row r="860" spans="1:20" s="371" customFormat="1">
      <c r="A860" s="316"/>
      <c r="B860" s="495"/>
      <c r="C860" s="495"/>
      <c r="D860" s="296"/>
      <c r="E860" s="460"/>
      <c r="F860" s="498"/>
      <c r="T860" s="347"/>
    </row>
    <row r="861" spans="1:20" s="371" customFormat="1">
      <c r="A861" s="316"/>
      <c r="B861" s="495"/>
      <c r="C861" s="495"/>
      <c r="D861" s="296"/>
      <c r="E861" s="460"/>
      <c r="F861" s="498"/>
      <c r="T861" s="347"/>
    </row>
    <row r="862" spans="1:20" s="371" customFormat="1">
      <c r="A862" s="316"/>
      <c r="B862" s="495"/>
      <c r="C862" s="495"/>
      <c r="D862" s="296"/>
      <c r="E862" s="460"/>
      <c r="F862" s="498"/>
      <c r="T862" s="347"/>
    </row>
    <row r="863" spans="1:20" s="371" customFormat="1">
      <c r="A863" s="316"/>
      <c r="B863" s="495"/>
      <c r="C863" s="495"/>
      <c r="D863" s="296"/>
      <c r="E863" s="460"/>
      <c r="F863" s="498"/>
      <c r="T863" s="347"/>
    </row>
    <row r="864" spans="1:20" s="371" customFormat="1">
      <c r="A864" s="316"/>
      <c r="B864" s="495"/>
      <c r="C864" s="495"/>
      <c r="D864" s="296"/>
      <c r="E864" s="460"/>
      <c r="F864" s="498"/>
      <c r="T864" s="347"/>
    </row>
    <row r="865" spans="1:20" s="371" customFormat="1">
      <c r="A865" s="316"/>
      <c r="B865" s="495"/>
      <c r="C865" s="495"/>
      <c r="D865" s="296"/>
      <c r="E865" s="460"/>
      <c r="F865" s="498"/>
      <c r="T865" s="347"/>
    </row>
    <row r="866" spans="1:20" s="371" customFormat="1">
      <c r="A866" s="316"/>
      <c r="B866" s="495"/>
      <c r="C866" s="495"/>
      <c r="D866" s="296"/>
      <c r="E866" s="460"/>
      <c r="F866" s="498"/>
      <c r="T866" s="347"/>
    </row>
    <row r="867" spans="1:20" s="371" customFormat="1">
      <c r="A867" s="316"/>
      <c r="B867" s="495"/>
      <c r="C867" s="495"/>
      <c r="D867" s="296"/>
      <c r="E867" s="460"/>
      <c r="F867" s="498"/>
      <c r="T867" s="347"/>
    </row>
    <row r="868" spans="1:20" s="371" customFormat="1">
      <c r="A868" s="316"/>
      <c r="B868" s="495"/>
      <c r="C868" s="495"/>
      <c r="D868" s="296"/>
      <c r="E868" s="460"/>
      <c r="F868" s="498"/>
      <c r="T868" s="347"/>
    </row>
    <row r="869" spans="1:20" s="371" customFormat="1">
      <c r="A869" s="316"/>
      <c r="B869" s="495"/>
      <c r="C869" s="495"/>
      <c r="D869" s="296"/>
      <c r="E869" s="460"/>
      <c r="F869" s="498"/>
      <c r="T869" s="347"/>
    </row>
    <row r="870" spans="1:20" s="371" customFormat="1">
      <c r="A870" s="316"/>
      <c r="B870" s="495"/>
      <c r="C870" s="495"/>
      <c r="D870" s="296"/>
      <c r="E870" s="460"/>
      <c r="F870" s="498"/>
      <c r="T870" s="347"/>
    </row>
    <row r="871" spans="1:20" s="371" customFormat="1">
      <c r="A871" s="316"/>
      <c r="B871" s="495"/>
      <c r="C871" s="495"/>
      <c r="D871" s="296"/>
      <c r="E871" s="460"/>
      <c r="F871" s="498"/>
      <c r="T871" s="347"/>
    </row>
    <row r="872" spans="1:20" s="371" customFormat="1">
      <c r="A872" s="316"/>
      <c r="B872" s="495"/>
      <c r="C872" s="495"/>
      <c r="D872" s="296"/>
      <c r="E872" s="460"/>
      <c r="F872" s="498"/>
      <c r="T872" s="347"/>
    </row>
    <row r="873" spans="1:20" s="371" customFormat="1">
      <c r="A873" s="316"/>
      <c r="B873" s="495"/>
      <c r="C873" s="495"/>
      <c r="D873" s="296"/>
      <c r="E873" s="460"/>
      <c r="F873" s="498"/>
      <c r="T873" s="347"/>
    </row>
    <row r="874" spans="1:20" s="371" customFormat="1">
      <c r="A874" s="316"/>
      <c r="B874" s="495"/>
      <c r="C874" s="495"/>
      <c r="D874" s="296"/>
      <c r="E874" s="460"/>
      <c r="F874" s="498"/>
      <c r="T874" s="347"/>
    </row>
    <row r="875" spans="1:20" s="371" customFormat="1">
      <c r="A875" s="316"/>
      <c r="B875" s="495"/>
      <c r="C875" s="495"/>
      <c r="D875" s="296"/>
      <c r="E875" s="460"/>
      <c r="F875" s="498"/>
      <c r="T875" s="347"/>
    </row>
    <row r="876" spans="1:20" s="371" customFormat="1">
      <c r="A876" s="316"/>
      <c r="B876" s="495"/>
      <c r="C876" s="495"/>
      <c r="D876" s="296"/>
      <c r="E876" s="460"/>
      <c r="F876" s="498"/>
      <c r="T876" s="347"/>
    </row>
    <row r="877" spans="1:20" s="371" customFormat="1">
      <c r="A877" s="316"/>
      <c r="B877" s="495"/>
      <c r="C877" s="495"/>
      <c r="D877" s="296"/>
      <c r="E877" s="460"/>
      <c r="F877" s="498"/>
      <c r="T877" s="347"/>
    </row>
    <row r="878" spans="1:20" s="371" customFormat="1">
      <c r="A878" s="316"/>
      <c r="B878" s="495"/>
      <c r="C878" s="495"/>
      <c r="D878" s="296"/>
      <c r="E878" s="460"/>
      <c r="F878" s="498"/>
      <c r="T878" s="347"/>
    </row>
    <row r="879" spans="1:20" s="371" customFormat="1">
      <c r="A879" s="316"/>
      <c r="B879" s="495"/>
      <c r="C879" s="495"/>
      <c r="D879" s="296"/>
      <c r="E879" s="460"/>
      <c r="F879" s="498"/>
      <c r="T879" s="347"/>
    </row>
    <row r="880" spans="1:20" s="371" customFormat="1">
      <c r="A880" s="316"/>
      <c r="B880" s="495"/>
      <c r="C880" s="495"/>
      <c r="D880" s="296"/>
      <c r="E880" s="460"/>
      <c r="F880" s="498"/>
      <c r="T880" s="347"/>
    </row>
    <row r="881" spans="1:20" s="371" customFormat="1">
      <c r="A881" s="316"/>
      <c r="B881" s="495"/>
      <c r="C881" s="495"/>
      <c r="D881" s="296"/>
      <c r="E881" s="460"/>
      <c r="F881" s="498"/>
      <c r="T881" s="347"/>
    </row>
    <row r="882" spans="1:20" s="371" customFormat="1">
      <c r="A882" s="316"/>
      <c r="B882" s="495"/>
      <c r="C882" s="495"/>
      <c r="D882" s="296"/>
      <c r="E882" s="460"/>
      <c r="F882" s="498"/>
      <c r="T882" s="347"/>
    </row>
    <row r="883" spans="1:20" s="371" customFormat="1">
      <c r="A883" s="316"/>
      <c r="B883" s="495"/>
      <c r="C883" s="495"/>
      <c r="D883" s="296"/>
      <c r="E883" s="460"/>
      <c r="F883" s="498"/>
      <c r="T883" s="347"/>
    </row>
    <row r="884" spans="1:20" s="371" customFormat="1">
      <c r="A884" s="316"/>
      <c r="B884" s="495"/>
      <c r="C884" s="495"/>
      <c r="D884" s="296"/>
      <c r="E884" s="460"/>
      <c r="F884" s="498"/>
      <c r="T884" s="347"/>
    </row>
    <row r="885" spans="1:20" s="371" customFormat="1">
      <c r="A885" s="316"/>
      <c r="B885" s="495"/>
      <c r="C885" s="495"/>
      <c r="D885" s="296"/>
      <c r="E885" s="460"/>
      <c r="F885" s="498"/>
      <c r="T885" s="347"/>
    </row>
    <row r="886" spans="1:20" s="371" customFormat="1">
      <c r="A886" s="316"/>
      <c r="B886" s="495"/>
      <c r="C886" s="495"/>
      <c r="D886" s="296"/>
      <c r="E886" s="460"/>
      <c r="F886" s="498"/>
      <c r="T886" s="347"/>
    </row>
    <row r="887" spans="1:20" s="371" customFormat="1">
      <c r="A887" s="316"/>
      <c r="B887" s="495"/>
      <c r="C887" s="495"/>
      <c r="D887" s="296"/>
      <c r="E887" s="460"/>
      <c r="F887" s="498"/>
      <c r="T887" s="347"/>
    </row>
    <row r="888" spans="1:20" s="371" customFormat="1">
      <c r="A888" s="316"/>
      <c r="B888" s="495"/>
      <c r="C888" s="495"/>
      <c r="D888" s="296"/>
      <c r="E888" s="460"/>
      <c r="F888" s="498"/>
      <c r="T888" s="347"/>
    </row>
    <row r="889" spans="1:20" s="371" customFormat="1">
      <c r="A889" s="316"/>
      <c r="B889" s="495"/>
      <c r="C889" s="495"/>
      <c r="D889" s="296"/>
      <c r="E889" s="460"/>
      <c r="F889" s="498"/>
      <c r="T889" s="347"/>
    </row>
    <row r="890" spans="1:20" s="371" customFormat="1">
      <c r="A890" s="316"/>
      <c r="B890" s="495"/>
      <c r="C890" s="495"/>
      <c r="D890" s="296"/>
      <c r="E890" s="460"/>
      <c r="F890" s="498"/>
      <c r="T890" s="347"/>
    </row>
    <row r="891" spans="1:20" s="371" customFormat="1">
      <c r="A891" s="316"/>
      <c r="B891" s="495"/>
      <c r="C891" s="495"/>
      <c r="D891" s="296"/>
      <c r="E891" s="460"/>
      <c r="F891" s="498"/>
      <c r="T891" s="347"/>
    </row>
    <row r="892" spans="1:20" s="371" customFormat="1">
      <c r="A892" s="316"/>
      <c r="B892" s="495"/>
      <c r="C892" s="495"/>
      <c r="D892" s="296"/>
      <c r="E892" s="460"/>
      <c r="F892" s="498"/>
      <c r="T892" s="347"/>
    </row>
    <row r="893" spans="1:20" s="371" customFormat="1">
      <c r="A893" s="316"/>
      <c r="B893" s="495"/>
      <c r="C893" s="495"/>
      <c r="D893" s="296"/>
      <c r="E893" s="460"/>
      <c r="F893" s="498"/>
      <c r="T893" s="347"/>
    </row>
    <row r="894" spans="1:20" s="371" customFormat="1">
      <c r="A894" s="316"/>
      <c r="B894" s="495"/>
      <c r="C894" s="495"/>
      <c r="D894" s="296"/>
      <c r="E894" s="460"/>
      <c r="F894" s="498"/>
      <c r="T894" s="347"/>
    </row>
    <row r="895" spans="1:20" s="371" customFormat="1">
      <c r="A895" s="316"/>
      <c r="B895" s="495"/>
      <c r="C895" s="495"/>
      <c r="D895" s="296"/>
      <c r="E895" s="460"/>
      <c r="F895" s="498"/>
      <c r="T895" s="347"/>
    </row>
    <row r="896" spans="1:20" s="371" customFormat="1">
      <c r="A896" s="316"/>
      <c r="B896" s="495"/>
      <c r="C896" s="495"/>
      <c r="D896" s="296"/>
      <c r="E896" s="460"/>
      <c r="F896" s="498"/>
      <c r="T896" s="347"/>
    </row>
    <row r="897" spans="1:20" s="371" customFormat="1">
      <c r="A897" s="316"/>
      <c r="B897" s="495"/>
      <c r="C897" s="495"/>
      <c r="D897" s="296"/>
      <c r="E897" s="460"/>
      <c r="F897" s="498"/>
      <c r="T897" s="347"/>
    </row>
    <row r="898" spans="1:20" s="371" customFormat="1">
      <c r="A898" s="316"/>
      <c r="B898" s="495"/>
      <c r="C898" s="495"/>
      <c r="D898" s="296"/>
      <c r="E898" s="460"/>
      <c r="F898" s="498"/>
      <c r="T898" s="347"/>
    </row>
    <row r="899" spans="1:20" s="371" customFormat="1">
      <c r="A899" s="316"/>
      <c r="B899" s="495"/>
      <c r="C899" s="495"/>
      <c r="D899" s="296"/>
      <c r="E899" s="460"/>
      <c r="F899" s="498"/>
      <c r="T899" s="347"/>
    </row>
    <row r="900" spans="1:20" s="371" customFormat="1">
      <c r="A900" s="316"/>
      <c r="B900" s="495"/>
      <c r="C900" s="495"/>
      <c r="D900" s="296"/>
      <c r="E900" s="460"/>
      <c r="F900" s="498"/>
      <c r="T900" s="347"/>
    </row>
    <row r="901" spans="1:20" s="371" customFormat="1">
      <c r="A901" s="316"/>
      <c r="B901" s="495"/>
      <c r="C901" s="495"/>
      <c r="D901" s="296"/>
      <c r="E901" s="460"/>
      <c r="F901" s="498"/>
      <c r="T901" s="347"/>
    </row>
    <row r="902" spans="1:20" s="371" customFormat="1">
      <c r="A902" s="316"/>
      <c r="B902" s="495"/>
      <c r="C902" s="495"/>
      <c r="D902" s="296"/>
      <c r="E902" s="460"/>
      <c r="F902" s="498"/>
      <c r="T902" s="347"/>
    </row>
    <row r="903" spans="1:20" s="371" customFormat="1">
      <c r="A903" s="316"/>
      <c r="B903" s="495"/>
      <c r="C903" s="495"/>
      <c r="D903" s="296"/>
      <c r="E903" s="460"/>
      <c r="F903" s="498"/>
      <c r="T903" s="347"/>
    </row>
    <row r="904" spans="1:20" s="371" customFormat="1">
      <c r="A904" s="316"/>
      <c r="B904" s="495"/>
      <c r="C904" s="495"/>
      <c r="D904" s="296"/>
      <c r="E904" s="460"/>
      <c r="F904" s="498"/>
      <c r="T904" s="347"/>
    </row>
    <row r="905" spans="1:20" s="371" customFormat="1">
      <c r="A905" s="316"/>
      <c r="B905" s="495"/>
      <c r="C905" s="495"/>
      <c r="D905" s="296"/>
      <c r="E905" s="460"/>
      <c r="F905" s="498"/>
      <c r="T905" s="347"/>
    </row>
    <row r="906" spans="1:20" s="371" customFormat="1">
      <c r="A906" s="316"/>
      <c r="B906" s="495"/>
      <c r="C906" s="495"/>
      <c r="D906" s="296"/>
      <c r="E906" s="460"/>
      <c r="F906" s="498"/>
      <c r="T906" s="347"/>
    </row>
    <row r="907" spans="1:20" s="371" customFormat="1">
      <c r="A907" s="316"/>
      <c r="B907" s="495"/>
      <c r="C907" s="495"/>
      <c r="D907" s="296"/>
      <c r="E907" s="460"/>
      <c r="F907" s="498"/>
      <c r="T907" s="347"/>
    </row>
    <row r="908" spans="1:20" s="371" customFormat="1">
      <c r="A908" s="316"/>
      <c r="B908" s="495"/>
      <c r="C908" s="495"/>
      <c r="D908" s="296"/>
      <c r="E908" s="460"/>
      <c r="F908" s="498"/>
      <c r="T908" s="347"/>
    </row>
    <row r="909" spans="1:20" s="371" customFormat="1">
      <c r="A909" s="316"/>
      <c r="B909" s="495"/>
      <c r="C909" s="495"/>
      <c r="D909" s="296"/>
      <c r="E909" s="460"/>
      <c r="F909" s="498"/>
      <c r="T909" s="347"/>
    </row>
    <row r="910" spans="1:20" s="371" customFormat="1">
      <c r="A910" s="316"/>
      <c r="B910" s="495"/>
      <c r="C910" s="495"/>
      <c r="D910" s="296"/>
      <c r="E910" s="460"/>
      <c r="F910" s="498"/>
      <c r="T910" s="347"/>
    </row>
    <row r="911" spans="1:20" s="371" customFormat="1">
      <c r="A911" s="316"/>
      <c r="B911" s="495"/>
      <c r="C911" s="495"/>
      <c r="D911" s="296"/>
      <c r="E911" s="460"/>
      <c r="F911" s="498"/>
      <c r="T911" s="347"/>
    </row>
    <row r="912" spans="1:20" s="371" customFormat="1">
      <c r="A912" s="316"/>
      <c r="B912" s="495"/>
      <c r="C912" s="495"/>
      <c r="D912" s="296"/>
      <c r="E912" s="460"/>
      <c r="F912" s="498"/>
      <c r="T912" s="347"/>
    </row>
    <row r="913" spans="1:20" s="371" customFormat="1">
      <c r="A913" s="316"/>
      <c r="B913" s="495"/>
      <c r="C913" s="495"/>
      <c r="D913" s="296"/>
      <c r="E913" s="460"/>
      <c r="F913" s="498"/>
      <c r="T913" s="347"/>
    </row>
    <row r="914" spans="1:20" s="371" customFormat="1">
      <c r="A914" s="316"/>
      <c r="B914" s="495"/>
      <c r="C914" s="495"/>
      <c r="D914" s="296"/>
      <c r="E914" s="460"/>
      <c r="F914" s="498"/>
      <c r="T914" s="347"/>
    </row>
    <row r="915" spans="1:20" s="371" customFormat="1">
      <c r="A915" s="316"/>
      <c r="B915" s="495"/>
      <c r="C915" s="495"/>
      <c r="D915" s="296"/>
      <c r="E915" s="460"/>
      <c r="F915" s="498"/>
      <c r="T915" s="347"/>
    </row>
    <row r="916" spans="1:20" s="371" customFormat="1">
      <c r="A916" s="316"/>
      <c r="B916" s="495"/>
      <c r="C916" s="495"/>
      <c r="D916" s="296"/>
      <c r="E916" s="460"/>
      <c r="F916" s="498"/>
      <c r="T916" s="347"/>
    </row>
    <row r="917" spans="1:20" s="371" customFormat="1">
      <c r="A917" s="316"/>
      <c r="B917" s="495"/>
      <c r="C917" s="495"/>
      <c r="D917" s="296"/>
      <c r="E917" s="460"/>
      <c r="F917" s="498"/>
      <c r="T917" s="347"/>
    </row>
    <row r="918" spans="1:20" s="371" customFormat="1">
      <c r="A918" s="316"/>
      <c r="B918" s="495"/>
      <c r="C918" s="495"/>
      <c r="D918" s="296"/>
      <c r="E918" s="460"/>
      <c r="F918" s="498"/>
      <c r="T918" s="347"/>
    </row>
    <row r="919" spans="1:20" s="371" customFormat="1">
      <c r="A919" s="316"/>
      <c r="B919" s="495"/>
      <c r="C919" s="495"/>
      <c r="D919" s="296"/>
      <c r="E919" s="460"/>
      <c r="F919" s="498"/>
      <c r="T919" s="347"/>
    </row>
    <row r="920" spans="1:20" s="371" customFormat="1">
      <c r="A920" s="316"/>
      <c r="B920" s="495"/>
      <c r="C920" s="495"/>
      <c r="D920" s="296"/>
      <c r="E920" s="460"/>
      <c r="F920" s="498"/>
      <c r="T920" s="347"/>
    </row>
    <row r="921" spans="1:20" s="371" customFormat="1">
      <c r="A921" s="316"/>
      <c r="B921" s="495"/>
      <c r="C921" s="495"/>
      <c r="D921" s="296"/>
      <c r="E921" s="460"/>
      <c r="F921" s="498"/>
      <c r="T921" s="347"/>
    </row>
    <row r="922" spans="1:20" s="371" customFormat="1">
      <c r="A922" s="316"/>
      <c r="B922" s="495"/>
      <c r="C922" s="495"/>
      <c r="D922" s="296"/>
      <c r="E922" s="460"/>
      <c r="F922" s="498"/>
      <c r="T922" s="347"/>
    </row>
    <row r="923" spans="1:20" s="371" customFormat="1">
      <c r="A923" s="316"/>
      <c r="B923" s="495"/>
      <c r="C923" s="495"/>
      <c r="D923" s="296"/>
      <c r="E923" s="460"/>
      <c r="F923" s="498"/>
      <c r="T923" s="347"/>
    </row>
    <row r="924" spans="1:20" s="371" customFormat="1">
      <c r="A924" s="316"/>
      <c r="B924" s="495"/>
      <c r="C924" s="495"/>
      <c r="D924" s="296"/>
      <c r="E924" s="460"/>
      <c r="F924" s="498"/>
      <c r="T924" s="347"/>
    </row>
    <row r="925" spans="1:20" s="371" customFormat="1">
      <c r="A925" s="316"/>
      <c r="B925" s="495"/>
      <c r="C925" s="495"/>
      <c r="D925" s="296"/>
      <c r="E925" s="460"/>
      <c r="F925" s="498"/>
      <c r="T925" s="347"/>
    </row>
    <row r="926" spans="1:20" s="371" customFormat="1">
      <c r="A926" s="316"/>
      <c r="B926" s="495"/>
      <c r="C926" s="495"/>
      <c r="D926" s="296"/>
      <c r="E926" s="460"/>
      <c r="F926" s="498"/>
      <c r="T926" s="347"/>
    </row>
    <row r="927" spans="1:20" s="371" customFormat="1">
      <c r="A927" s="316"/>
      <c r="B927" s="495"/>
      <c r="C927" s="495"/>
      <c r="D927" s="296"/>
      <c r="E927" s="460"/>
      <c r="F927" s="498"/>
      <c r="T927" s="347"/>
    </row>
    <row r="928" spans="1:20" s="371" customFormat="1">
      <c r="A928" s="316"/>
      <c r="B928" s="495"/>
      <c r="C928" s="495"/>
      <c r="D928" s="296"/>
      <c r="E928" s="460"/>
      <c r="F928" s="498"/>
      <c r="T928" s="347"/>
    </row>
    <row r="929" spans="1:20" s="371" customFormat="1">
      <c r="A929" s="316"/>
      <c r="B929" s="495"/>
      <c r="C929" s="495"/>
      <c r="D929" s="296"/>
      <c r="E929" s="460"/>
      <c r="F929" s="498"/>
      <c r="T929" s="347"/>
    </row>
    <row r="930" spans="1:20" s="371" customFormat="1">
      <c r="A930" s="316"/>
      <c r="B930" s="495"/>
      <c r="C930" s="495"/>
      <c r="D930" s="296"/>
      <c r="E930" s="460"/>
      <c r="F930" s="498"/>
      <c r="T930" s="347"/>
    </row>
    <row r="931" spans="1:20" s="371" customFormat="1">
      <c r="A931" s="316"/>
      <c r="B931" s="495"/>
      <c r="C931" s="495"/>
      <c r="D931" s="296"/>
      <c r="E931" s="460"/>
      <c r="F931" s="498"/>
      <c r="T931" s="347"/>
    </row>
    <row r="932" spans="1:20" s="371" customFormat="1">
      <c r="A932" s="316"/>
      <c r="B932" s="495"/>
      <c r="C932" s="495"/>
      <c r="D932" s="296"/>
      <c r="E932" s="460"/>
      <c r="F932" s="498"/>
      <c r="T932" s="347"/>
    </row>
    <row r="933" spans="1:20" s="371" customFormat="1">
      <c r="A933" s="316"/>
      <c r="B933" s="495"/>
      <c r="C933" s="495"/>
      <c r="D933" s="296"/>
      <c r="E933" s="460"/>
      <c r="F933" s="498"/>
      <c r="T933" s="347"/>
    </row>
    <row r="934" spans="1:20" s="371" customFormat="1">
      <c r="A934" s="316"/>
      <c r="B934" s="495"/>
      <c r="C934" s="495"/>
      <c r="D934" s="296"/>
      <c r="E934" s="460"/>
      <c r="F934" s="498"/>
      <c r="T934" s="347"/>
    </row>
    <row r="935" spans="1:20" s="371" customFormat="1">
      <c r="A935" s="316"/>
      <c r="B935" s="495"/>
      <c r="C935" s="495"/>
      <c r="D935" s="296"/>
      <c r="E935" s="460"/>
      <c r="F935" s="498"/>
      <c r="T935" s="347"/>
    </row>
    <row r="936" spans="1:20" s="371" customFormat="1">
      <c r="A936" s="486"/>
      <c r="B936" s="495"/>
      <c r="C936" s="495"/>
      <c r="D936" s="296"/>
      <c r="E936" s="460"/>
      <c r="F936" s="498"/>
      <c r="T936" s="347"/>
    </row>
    <row r="937" spans="1:20" s="371" customFormat="1">
      <c r="A937" s="486"/>
      <c r="B937" s="495"/>
      <c r="C937" s="495"/>
      <c r="D937" s="296"/>
      <c r="E937" s="460"/>
      <c r="F937" s="498"/>
      <c r="T937" s="347"/>
    </row>
    <row r="938" spans="1:20" s="371" customFormat="1">
      <c r="A938" s="486"/>
      <c r="B938" s="495"/>
      <c r="C938" s="495"/>
      <c r="D938" s="296"/>
      <c r="E938" s="460"/>
      <c r="F938" s="498"/>
      <c r="T938" s="347"/>
    </row>
    <row r="939" spans="1:20" s="371" customFormat="1">
      <c r="A939" s="486"/>
      <c r="B939" s="495"/>
      <c r="C939" s="495"/>
      <c r="D939" s="296"/>
      <c r="E939" s="460"/>
      <c r="F939" s="498"/>
      <c r="T939" s="347"/>
    </row>
    <row r="940" spans="1:20" s="371" customFormat="1">
      <c r="A940" s="486"/>
      <c r="B940" s="495"/>
      <c r="C940" s="495"/>
      <c r="D940" s="296"/>
      <c r="E940" s="460"/>
      <c r="F940" s="498"/>
      <c r="T940" s="347"/>
    </row>
    <row r="941" spans="1:20" s="371" customFormat="1">
      <c r="A941" s="486"/>
      <c r="B941" s="495"/>
      <c r="C941" s="495"/>
      <c r="D941" s="296"/>
      <c r="E941" s="460"/>
      <c r="F941" s="498"/>
      <c r="T941" s="347"/>
    </row>
    <row r="942" spans="1:20" s="371" customFormat="1">
      <c r="A942" s="486"/>
      <c r="B942" s="495"/>
      <c r="C942" s="495"/>
      <c r="D942" s="296"/>
      <c r="E942" s="460"/>
      <c r="F942" s="498"/>
      <c r="T942" s="347"/>
    </row>
    <row r="943" spans="1:20" s="371" customFormat="1">
      <c r="A943" s="486"/>
      <c r="B943" s="495"/>
      <c r="C943" s="495"/>
      <c r="D943" s="296"/>
      <c r="E943" s="460"/>
      <c r="F943" s="498"/>
      <c r="T943" s="347"/>
    </row>
    <row r="944" spans="1:20" s="371" customFormat="1">
      <c r="A944" s="486"/>
      <c r="B944" s="495"/>
      <c r="C944" s="495"/>
      <c r="D944" s="296"/>
      <c r="E944" s="460"/>
      <c r="F944" s="498"/>
      <c r="T944" s="347"/>
    </row>
    <row r="945" spans="1:20" s="371" customFormat="1">
      <c r="A945" s="486"/>
      <c r="B945" s="495"/>
      <c r="C945" s="495"/>
      <c r="D945" s="296"/>
      <c r="E945" s="460"/>
      <c r="F945" s="498"/>
      <c r="T945" s="347"/>
    </row>
    <row r="946" spans="1:20" s="371" customFormat="1">
      <c r="A946" s="486"/>
      <c r="B946" s="495"/>
      <c r="C946" s="495"/>
      <c r="D946" s="296"/>
      <c r="E946" s="460"/>
      <c r="F946" s="498"/>
      <c r="T946" s="347"/>
    </row>
    <row r="947" spans="1:20" s="371" customFormat="1">
      <c r="A947" s="486"/>
      <c r="B947" s="495"/>
      <c r="C947" s="495"/>
      <c r="D947" s="296"/>
      <c r="E947" s="460"/>
      <c r="F947" s="498"/>
      <c r="T947" s="347"/>
    </row>
    <row r="948" spans="1:20" s="371" customFormat="1">
      <c r="A948" s="486"/>
      <c r="B948" s="495"/>
      <c r="C948" s="495"/>
      <c r="D948" s="296"/>
      <c r="E948" s="460"/>
      <c r="F948" s="498"/>
      <c r="T948" s="347"/>
    </row>
    <row r="949" spans="1:20" s="371" customFormat="1">
      <c r="A949" s="486"/>
      <c r="B949" s="495"/>
      <c r="C949" s="495"/>
      <c r="D949" s="296"/>
      <c r="E949" s="460"/>
      <c r="F949" s="498"/>
      <c r="T949" s="347"/>
    </row>
    <row r="950" spans="1:20" s="371" customFormat="1">
      <c r="A950" s="486"/>
      <c r="B950" s="495"/>
      <c r="C950" s="495"/>
      <c r="D950" s="296"/>
      <c r="E950" s="460"/>
      <c r="F950" s="498"/>
      <c r="T950" s="347"/>
    </row>
    <row r="951" spans="1:20" s="371" customFormat="1">
      <c r="A951" s="486"/>
      <c r="B951" s="495"/>
      <c r="C951" s="495"/>
      <c r="D951" s="296"/>
      <c r="E951" s="460"/>
      <c r="F951" s="498"/>
      <c r="T951" s="347"/>
    </row>
    <row r="952" spans="1:20" s="371" customFormat="1">
      <c r="A952" s="486"/>
      <c r="B952" s="495"/>
      <c r="C952" s="495"/>
      <c r="D952" s="296"/>
      <c r="E952" s="460"/>
      <c r="F952" s="498"/>
      <c r="T952" s="347"/>
    </row>
    <row r="953" spans="1:20" s="371" customFormat="1">
      <c r="A953" s="486"/>
      <c r="B953" s="495"/>
      <c r="C953" s="495"/>
      <c r="D953" s="296"/>
      <c r="E953" s="460"/>
      <c r="F953" s="498"/>
      <c r="T953" s="347"/>
    </row>
    <row r="954" spans="1:20" s="371" customFormat="1">
      <c r="A954" s="486"/>
      <c r="B954" s="495"/>
      <c r="C954" s="495"/>
      <c r="D954" s="296"/>
      <c r="E954" s="460"/>
      <c r="F954" s="498"/>
      <c r="T954" s="347"/>
    </row>
    <row r="955" spans="1:20" s="371" customFormat="1">
      <c r="A955" s="486"/>
      <c r="B955" s="495"/>
      <c r="C955" s="495"/>
      <c r="D955" s="296"/>
      <c r="E955" s="460"/>
      <c r="F955" s="498"/>
      <c r="T955" s="347"/>
    </row>
    <row r="956" spans="1:20" s="371" customFormat="1">
      <c r="A956" s="486"/>
      <c r="B956" s="495"/>
      <c r="C956" s="495"/>
      <c r="D956" s="296"/>
      <c r="E956" s="460"/>
      <c r="F956" s="498"/>
      <c r="T956" s="347"/>
    </row>
    <row r="957" spans="1:20" s="371" customFormat="1">
      <c r="A957" s="486"/>
      <c r="B957" s="495"/>
      <c r="C957" s="495"/>
      <c r="D957" s="296"/>
      <c r="E957" s="460"/>
      <c r="F957" s="498"/>
      <c r="T957" s="347"/>
    </row>
    <row r="958" spans="1:20" s="371" customFormat="1">
      <c r="A958" s="486"/>
      <c r="B958" s="495"/>
      <c r="C958" s="495"/>
      <c r="D958" s="296"/>
      <c r="E958" s="460"/>
      <c r="F958" s="498"/>
      <c r="T958" s="347"/>
    </row>
    <row r="959" spans="1:20" s="371" customFormat="1">
      <c r="A959" s="486"/>
      <c r="B959" s="495"/>
      <c r="C959" s="495"/>
      <c r="D959" s="296"/>
      <c r="E959" s="460"/>
      <c r="F959" s="498"/>
      <c r="T959" s="347"/>
    </row>
    <row r="960" spans="1:20" s="371" customFormat="1">
      <c r="A960" s="486"/>
      <c r="B960" s="495"/>
      <c r="C960" s="495"/>
      <c r="D960" s="296"/>
      <c r="E960" s="460"/>
      <c r="F960" s="498"/>
      <c r="T960" s="347"/>
    </row>
    <row r="961" spans="1:20" s="371" customFormat="1">
      <c r="A961" s="486"/>
      <c r="B961" s="495"/>
      <c r="C961" s="495"/>
      <c r="D961" s="296"/>
      <c r="E961" s="460"/>
      <c r="F961" s="498"/>
      <c r="T961" s="347"/>
    </row>
    <row r="962" spans="1:20" s="371" customFormat="1">
      <c r="A962" s="486"/>
      <c r="B962" s="495"/>
      <c r="C962" s="495"/>
      <c r="D962" s="296"/>
      <c r="E962" s="460"/>
      <c r="F962" s="498"/>
      <c r="T962" s="347"/>
    </row>
    <row r="963" spans="1:20" s="371" customFormat="1">
      <c r="A963" s="486"/>
      <c r="B963" s="495"/>
      <c r="C963" s="495"/>
      <c r="D963" s="296"/>
      <c r="E963" s="460"/>
      <c r="F963" s="498"/>
      <c r="T963" s="347"/>
    </row>
    <row r="964" spans="1:20" s="371" customFormat="1">
      <c r="A964" s="486"/>
      <c r="B964" s="495"/>
      <c r="C964" s="495"/>
      <c r="D964" s="296"/>
      <c r="E964" s="460"/>
      <c r="F964" s="498"/>
      <c r="T964" s="347"/>
    </row>
    <row r="965" spans="1:20" s="371" customFormat="1">
      <c r="A965" s="486"/>
      <c r="B965" s="495"/>
      <c r="C965" s="495"/>
      <c r="D965" s="296"/>
      <c r="E965" s="460"/>
      <c r="F965" s="498"/>
      <c r="T965" s="347"/>
    </row>
    <row r="966" spans="1:20" s="371" customFormat="1">
      <c r="A966" s="486"/>
      <c r="B966" s="495"/>
      <c r="C966" s="495"/>
      <c r="D966" s="296"/>
      <c r="E966" s="460"/>
      <c r="F966" s="498"/>
      <c r="T966" s="347"/>
    </row>
    <row r="967" spans="1:20" s="371" customFormat="1">
      <c r="A967" s="486"/>
      <c r="B967" s="495"/>
      <c r="C967" s="495"/>
      <c r="D967" s="296"/>
      <c r="E967" s="460"/>
      <c r="F967" s="498"/>
      <c r="T967" s="347"/>
    </row>
    <row r="968" spans="1:20" s="371" customFormat="1">
      <c r="A968" s="486"/>
      <c r="B968" s="495"/>
      <c r="C968" s="495"/>
      <c r="D968" s="296"/>
      <c r="E968" s="460"/>
      <c r="F968" s="498"/>
      <c r="T968" s="347"/>
    </row>
    <row r="969" spans="1:20" s="371" customFormat="1">
      <c r="A969" s="486"/>
      <c r="B969" s="495"/>
      <c r="C969" s="495"/>
      <c r="D969" s="296"/>
      <c r="E969" s="460"/>
      <c r="F969" s="498"/>
      <c r="T969" s="347"/>
    </row>
    <row r="970" spans="1:20" s="371" customFormat="1">
      <c r="A970" s="486"/>
      <c r="B970" s="495"/>
      <c r="C970" s="495"/>
      <c r="D970" s="296"/>
      <c r="E970" s="460"/>
      <c r="F970" s="498"/>
      <c r="T970" s="347"/>
    </row>
    <row r="971" spans="1:20" s="371" customFormat="1">
      <c r="A971" s="486"/>
      <c r="B971" s="495"/>
      <c r="C971" s="495"/>
      <c r="D971" s="296"/>
      <c r="E971" s="460"/>
      <c r="F971" s="498"/>
      <c r="T971" s="347"/>
    </row>
    <row r="972" spans="1:20" s="371" customFormat="1">
      <c r="A972" s="486"/>
      <c r="B972" s="495"/>
      <c r="C972" s="495"/>
      <c r="D972" s="296"/>
      <c r="E972" s="460"/>
      <c r="F972" s="498"/>
      <c r="T972" s="347"/>
    </row>
    <row r="973" spans="1:20" s="371" customFormat="1">
      <c r="A973" s="486"/>
      <c r="B973" s="495"/>
      <c r="C973" s="495"/>
      <c r="D973" s="296"/>
      <c r="E973" s="460"/>
      <c r="F973" s="498"/>
      <c r="T973" s="347"/>
    </row>
    <row r="974" spans="1:20" s="371" customFormat="1">
      <c r="A974" s="486"/>
      <c r="B974" s="495"/>
      <c r="C974" s="495"/>
      <c r="D974" s="296"/>
      <c r="E974" s="460"/>
      <c r="F974" s="498"/>
      <c r="T974" s="347"/>
    </row>
    <row r="975" spans="1:20" s="371" customFormat="1">
      <c r="A975" s="486"/>
      <c r="B975" s="495"/>
      <c r="C975" s="495"/>
      <c r="D975" s="296"/>
      <c r="E975" s="460"/>
      <c r="F975" s="498"/>
      <c r="T975" s="347"/>
    </row>
    <row r="976" spans="1:20" s="371" customFormat="1">
      <c r="A976" s="486"/>
      <c r="B976" s="495"/>
      <c r="C976" s="495"/>
      <c r="D976" s="296"/>
      <c r="E976" s="460"/>
      <c r="F976" s="498"/>
      <c r="T976" s="347"/>
    </row>
    <row r="977" spans="1:20" s="371" customFormat="1">
      <c r="A977" s="486"/>
      <c r="B977" s="495"/>
      <c r="C977" s="495"/>
      <c r="D977" s="296"/>
      <c r="E977" s="460"/>
      <c r="F977" s="498"/>
      <c r="T977" s="347"/>
    </row>
    <row r="978" spans="1:20" s="371" customFormat="1">
      <c r="A978" s="486"/>
      <c r="B978" s="495"/>
      <c r="C978" s="495"/>
      <c r="D978" s="296"/>
      <c r="E978" s="460"/>
      <c r="F978" s="498"/>
      <c r="T978" s="347"/>
    </row>
    <row r="979" spans="1:20" s="371" customFormat="1">
      <c r="A979" s="486"/>
      <c r="B979" s="495"/>
      <c r="C979" s="495"/>
      <c r="D979" s="296"/>
      <c r="E979" s="460"/>
      <c r="F979" s="498"/>
      <c r="T979" s="347"/>
    </row>
    <row r="980" spans="1:20" s="371" customFormat="1">
      <c r="A980" s="486"/>
      <c r="B980" s="495"/>
      <c r="C980" s="495"/>
      <c r="D980" s="296"/>
      <c r="E980" s="460"/>
      <c r="F980" s="498"/>
      <c r="T980" s="347"/>
    </row>
    <row r="981" spans="1:20" s="371" customFormat="1">
      <c r="A981" s="486"/>
      <c r="B981" s="495"/>
      <c r="C981" s="495"/>
      <c r="D981" s="296"/>
      <c r="E981" s="460"/>
      <c r="F981" s="498"/>
      <c r="T981" s="347"/>
    </row>
    <row r="982" spans="1:20" s="371" customFormat="1">
      <c r="A982" s="486"/>
      <c r="B982" s="495"/>
      <c r="C982" s="495"/>
      <c r="D982" s="296"/>
      <c r="E982" s="460"/>
      <c r="F982" s="498"/>
      <c r="T982" s="347"/>
    </row>
    <row r="983" spans="1:20" s="371" customFormat="1">
      <c r="A983" s="486"/>
      <c r="B983" s="495"/>
      <c r="C983" s="495"/>
      <c r="D983" s="296"/>
      <c r="E983" s="460"/>
      <c r="F983" s="498"/>
      <c r="T983" s="347"/>
    </row>
    <row r="984" spans="1:20" s="371" customFormat="1">
      <c r="A984" s="486"/>
      <c r="B984" s="495"/>
      <c r="C984" s="495"/>
      <c r="D984" s="296"/>
      <c r="E984" s="460"/>
      <c r="F984" s="498"/>
      <c r="T984" s="347"/>
    </row>
    <row r="985" spans="1:20" s="371" customFormat="1">
      <c r="A985" s="486"/>
      <c r="B985" s="495"/>
      <c r="C985" s="495"/>
      <c r="D985" s="296"/>
      <c r="E985" s="460"/>
      <c r="F985" s="498"/>
      <c r="T985" s="347"/>
    </row>
    <row r="986" spans="1:20" s="371" customFormat="1">
      <c r="A986" s="486"/>
      <c r="B986" s="495"/>
      <c r="C986" s="495"/>
      <c r="D986" s="296"/>
      <c r="E986" s="460"/>
      <c r="F986" s="498"/>
      <c r="T986" s="347"/>
    </row>
    <row r="987" spans="1:20" s="371" customFormat="1">
      <c r="A987" s="486"/>
      <c r="B987" s="495"/>
      <c r="C987" s="495"/>
      <c r="D987" s="296"/>
      <c r="E987" s="460"/>
      <c r="F987" s="498"/>
      <c r="T987" s="347"/>
    </row>
    <row r="988" spans="1:20" s="371" customFormat="1">
      <c r="A988" s="486"/>
      <c r="B988" s="495"/>
      <c r="C988" s="495"/>
      <c r="D988" s="296"/>
      <c r="E988" s="460"/>
      <c r="F988" s="498"/>
      <c r="T988" s="347"/>
    </row>
    <row r="989" spans="1:20" s="371" customFormat="1">
      <c r="A989" s="486"/>
      <c r="B989" s="495"/>
      <c r="C989" s="495"/>
      <c r="D989" s="296"/>
      <c r="E989" s="460"/>
      <c r="F989" s="498"/>
      <c r="T989" s="347"/>
    </row>
    <row r="990" spans="1:20" s="371" customFormat="1">
      <c r="A990" s="486"/>
      <c r="B990" s="495"/>
      <c r="C990" s="495"/>
      <c r="D990" s="296"/>
      <c r="E990" s="460"/>
      <c r="F990" s="498"/>
      <c r="T990" s="347"/>
    </row>
    <row r="991" spans="1:20" s="371" customFormat="1">
      <c r="A991" s="486"/>
      <c r="B991" s="495"/>
      <c r="C991" s="495"/>
      <c r="D991" s="296"/>
      <c r="E991" s="460"/>
      <c r="F991" s="498"/>
      <c r="T991" s="347"/>
    </row>
    <row r="992" spans="1:20" s="371" customFormat="1">
      <c r="A992" s="486"/>
      <c r="B992" s="495"/>
      <c r="C992" s="495"/>
      <c r="D992" s="296"/>
      <c r="E992" s="460"/>
      <c r="F992" s="498"/>
      <c r="T992" s="347"/>
    </row>
    <row r="993" spans="1:20" s="371" customFormat="1">
      <c r="A993" s="486"/>
      <c r="B993" s="495"/>
      <c r="C993" s="495"/>
      <c r="D993" s="296"/>
      <c r="E993" s="460"/>
      <c r="F993" s="498"/>
      <c r="T993" s="347"/>
    </row>
    <row r="994" spans="1:20" s="371" customFormat="1">
      <c r="A994" s="486"/>
      <c r="B994" s="495"/>
      <c r="C994" s="495"/>
      <c r="D994" s="296"/>
      <c r="E994" s="460"/>
      <c r="F994" s="498"/>
      <c r="T994" s="347"/>
    </row>
    <row r="995" spans="1:20" s="371" customFormat="1">
      <c r="A995" s="486"/>
      <c r="B995" s="495"/>
      <c r="C995" s="495"/>
      <c r="D995" s="296"/>
      <c r="E995" s="460"/>
      <c r="F995" s="498"/>
      <c r="T995" s="347"/>
    </row>
    <row r="996" spans="1:20" s="371" customFormat="1">
      <c r="A996" s="486"/>
      <c r="B996" s="495"/>
      <c r="C996" s="495"/>
      <c r="D996" s="296"/>
      <c r="E996" s="460"/>
      <c r="F996" s="498"/>
      <c r="T996" s="347"/>
    </row>
    <row r="997" spans="1:20" s="371" customFormat="1">
      <c r="A997" s="486"/>
      <c r="B997" s="495"/>
      <c r="C997" s="495"/>
      <c r="D997" s="296"/>
      <c r="E997" s="460"/>
      <c r="F997" s="498"/>
      <c r="T997" s="347"/>
    </row>
    <row r="998" spans="1:20" s="371" customFormat="1">
      <c r="A998" s="486"/>
      <c r="B998" s="495"/>
      <c r="C998" s="495"/>
      <c r="D998" s="296"/>
      <c r="E998" s="460"/>
      <c r="F998" s="498"/>
      <c r="T998" s="347"/>
    </row>
    <row r="999" spans="1:20" s="371" customFormat="1">
      <c r="A999" s="486"/>
      <c r="B999" s="495"/>
      <c r="C999" s="495"/>
      <c r="D999" s="296"/>
      <c r="E999" s="460"/>
      <c r="F999" s="498"/>
      <c r="T999" s="347"/>
    </row>
    <row r="1000" spans="1:20" s="371" customFormat="1">
      <c r="A1000" s="486"/>
      <c r="B1000" s="495"/>
      <c r="C1000" s="495"/>
      <c r="D1000" s="296"/>
      <c r="E1000" s="460"/>
      <c r="F1000" s="498"/>
      <c r="T1000" s="347"/>
    </row>
    <row r="1001" spans="1:20" s="371" customFormat="1">
      <c r="A1001" s="486"/>
      <c r="B1001" s="495"/>
      <c r="C1001" s="495"/>
      <c r="D1001" s="296"/>
      <c r="E1001" s="460"/>
      <c r="F1001" s="498"/>
      <c r="T1001" s="347"/>
    </row>
    <row r="1002" spans="1:20" s="371" customFormat="1">
      <c r="A1002" s="486"/>
      <c r="B1002" s="495"/>
      <c r="C1002" s="495"/>
      <c r="D1002" s="296"/>
      <c r="E1002" s="460"/>
      <c r="F1002" s="498"/>
      <c r="T1002" s="347"/>
    </row>
    <row r="1003" spans="1:20" s="371" customFormat="1">
      <c r="A1003" s="486"/>
      <c r="B1003" s="495"/>
      <c r="C1003" s="495"/>
      <c r="D1003" s="296"/>
      <c r="E1003" s="460"/>
      <c r="F1003" s="498"/>
      <c r="T1003" s="347"/>
    </row>
    <row r="1004" spans="1:20" s="371" customFormat="1">
      <c r="A1004" s="486"/>
      <c r="B1004" s="495"/>
      <c r="C1004" s="495"/>
      <c r="D1004" s="296"/>
      <c r="E1004" s="460"/>
      <c r="F1004" s="498"/>
      <c r="T1004" s="347"/>
    </row>
    <row r="1005" spans="1:20" s="371" customFormat="1">
      <c r="A1005" s="486"/>
      <c r="B1005" s="495"/>
      <c r="C1005" s="495"/>
      <c r="D1005" s="296"/>
      <c r="E1005" s="460"/>
      <c r="F1005" s="498"/>
      <c r="T1005" s="347"/>
    </row>
    <row r="1006" spans="1:20" s="371" customFormat="1">
      <c r="A1006" s="486"/>
      <c r="B1006" s="495"/>
      <c r="C1006" s="495"/>
      <c r="D1006" s="296"/>
      <c r="E1006" s="460"/>
      <c r="F1006" s="498"/>
      <c r="T1006" s="347"/>
    </row>
    <row r="1007" spans="1:20" s="371" customFormat="1">
      <c r="A1007" s="486"/>
      <c r="B1007" s="495"/>
      <c r="C1007" s="495"/>
      <c r="D1007" s="296"/>
      <c r="E1007" s="460"/>
      <c r="F1007" s="498"/>
      <c r="T1007" s="347"/>
    </row>
    <row r="1008" spans="1:20" s="371" customFormat="1">
      <c r="A1008" s="486"/>
      <c r="B1008" s="495"/>
      <c r="C1008" s="495"/>
      <c r="D1008" s="296"/>
      <c r="E1008" s="460"/>
      <c r="F1008" s="498"/>
      <c r="T1008" s="347"/>
    </row>
    <row r="1009" spans="1:20" s="371" customFormat="1">
      <c r="A1009" s="486"/>
      <c r="B1009" s="495"/>
      <c r="C1009" s="495"/>
      <c r="D1009" s="296"/>
      <c r="E1009" s="460"/>
      <c r="F1009" s="498"/>
      <c r="T1009" s="347"/>
    </row>
    <row r="1010" spans="1:20" s="371" customFormat="1">
      <c r="A1010" s="486"/>
      <c r="B1010" s="495"/>
      <c r="C1010" s="495"/>
      <c r="D1010" s="296"/>
      <c r="E1010" s="460"/>
      <c r="F1010" s="498"/>
      <c r="T1010" s="347"/>
    </row>
    <row r="1011" spans="1:20" s="371" customFormat="1">
      <c r="A1011" s="486"/>
      <c r="B1011" s="495"/>
      <c r="C1011" s="495"/>
      <c r="D1011" s="296"/>
      <c r="E1011" s="460"/>
      <c r="F1011" s="498"/>
      <c r="T1011" s="347"/>
    </row>
    <row r="1012" spans="1:20" s="371" customFormat="1">
      <c r="A1012" s="486"/>
      <c r="B1012" s="495"/>
      <c r="C1012" s="495"/>
      <c r="D1012" s="296"/>
      <c r="E1012" s="460"/>
      <c r="F1012" s="498"/>
      <c r="T1012" s="347"/>
    </row>
    <row r="1013" spans="1:20" s="371" customFormat="1">
      <c r="A1013" s="486"/>
      <c r="B1013" s="495"/>
      <c r="C1013" s="495"/>
      <c r="D1013" s="296"/>
      <c r="E1013" s="460"/>
      <c r="F1013" s="498"/>
      <c r="T1013" s="347"/>
    </row>
    <row r="1014" spans="1:20" s="371" customFormat="1">
      <c r="A1014" s="486"/>
      <c r="B1014" s="495"/>
      <c r="C1014" s="495"/>
      <c r="D1014" s="296"/>
      <c r="E1014" s="460"/>
      <c r="F1014" s="498"/>
      <c r="T1014" s="347"/>
    </row>
    <row r="1015" spans="1:20" s="371" customFormat="1">
      <c r="A1015" s="486"/>
      <c r="B1015" s="495"/>
      <c r="C1015" s="495"/>
      <c r="D1015" s="296"/>
      <c r="E1015" s="460"/>
      <c r="F1015" s="498"/>
      <c r="T1015" s="347"/>
    </row>
    <row r="1016" spans="1:20" s="371" customFormat="1">
      <c r="A1016" s="486"/>
      <c r="B1016" s="495"/>
      <c r="C1016" s="495"/>
      <c r="D1016" s="296"/>
      <c r="E1016" s="460"/>
      <c r="F1016" s="498"/>
      <c r="T1016" s="347"/>
    </row>
    <row r="1017" spans="1:20" s="371" customFormat="1">
      <c r="A1017" s="486"/>
      <c r="B1017" s="495"/>
      <c r="C1017" s="495"/>
      <c r="D1017" s="296"/>
      <c r="E1017" s="460"/>
      <c r="F1017" s="498"/>
      <c r="T1017" s="347"/>
    </row>
    <row r="1018" spans="1:20" s="371" customFormat="1">
      <c r="A1018" s="486"/>
      <c r="B1018" s="495"/>
      <c r="C1018" s="495"/>
      <c r="D1018" s="296"/>
      <c r="E1018" s="460"/>
      <c r="F1018" s="498"/>
      <c r="T1018" s="347"/>
    </row>
    <row r="1019" spans="1:20" s="371" customFormat="1">
      <c r="A1019" s="486"/>
      <c r="B1019" s="495"/>
      <c r="C1019" s="495"/>
      <c r="D1019" s="296"/>
      <c r="E1019" s="460"/>
      <c r="F1019" s="498"/>
      <c r="T1019" s="347"/>
    </row>
    <row r="1020" spans="1:20" s="371" customFormat="1">
      <c r="A1020" s="486"/>
      <c r="B1020" s="495"/>
      <c r="C1020" s="495"/>
      <c r="D1020" s="296"/>
      <c r="E1020" s="460"/>
      <c r="F1020" s="498"/>
      <c r="T1020" s="347"/>
    </row>
    <row r="1021" spans="1:20" s="371" customFormat="1">
      <c r="A1021" s="486"/>
      <c r="B1021" s="495"/>
      <c r="C1021" s="495"/>
      <c r="D1021" s="296"/>
      <c r="E1021" s="460"/>
      <c r="F1021" s="498"/>
      <c r="T1021" s="347"/>
    </row>
    <row r="1022" spans="1:20" s="371" customFormat="1">
      <c r="A1022" s="486"/>
      <c r="B1022" s="495"/>
      <c r="C1022" s="495"/>
      <c r="D1022" s="296"/>
      <c r="E1022" s="460"/>
      <c r="F1022" s="498"/>
      <c r="T1022" s="347"/>
    </row>
    <row r="1023" spans="1:20" s="371" customFormat="1">
      <c r="A1023" s="486"/>
      <c r="B1023" s="495"/>
      <c r="C1023" s="495"/>
      <c r="D1023" s="296"/>
      <c r="E1023" s="460"/>
      <c r="F1023" s="498"/>
      <c r="T1023" s="347"/>
    </row>
    <row r="1024" spans="1:20" s="371" customFormat="1">
      <c r="A1024" s="486"/>
      <c r="B1024" s="495"/>
      <c r="C1024" s="495"/>
      <c r="D1024" s="296"/>
      <c r="E1024" s="460"/>
      <c r="F1024" s="498"/>
      <c r="T1024" s="347"/>
    </row>
    <row r="1025" spans="1:20" s="371" customFormat="1">
      <c r="A1025" s="486"/>
      <c r="B1025" s="495"/>
      <c r="C1025" s="495"/>
      <c r="D1025" s="296"/>
      <c r="E1025" s="460"/>
      <c r="F1025" s="498"/>
      <c r="T1025" s="347"/>
    </row>
    <row r="1026" spans="1:20" s="371" customFormat="1">
      <c r="A1026" s="486"/>
      <c r="B1026" s="495"/>
      <c r="C1026" s="495"/>
      <c r="D1026" s="296"/>
      <c r="E1026" s="460"/>
      <c r="F1026" s="498"/>
      <c r="T1026" s="347"/>
    </row>
    <row r="1027" spans="1:20" s="371" customFormat="1">
      <c r="A1027" s="486"/>
      <c r="B1027" s="495"/>
      <c r="C1027" s="495"/>
      <c r="D1027" s="296"/>
      <c r="E1027" s="460"/>
      <c r="F1027" s="498"/>
      <c r="T1027" s="347"/>
    </row>
    <row r="1028" spans="1:20" s="371" customFormat="1">
      <c r="A1028" s="486"/>
      <c r="B1028" s="495"/>
      <c r="C1028" s="495"/>
      <c r="D1028" s="296"/>
      <c r="E1028" s="460"/>
      <c r="F1028" s="498"/>
      <c r="T1028" s="347"/>
    </row>
    <row r="1029" spans="1:20" s="371" customFormat="1">
      <c r="A1029" s="486"/>
      <c r="B1029" s="495"/>
      <c r="C1029" s="495"/>
      <c r="D1029" s="296"/>
      <c r="E1029" s="460"/>
      <c r="F1029" s="498"/>
      <c r="T1029" s="347"/>
    </row>
    <row r="1030" spans="1:20" s="371" customFormat="1">
      <c r="A1030" s="486"/>
      <c r="B1030" s="495"/>
      <c r="C1030" s="495"/>
      <c r="D1030" s="296"/>
      <c r="E1030" s="460"/>
      <c r="F1030" s="498"/>
      <c r="T1030" s="347"/>
    </row>
    <row r="1031" spans="1:20" s="371" customFormat="1">
      <c r="A1031" s="486"/>
      <c r="B1031" s="495"/>
      <c r="C1031" s="495"/>
      <c r="D1031" s="296"/>
      <c r="E1031" s="460"/>
      <c r="F1031" s="498"/>
      <c r="T1031" s="347"/>
    </row>
    <row r="1032" spans="1:20" s="371" customFormat="1">
      <c r="A1032" s="486"/>
      <c r="B1032" s="495"/>
      <c r="C1032" s="495"/>
      <c r="D1032" s="296"/>
      <c r="E1032" s="460"/>
      <c r="F1032" s="498"/>
      <c r="T1032" s="347"/>
    </row>
    <row r="1033" spans="1:20" s="371" customFormat="1">
      <c r="A1033" s="486"/>
      <c r="B1033" s="495"/>
      <c r="C1033" s="495"/>
      <c r="D1033" s="296"/>
      <c r="E1033" s="460"/>
      <c r="F1033" s="498"/>
      <c r="T1033" s="347"/>
    </row>
    <row r="1034" spans="1:20" s="371" customFormat="1">
      <c r="A1034" s="486"/>
      <c r="B1034" s="495"/>
      <c r="C1034" s="495"/>
      <c r="D1034" s="296"/>
      <c r="E1034" s="460"/>
      <c r="F1034" s="498"/>
      <c r="T1034" s="347"/>
    </row>
    <row r="1035" spans="1:20" s="371" customFormat="1">
      <c r="A1035" s="486"/>
      <c r="B1035" s="495"/>
      <c r="C1035" s="495"/>
      <c r="D1035" s="296"/>
      <c r="E1035" s="460"/>
      <c r="F1035" s="498"/>
      <c r="T1035" s="347"/>
    </row>
    <row r="1036" spans="1:20" s="371" customFormat="1">
      <c r="A1036" s="486"/>
      <c r="B1036" s="495"/>
      <c r="C1036" s="495"/>
      <c r="D1036" s="296"/>
      <c r="E1036" s="460"/>
      <c r="F1036" s="498"/>
      <c r="T1036" s="347"/>
    </row>
    <row r="1037" spans="1:20" s="371" customFormat="1">
      <c r="A1037" s="486"/>
      <c r="B1037" s="495"/>
      <c r="C1037" s="495"/>
      <c r="D1037" s="296"/>
      <c r="E1037" s="460"/>
      <c r="F1037" s="498"/>
      <c r="T1037" s="347"/>
    </row>
    <row r="1038" spans="1:20" s="371" customFormat="1">
      <c r="A1038" s="486"/>
      <c r="B1038" s="495"/>
      <c r="C1038" s="495"/>
      <c r="D1038" s="296"/>
      <c r="E1038" s="460"/>
      <c r="F1038" s="498"/>
      <c r="T1038" s="347"/>
    </row>
    <row r="1039" spans="1:20" s="371" customFormat="1">
      <c r="A1039" s="486"/>
      <c r="B1039" s="495"/>
      <c r="C1039" s="495"/>
      <c r="D1039" s="296"/>
      <c r="E1039" s="460"/>
      <c r="F1039" s="498"/>
      <c r="T1039" s="347"/>
    </row>
    <row r="1040" spans="1:20" s="371" customFormat="1">
      <c r="A1040" s="486"/>
      <c r="B1040" s="495"/>
      <c r="C1040" s="495"/>
      <c r="D1040" s="296"/>
      <c r="E1040" s="460"/>
      <c r="F1040" s="498"/>
      <c r="T1040" s="347"/>
    </row>
    <row r="1041" spans="1:20" s="371" customFormat="1">
      <c r="A1041" s="486"/>
      <c r="B1041" s="495"/>
      <c r="C1041" s="495"/>
      <c r="D1041" s="296"/>
      <c r="E1041" s="460"/>
      <c r="F1041" s="498"/>
      <c r="T1041" s="347"/>
    </row>
    <row r="1042" spans="1:20" s="371" customFormat="1">
      <c r="A1042" s="486"/>
      <c r="B1042" s="495"/>
      <c r="C1042" s="495"/>
      <c r="D1042" s="296"/>
      <c r="E1042" s="460"/>
      <c r="F1042" s="498"/>
      <c r="T1042" s="347"/>
    </row>
    <row r="1043" spans="1:20" s="371" customFormat="1">
      <c r="A1043" s="486"/>
      <c r="B1043" s="495"/>
      <c r="C1043" s="495"/>
      <c r="D1043" s="296"/>
      <c r="E1043" s="460"/>
      <c r="F1043" s="498"/>
      <c r="T1043" s="347"/>
    </row>
    <row r="1044" spans="1:20" s="371" customFormat="1">
      <c r="A1044" s="486"/>
      <c r="B1044" s="495"/>
      <c r="C1044" s="495"/>
      <c r="D1044" s="296"/>
      <c r="E1044" s="460"/>
      <c r="F1044" s="498"/>
      <c r="T1044" s="347"/>
    </row>
    <row r="1045" spans="1:20" s="371" customFormat="1">
      <c r="A1045" s="486"/>
      <c r="B1045" s="495"/>
      <c r="C1045" s="495"/>
      <c r="D1045" s="296"/>
      <c r="E1045" s="460"/>
      <c r="F1045" s="498"/>
      <c r="T1045" s="347"/>
    </row>
    <row r="1046" spans="1:20" s="371" customFormat="1">
      <c r="A1046" s="486"/>
      <c r="B1046" s="495"/>
      <c r="C1046" s="495"/>
      <c r="D1046" s="296"/>
      <c r="E1046" s="460"/>
      <c r="F1046" s="498"/>
      <c r="T1046" s="347"/>
    </row>
    <row r="1047" spans="1:20" s="371" customFormat="1">
      <c r="A1047" s="486"/>
      <c r="B1047" s="495"/>
      <c r="C1047" s="495"/>
      <c r="D1047" s="296"/>
      <c r="E1047" s="460"/>
      <c r="F1047" s="498"/>
      <c r="T1047" s="347"/>
    </row>
    <row r="1048" spans="1:20" s="371" customFormat="1">
      <c r="A1048" s="486"/>
      <c r="B1048" s="495"/>
      <c r="C1048" s="495"/>
      <c r="D1048" s="296"/>
      <c r="E1048" s="460"/>
      <c r="F1048" s="498"/>
      <c r="T1048" s="347"/>
    </row>
    <row r="1049" spans="1:20" s="371" customFormat="1">
      <c r="A1049" s="486"/>
      <c r="B1049" s="495"/>
      <c r="C1049" s="495"/>
      <c r="D1049" s="296"/>
      <c r="E1049" s="460"/>
      <c r="F1049" s="498"/>
      <c r="T1049" s="347"/>
    </row>
    <row r="1050" spans="1:20" s="371" customFormat="1">
      <c r="A1050" s="486"/>
      <c r="B1050" s="495"/>
      <c r="C1050" s="495"/>
      <c r="D1050" s="296"/>
      <c r="E1050" s="460"/>
      <c r="F1050" s="498"/>
      <c r="T1050" s="347"/>
    </row>
    <row r="1051" spans="1:20" s="371" customFormat="1">
      <c r="A1051" s="486"/>
      <c r="B1051" s="495"/>
      <c r="C1051" s="495"/>
      <c r="D1051" s="296"/>
      <c r="E1051" s="460"/>
      <c r="F1051" s="498"/>
      <c r="T1051" s="347"/>
    </row>
    <row r="1052" spans="1:20" s="371" customFormat="1">
      <c r="A1052" s="486"/>
      <c r="B1052" s="495"/>
      <c r="C1052" s="495"/>
      <c r="D1052" s="296"/>
      <c r="E1052" s="460"/>
      <c r="F1052" s="498"/>
      <c r="T1052" s="347"/>
    </row>
    <row r="1053" spans="1:20" s="371" customFormat="1">
      <c r="A1053" s="486"/>
      <c r="B1053" s="495"/>
      <c r="C1053" s="495"/>
      <c r="D1053" s="296"/>
      <c r="E1053" s="460"/>
      <c r="F1053" s="498"/>
      <c r="T1053" s="347"/>
    </row>
    <row r="1054" spans="1:20" s="371" customFormat="1">
      <c r="A1054" s="486"/>
      <c r="B1054" s="495"/>
      <c r="C1054" s="495"/>
      <c r="D1054" s="296"/>
      <c r="E1054" s="460"/>
      <c r="F1054" s="498"/>
      <c r="T1054" s="347"/>
    </row>
    <row r="1055" spans="1:20" s="371" customFormat="1">
      <c r="A1055" s="486"/>
      <c r="B1055" s="495"/>
      <c r="C1055" s="495"/>
      <c r="D1055" s="296"/>
      <c r="E1055" s="460"/>
      <c r="F1055" s="498"/>
      <c r="T1055" s="347"/>
    </row>
    <row r="1056" spans="1:20" s="371" customFormat="1">
      <c r="A1056" s="486"/>
      <c r="B1056" s="495"/>
      <c r="C1056" s="495"/>
      <c r="D1056" s="296"/>
      <c r="E1056" s="460"/>
      <c r="F1056" s="498"/>
      <c r="T1056" s="347"/>
    </row>
    <row r="1057" spans="1:20" s="371" customFormat="1">
      <c r="A1057" s="486"/>
      <c r="B1057" s="495"/>
      <c r="C1057" s="495"/>
      <c r="D1057" s="296"/>
      <c r="E1057" s="460"/>
      <c r="F1057" s="498"/>
      <c r="T1057" s="347"/>
    </row>
    <row r="1058" spans="1:20" s="371" customFormat="1">
      <c r="A1058" s="486"/>
      <c r="B1058" s="495"/>
      <c r="C1058" s="495"/>
      <c r="D1058" s="296"/>
      <c r="E1058" s="460"/>
      <c r="F1058" s="498"/>
      <c r="T1058" s="347"/>
    </row>
    <row r="1059" spans="1:20" s="371" customFormat="1">
      <c r="A1059" s="486"/>
      <c r="B1059" s="495"/>
      <c r="C1059" s="495"/>
      <c r="D1059" s="296"/>
      <c r="E1059" s="460"/>
      <c r="F1059" s="498"/>
      <c r="T1059" s="347"/>
    </row>
    <row r="1060" spans="1:20" s="371" customFormat="1">
      <c r="A1060" s="486"/>
      <c r="B1060" s="495"/>
      <c r="C1060" s="495"/>
      <c r="D1060" s="296"/>
      <c r="E1060" s="460"/>
      <c r="F1060" s="498"/>
      <c r="T1060" s="347"/>
    </row>
    <row r="1061" spans="1:20" s="371" customFormat="1">
      <c r="A1061" s="486"/>
      <c r="B1061" s="495"/>
      <c r="C1061" s="495"/>
      <c r="D1061" s="296"/>
      <c r="E1061" s="460"/>
      <c r="F1061" s="498"/>
      <c r="T1061" s="347"/>
    </row>
    <row r="1062" spans="1:20" s="371" customFormat="1">
      <c r="A1062" s="486"/>
      <c r="B1062" s="495"/>
      <c r="C1062" s="495"/>
      <c r="D1062" s="296"/>
      <c r="E1062" s="460"/>
      <c r="F1062" s="498"/>
      <c r="T1062" s="347"/>
    </row>
    <row r="1063" spans="1:20" s="371" customFormat="1">
      <c r="A1063" s="486"/>
      <c r="B1063" s="495"/>
      <c r="C1063" s="495"/>
      <c r="D1063" s="296"/>
      <c r="E1063" s="460"/>
      <c r="F1063" s="498"/>
      <c r="T1063" s="347"/>
    </row>
    <row r="1064" spans="1:20" s="371" customFormat="1">
      <c r="A1064" s="486"/>
      <c r="B1064" s="495"/>
      <c r="C1064" s="495"/>
      <c r="D1064" s="296"/>
      <c r="E1064" s="460"/>
      <c r="F1064" s="498"/>
      <c r="T1064" s="347"/>
    </row>
    <row r="1065" spans="1:20" s="371" customFormat="1">
      <c r="A1065" s="486"/>
      <c r="B1065" s="495"/>
      <c r="C1065" s="495"/>
      <c r="D1065" s="296"/>
      <c r="E1065" s="460"/>
      <c r="F1065" s="498"/>
      <c r="T1065" s="347"/>
    </row>
    <row r="1066" spans="1:20" s="371" customFormat="1">
      <c r="A1066" s="486"/>
      <c r="B1066" s="495"/>
      <c r="C1066" s="495"/>
      <c r="D1066" s="296"/>
      <c r="E1066" s="460"/>
      <c r="F1066" s="498"/>
      <c r="T1066" s="347"/>
    </row>
    <row r="1067" spans="1:20" s="371" customFormat="1">
      <c r="A1067" s="486"/>
      <c r="B1067" s="495"/>
      <c r="C1067" s="495"/>
      <c r="D1067" s="296"/>
      <c r="E1067" s="460"/>
      <c r="F1067" s="498"/>
      <c r="T1067" s="347"/>
    </row>
    <row r="1068" spans="1:20" s="371" customFormat="1">
      <c r="A1068" s="486"/>
      <c r="B1068" s="495"/>
      <c r="C1068" s="495"/>
      <c r="D1068" s="296"/>
      <c r="E1068" s="460"/>
      <c r="F1068" s="498"/>
      <c r="T1068" s="347"/>
    </row>
    <row r="1069" spans="1:20" s="371" customFormat="1">
      <c r="A1069" s="486"/>
      <c r="B1069" s="495"/>
      <c r="C1069" s="495"/>
      <c r="D1069" s="296"/>
      <c r="E1069" s="460"/>
      <c r="F1069" s="498"/>
      <c r="T1069" s="347"/>
    </row>
    <row r="1070" spans="1:20" s="371" customFormat="1">
      <c r="A1070" s="486"/>
      <c r="B1070" s="495"/>
      <c r="C1070" s="495"/>
      <c r="D1070" s="296"/>
      <c r="E1070" s="460"/>
      <c r="F1070" s="498"/>
      <c r="T1070" s="347"/>
    </row>
    <row r="1071" spans="1:20" s="371" customFormat="1">
      <c r="A1071" s="486"/>
      <c r="B1071" s="495"/>
      <c r="C1071" s="495"/>
      <c r="D1071" s="296"/>
      <c r="E1071" s="460"/>
      <c r="F1071" s="498"/>
      <c r="T1071" s="347"/>
    </row>
    <row r="1072" spans="1:20" s="371" customFormat="1">
      <c r="A1072" s="486"/>
      <c r="B1072" s="495"/>
      <c r="C1072" s="495"/>
      <c r="D1072" s="296"/>
      <c r="E1072" s="460"/>
      <c r="F1072" s="498"/>
      <c r="T1072" s="347"/>
    </row>
    <row r="1073" spans="1:20" s="371" customFormat="1">
      <c r="A1073" s="486"/>
      <c r="B1073" s="495"/>
      <c r="C1073" s="495"/>
      <c r="D1073" s="296"/>
      <c r="E1073" s="460"/>
      <c r="F1073" s="498"/>
      <c r="T1073" s="347"/>
    </row>
    <row r="1074" spans="1:20" s="371" customFormat="1">
      <c r="A1074" s="486"/>
      <c r="B1074" s="495"/>
      <c r="C1074" s="495"/>
      <c r="D1074" s="296"/>
      <c r="E1074" s="460"/>
      <c r="F1074" s="498"/>
      <c r="T1074" s="347"/>
    </row>
    <row r="1075" spans="1:20" s="371" customFormat="1">
      <c r="A1075" s="486"/>
      <c r="B1075" s="495"/>
      <c r="C1075" s="495"/>
      <c r="D1075" s="296"/>
      <c r="E1075" s="460"/>
      <c r="F1075" s="498"/>
      <c r="T1075" s="347"/>
    </row>
    <row r="1076" spans="1:20" s="371" customFormat="1">
      <c r="A1076" s="486"/>
      <c r="B1076" s="495"/>
      <c r="C1076" s="495"/>
      <c r="D1076" s="296"/>
      <c r="E1076" s="460"/>
      <c r="F1076" s="498"/>
      <c r="T1076" s="347"/>
    </row>
    <row r="1077" spans="1:20" s="371" customFormat="1">
      <c r="A1077" s="486"/>
      <c r="B1077" s="495"/>
      <c r="C1077" s="495"/>
      <c r="D1077" s="296"/>
      <c r="E1077" s="460"/>
      <c r="F1077" s="498"/>
      <c r="T1077" s="347"/>
    </row>
    <row r="1078" spans="1:20" s="371" customFormat="1">
      <c r="A1078" s="486"/>
      <c r="B1078" s="495"/>
      <c r="C1078" s="495"/>
      <c r="D1078" s="296"/>
      <c r="E1078" s="460"/>
      <c r="F1078" s="498"/>
      <c r="T1078" s="347"/>
    </row>
    <row r="1079" spans="1:20" s="371" customFormat="1">
      <c r="A1079" s="486"/>
      <c r="B1079" s="495"/>
      <c r="C1079" s="495"/>
      <c r="D1079" s="296"/>
      <c r="E1079" s="460"/>
      <c r="F1079" s="498"/>
      <c r="T1079" s="347"/>
    </row>
    <row r="1080" spans="1:20" s="371" customFormat="1">
      <c r="A1080" s="486"/>
      <c r="B1080" s="495"/>
      <c r="C1080" s="495"/>
      <c r="D1080" s="296"/>
      <c r="E1080" s="460"/>
      <c r="F1080" s="498"/>
      <c r="T1080" s="347"/>
    </row>
    <row r="1081" spans="1:20" s="371" customFormat="1">
      <c r="A1081" s="486"/>
      <c r="B1081" s="495"/>
      <c r="C1081" s="495"/>
      <c r="D1081" s="296"/>
      <c r="E1081" s="460"/>
      <c r="F1081" s="498"/>
      <c r="T1081" s="347"/>
    </row>
    <row r="1082" spans="1:20" s="371" customFormat="1">
      <c r="A1082" s="486"/>
      <c r="B1082" s="495"/>
      <c r="C1082" s="495"/>
      <c r="D1082" s="296"/>
      <c r="E1082" s="460"/>
      <c r="F1082" s="498"/>
      <c r="T1082" s="347"/>
    </row>
    <row r="1083" spans="1:20" s="371" customFormat="1">
      <c r="A1083" s="486"/>
      <c r="B1083" s="495"/>
      <c r="C1083" s="495"/>
      <c r="D1083" s="296"/>
      <c r="E1083" s="460"/>
      <c r="F1083" s="498"/>
      <c r="T1083" s="347"/>
    </row>
    <row r="1084" spans="1:20" s="371" customFormat="1">
      <c r="A1084" s="486"/>
      <c r="B1084" s="495"/>
      <c r="C1084" s="495"/>
      <c r="D1084" s="296"/>
      <c r="E1084" s="460"/>
      <c r="F1084" s="498"/>
      <c r="T1084" s="347"/>
    </row>
    <row r="1085" spans="1:20" s="371" customFormat="1">
      <c r="A1085" s="486"/>
      <c r="B1085" s="495"/>
      <c r="C1085" s="495"/>
      <c r="D1085" s="296"/>
      <c r="E1085" s="460"/>
      <c r="F1085" s="498"/>
      <c r="T1085" s="347"/>
    </row>
    <row r="1086" spans="1:20" s="371" customFormat="1">
      <c r="A1086" s="486"/>
      <c r="B1086" s="495"/>
      <c r="C1086" s="495"/>
      <c r="D1086" s="296"/>
      <c r="E1086" s="460"/>
      <c r="F1086" s="498"/>
      <c r="T1086" s="347"/>
    </row>
    <row r="1087" spans="1:20" s="371" customFormat="1">
      <c r="A1087" s="486"/>
      <c r="B1087" s="495"/>
      <c r="C1087" s="495"/>
      <c r="D1087" s="296"/>
      <c r="E1087" s="460"/>
      <c r="F1087" s="498"/>
      <c r="T1087" s="347"/>
    </row>
    <row r="1088" spans="1:20" s="371" customFormat="1">
      <c r="A1088" s="486"/>
      <c r="B1088" s="495"/>
      <c r="C1088" s="495"/>
      <c r="D1088" s="296"/>
      <c r="E1088" s="460"/>
      <c r="F1088" s="498"/>
      <c r="T1088" s="347"/>
    </row>
    <row r="1089" spans="1:20" s="371" customFormat="1">
      <c r="A1089" s="486"/>
      <c r="B1089" s="495"/>
      <c r="C1089" s="495"/>
      <c r="D1089" s="296"/>
      <c r="E1089" s="460"/>
      <c r="F1089" s="498"/>
      <c r="T1089" s="347"/>
    </row>
    <row r="1090" spans="1:20" s="371" customFormat="1">
      <c r="A1090" s="486"/>
      <c r="B1090" s="495"/>
      <c r="C1090" s="495"/>
      <c r="D1090" s="296"/>
      <c r="E1090" s="460"/>
      <c r="F1090" s="498"/>
      <c r="T1090" s="347"/>
    </row>
    <row r="1091" spans="1:20" s="371" customFormat="1">
      <c r="A1091" s="486"/>
      <c r="B1091" s="495"/>
      <c r="C1091" s="495"/>
      <c r="D1091" s="296"/>
      <c r="E1091" s="460"/>
      <c r="F1091" s="498"/>
      <c r="T1091" s="347"/>
    </row>
    <row r="1092" spans="1:20" s="371" customFormat="1">
      <c r="A1092" s="486"/>
      <c r="B1092" s="495"/>
      <c r="C1092" s="495"/>
      <c r="D1092" s="296"/>
      <c r="E1092" s="460"/>
      <c r="F1092" s="498"/>
      <c r="T1092" s="347"/>
    </row>
    <row r="1093" spans="1:20" s="371" customFormat="1">
      <c r="A1093" s="486"/>
      <c r="B1093" s="495"/>
      <c r="C1093" s="495"/>
      <c r="D1093" s="296"/>
      <c r="E1093" s="460"/>
      <c r="F1093" s="498"/>
      <c r="T1093" s="347"/>
    </row>
    <row r="1094" spans="1:20" s="371" customFormat="1">
      <c r="A1094" s="486"/>
      <c r="B1094" s="495"/>
      <c r="C1094" s="495"/>
      <c r="D1094" s="296"/>
      <c r="E1094" s="460"/>
      <c r="F1094" s="498"/>
      <c r="T1094" s="347"/>
    </row>
    <row r="1095" spans="1:20" s="371" customFormat="1">
      <c r="A1095" s="486"/>
      <c r="B1095" s="495"/>
      <c r="C1095" s="495"/>
      <c r="D1095" s="296"/>
      <c r="E1095" s="460"/>
      <c r="F1095" s="498"/>
      <c r="T1095" s="347"/>
    </row>
    <row r="1096" spans="1:20" s="371" customFormat="1">
      <c r="A1096" s="486"/>
      <c r="B1096" s="495"/>
      <c r="C1096" s="495"/>
      <c r="D1096" s="296"/>
      <c r="E1096" s="460"/>
      <c r="F1096" s="498"/>
      <c r="T1096" s="347"/>
    </row>
    <row r="1097" spans="1:20" s="371" customFormat="1">
      <c r="A1097" s="486"/>
      <c r="B1097" s="495"/>
      <c r="C1097" s="495"/>
      <c r="D1097" s="296"/>
      <c r="E1097" s="460"/>
      <c r="F1097" s="498"/>
      <c r="T1097" s="347"/>
    </row>
    <row r="1098" spans="1:20" s="371" customFormat="1">
      <c r="A1098" s="486"/>
      <c r="B1098" s="495"/>
      <c r="C1098" s="495"/>
      <c r="D1098" s="296"/>
      <c r="E1098" s="460"/>
      <c r="F1098" s="498"/>
      <c r="T1098" s="347"/>
    </row>
    <row r="1099" spans="1:20" s="371" customFormat="1">
      <c r="A1099" s="486"/>
      <c r="B1099" s="495"/>
      <c r="C1099" s="495"/>
      <c r="D1099" s="296"/>
      <c r="E1099" s="460"/>
      <c r="F1099" s="498"/>
      <c r="T1099" s="347"/>
    </row>
    <row r="1100" spans="1:20" s="371" customFormat="1">
      <c r="A1100" s="486"/>
      <c r="B1100" s="495"/>
      <c r="C1100" s="495"/>
      <c r="D1100" s="296"/>
      <c r="E1100" s="460"/>
      <c r="F1100" s="498"/>
      <c r="T1100" s="347"/>
    </row>
    <row r="1101" spans="1:20" s="371" customFormat="1">
      <c r="A1101" s="486"/>
      <c r="B1101" s="495"/>
      <c r="C1101" s="495"/>
      <c r="D1101" s="296"/>
      <c r="E1101" s="460"/>
      <c r="F1101" s="498"/>
      <c r="T1101" s="347"/>
    </row>
    <row r="1102" spans="1:20" s="371" customFormat="1">
      <c r="A1102" s="486"/>
      <c r="B1102" s="495"/>
      <c r="C1102" s="495"/>
      <c r="D1102" s="296"/>
      <c r="E1102" s="460"/>
      <c r="F1102" s="498"/>
      <c r="T1102" s="347"/>
    </row>
    <row r="1103" spans="1:20" s="371" customFormat="1">
      <c r="A1103" s="486"/>
      <c r="B1103" s="495"/>
      <c r="C1103" s="495"/>
      <c r="D1103" s="296"/>
      <c r="E1103" s="460"/>
      <c r="F1103" s="498"/>
      <c r="T1103" s="347"/>
    </row>
    <row r="1104" spans="1:20" s="371" customFormat="1">
      <c r="A1104" s="486"/>
      <c r="B1104" s="495"/>
      <c r="C1104" s="495"/>
      <c r="D1104" s="296"/>
      <c r="E1104" s="460"/>
      <c r="F1104" s="498"/>
      <c r="T1104" s="347"/>
    </row>
    <row r="1105" spans="1:20" s="371" customFormat="1">
      <c r="A1105" s="486"/>
      <c r="B1105" s="495"/>
      <c r="C1105" s="495"/>
      <c r="D1105" s="296"/>
      <c r="E1105" s="460"/>
      <c r="F1105" s="498"/>
      <c r="T1105" s="347"/>
    </row>
    <row r="1106" spans="1:20" s="371" customFormat="1">
      <c r="A1106" s="486"/>
      <c r="B1106" s="495"/>
      <c r="C1106" s="495"/>
      <c r="D1106" s="296"/>
      <c r="E1106" s="460"/>
      <c r="F1106" s="498"/>
      <c r="T1106" s="347"/>
    </row>
    <row r="1107" spans="1:20" s="371" customFormat="1">
      <c r="A1107" s="486"/>
      <c r="B1107" s="495"/>
      <c r="C1107" s="495"/>
      <c r="D1107" s="296"/>
      <c r="E1107" s="460"/>
      <c r="F1107" s="498"/>
      <c r="T1107" s="347"/>
    </row>
    <row r="1108" spans="1:20" s="371" customFormat="1">
      <c r="A1108" s="486"/>
      <c r="B1108" s="495"/>
      <c r="C1108" s="495"/>
      <c r="D1108" s="296"/>
      <c r="E1108" s="460"/>
      <c r="F1108" s="498"/>
      <c r="T1108" s="347"/>
    </row>
    <row r="1109" spans="1:20" s="371" customFormat="1">
      <c r="A1109" s="486"/>
      <c r="B1109" s="495"/>
      <c r="C1109" s="495"/>
      <c r="D1109" s="296"/>
      <c r="E1109" s="460"/>
      <c r="F1109" s="498"/>
      <c r="T1109" s="347"/>
    </row>
    <row r="1110" spans="1:20" s="371" customFormat="1">
      <c r="A1110" s="486"/>
      <c r="B1110" s="495"/>
      <c r="C1110" s="495"/>
      <c r="D1110" s="296"/>
      <c r="E1110" s="460"/>
      <c r="F1110" s="498"/>
      <c r="T1110" s="347"/>
    </row>
    <row r="1111" spans="1:20" s="371" customFormat="1">
      <c r="A1111" s="486"/>
      <c r="B1111" s="495"/>
      <c r="C1111" s="495"/>
      <c r="D1111" s="296"/>
      <c r="E1111" s="460"/>
      <c r="F1111" s="498"/>
      <c r="T1111" s="347"/>
    </row>
    <row r="1112" spans="1:20" s="371" customFormat="1">
      <c r="A1112" s="486"/>
      <c r="B1112" s="495"/>
      <c r="C1112" s="495"/>
      <c r="D1112" s="296"/>
      <c r="E1112" s="460"/>
      <c r="F1112" s="498"/>
      <c r="T1112" s="347"/>
    </row>
    <row r="1113" spans="1:20" s="371" customFormat="1">
      <c r="A1113" s="486"/>
      <c r="B1113" s="495"/>
      <c r="C1113" s="495"/>
      <c r="D1113" s="296"/>
      <c r="E1113" s="460"/>
      <c r="F1113" s="498"/>
      <c r="T1113" s="347"/>
    </row>
    <row r="1114" spans="1:20" s="371" customFormat="1">
      <c r="A1114" s="486"/>
      <c r="B1114" s="495"/>
      <c r="C1114" s="495"/>
      <c r="D1114" s="296"/>
      <c r="E1114" s="460"/>
      <c r="F1114" s="498"/>
      <c r="T1114" s="347"/>
    </row>
    <row r="1115" spans="1:20" s="371" customFormat="1">
      <c r="A1115" s="486"/>
      <c r="B1115" s="495"/>
      <c r="C1115" s="495"/>
      <c r="D1115" s="296"/>
      <c r="E1115" s="460"/>
      <c r="F1115" s="498"/>
      <c r="T1115" s="347"/>
    </row>
    <row r="1116" spans="1:20" s="371" customFormat="1">
      <c r="A1116" s="486"/>
      <c r="B1116" s="495"/>
      <c r="C1116" s="495"/>
      <c r="D1116" s="296"/>
      <c r="E1116" s="460"/>
      <c r="F1116" s="498"/>
      <c r="T1116" s="347"/>
    </row>
    <row r="1117" spans="1:20" s="371" customFormat="1">
      <c r="A1117" s="486"/>
      <c r="B1117" s="495"/>
      <c r="C1117" s="495"/>
      <c r="D1117" s="296"/>
      <c r="E1117" s="460"/>
      <c r="F1117" s="498"/>
      <c r="T1117" s="347"/>
    </row>
    <row r="1118" spans="1:20" s="371" customFormat="1">
      <c r="A1118" s="486"/>
      <c r="B1118" s="495"/>
      <c r="C1118" s="495"/>
      <c r="D1118" s="296"/>
      <c r="E1118" s="460"/>
      <c r="F1118" s="498"/>
      <c r="T1118" s="347"/>
    </row>
    <row r="1119" spans="1:20" s="371" customFormat="1">
      <c r="A1119" s="486"/>
      <c r="B1119" s="495"/>
      <c r="C1119" s="495"/>
      <c r="D1119" s="296"/>
      <c r="E1119" s="460"/>
      <c r="F1119" s="498"/>
      <c r="T1119" s="347"/>
    </row>
    <row r="1120" spans="1:20" s="371" customFormat="1">
      <c r="A1120" s="486"/>
      <c r="B1120" s="495"/>
      <c r="C1120" s="495"/>
      <c r="D1120" s="296"/>
      <c r="E1120" s="460"/>
      <c r="F1120" s="498"/>
      <c r="T1120" s="347"/>
    </row>
    <row r="1121" spans="1:20" s="371" customFormat="1">
      <c r="A1121" s="486"/>
      <c r="B1121" s="495"/>
      <c r="C1121" s="495"/>
      <c r="D1121" s="296"/>
      <c r="E1121" s="460"/>
      <c r="F1121" s="498"/>
      <c r="T1121" s="347"/>
    </row>
    <row r="1122" spans="1:20" s="371" customFormat="1">
      <c r="A1122" s="486"/>
      <c r="B1122" s="495"/>
      <c r="C1122" s="495"/>
      <c r="D1122" s="296"/>
      <c r="E1122" s="460"/>
      <c r="F1122" s="498"/>
      <c r="T1122" s="347"/>
    </row>
    <row r="1123" spans="1:20" s="371" customFormat="1">
      <c r="A1123" s="486"/>
      <c r="B1123" s="495"/>
      <c r="C1123" s="495"/>
      <c r="D1123" s="296"/>
      <c r="E1123" s="460"/>
      <c r="F1123" s="498"/>
      <c r="T1123" s="347"/>
    </row>
    <row r="1124" spans="1:20" s="371" customFormat="1">
      <c r="A1124" s="486"/>
      <c r="B1124" s="495"/>
      <c r="C1124" s="495"/>
      <c r="D1124" s="296"/>
      <c r="E1124" s="460"/>
      <c r="F1124" s="498"/>
      <c r="T1124" s="347"/>
    </row>
    <row r="1125" spans="1:20" s="371" customFormat="1">
      <c r="A1125" s="486"/>
      <c r="B1125" s="495"/>
      <c r="C1125" s="495"/>
      <c r="D1125" s="296"/>
      <c r="E1125" s="460"/>
      <c r="F1125" s="498"/>
      <c r="T1125" s="347"/>
    </row>
    <row r="1126" spans="1:20" s="371" customFormat="1">
      <c r="A1126" s="486"/>
      <c r="B1126" s="495"/>
      <c r="C1126" s="495"/>
      <c r="D1126" s="296"/>
      <c r="E1126" s="460"/>
      <c r="F1126" s="498"/>
      <c r="T1126" s="347"/>
    </row>
    <row r="1127" spans="1:20" s="371" customFormat="1">
      <c r="A1127" s="486"/>
      <c r="B1127" s="495"/>
      <c r="C1127" s="495"/>
      <c r="D1127" s="296"/>
      <c r="E1127" s="460"/>
      <c r="F1127" s="498"/>
      <c r="T1127" s="347"/>
    </row>
    <row r="1128" spans="1:20" s="371" customFormat="1">
      <c r="A1128" s="486"/>
      <c r="B1128" s="495"/>
      <c r="C1128" s="495"/>
      <c r="D1128" s="296"/>
      <c r="E1128" s="460"/>
      <c r="F1128" s="498"/>
      <c r="T1128" s="347"/>
    </row>
    <row r="1129" spans="1:20" s="371" customFormat="1">
      <c r="A1129" s="486"/>
      <c r="B1129" s="495"/>
      <c r="C1129" s="495"/>
      <c r="D1129" s="296"/>
      <c r="E1129" s="460"/>
      <c r="F1129" s="498"/>
      <c r="T1129" s="347"/>
    </row>
    <row r="1130" spans="1:20" s="371" customFormat="1">
      <c r="A1130" s="486"/>
      <c r="B1130" s="495"/>
      <c r="C1130" s="495"/>
      <c r="D1130" s="296"/>
      <c r="E1130" s="460"/>
      <c r="F1130" s="498"/>
      <c r="T1130" s="347"/>
    </row>
    <row r="1131" spans="1:20" s="371" customFormat="1">
      <c r="A1131" s="486"/>
      <c r="B1131" s="495"/>
      <c r="C1131" s="495"/>
      <c r="D1131" s="296"/>
      <c r="E1131" s="460"/>
      <c r="F1131" s="498"/>
      <c r="T1131" s="347"/>
    </row>
    <row r="1132" spans="1:20" s="371" customFormat="1">
      <c r="A1132" s="486"/>
      <c r="B1132" s="495"/>
      <c r="C1132" s="495"/>
      <c r="D1132" s="296"/>
      <c r="E1132" s="460"/>
      <c r="F1132" s="498"/>
      <c r="T1132" s="347"/>
    </row>
    <row r="1133" spans="1:20" s="371" customFormat="1">
      <c r="A1133" s="486"/>
      <c r="B1133" s="495"/>
      <c r="C1133" s="495"/>
      <c r="D1133" s="296"/>
      <c r="E1133" s="460"/>
      <c r="F1133" s="498"/>
      <c r="T1133" s="347"/>
    </row>
    <row r="1134" spans="1:20" s="371" customFormat="1">
      <c r="A1134" s="486"/>
      <c r="B1134" s="495"/>
      <c r="C1134" s="495"/>
      <c r="D1134" s="296"/>
      <c r="E1134" s="460"/>
      <c r="F1134" s="498"/>
      <c r="T1134" s="347"/>
    </row>
    <row r="1135" spans="1:20" s="371" customFormat="1">
      <c r="A1135" s="486"/>
      <c r="B1135" s="495"/>
      <c r="C1135" s="495"/>
      <c r="D1135" s="296"/>
      <c r="E1135" s="460"/>
      <c r="F1135" s="498"/>
      <c r="T1135" s="347"/>
    </row>
    <row r="1136" spans="1:20" s="371" customFormat="1">
      <c r="A1136" s="486"/>
      <c r="B1136" s="495"/>
      <c r="C1136" s="495"/>
      <c r="D1136" s="296"/>
      <c r="E1136" s="460"/>
      <c r="F1136" s="498"/>
      <c r="T1136" s="347"/>
    </row>
    <row r="1137" spans="1:20" s="371" customFormat="1">
      <c r="A1137" s="486"/>
      <c r="B1137" s="495"/>
      <c r="C1137" s="495"/>
      <c r="D1137" s="296"/>
      <c r="E1137" s="460"/>
      <c r="F1137" s="498"/>
      <c r="T1137" s="347"/>
    </row>
    <row r="1138" spans="1:20" s="371" customFormat="1">
      <c r="A1138" s="486"/>
      <c r="B1138" s="495"/>
      <c r="C1138" s="495"/>
      <c r="D1138" s="296"/>
      <c r="E1138" s="460"/>
      <c r="F1138" s="498"/>
      <c r="T1138" s="347"/>
    </row>
    <row r="1139" spans="1:20" s="371" customFormat="1">
      <c r="A1139" s="486"/>
      <c r="B1139" s="495"/>
      <c r="C1139" s="495"/>
      <c r="D1139" s="296"/>
      <c r="E1139" s="460"/>
      <c r="F1139" s="498"/>
      <c r="T1139" s="347"/>
    </row>
    <row r="1140" spans="1:20" s="371" customFormat="1">
      <c r="A1140" s="486"/>
      <c r="B1140" s="495"/>
      <c r="C1140" s="495"/>
      <c r="D1140" s="296"/>
      <c r="E1140" s="460"/>
      <c r="F1140" s="498"/>
      <c r="T1140" s="347"/>
    </row>
  </sheetData>
  <autoFilter ref="F7:M7" xr:uid="{723313C8-7F70-4864-BF1C-9DFDA4485248}"/>
  <mergeCells count="171">
    <mergeCell ref="J695:K695"/>
    <mergeCell ref="L695:M695"/>
    <mergeCell ref="E691:Q691"/>
    <mergeCell ref="E726:Q726"/>
    <mergeCell ref="E728:E730"/>
    <mergeCell ref="F728:M728"/>
    <mergeCell ref="F729:G729"/>
    <mergeCell ref="H729:I729"/>
    <mergeCell ref="J729:K729"/>
    <mergeCell ref="L729:M729"/>
    <mergeCell ref="E686:Q686"/>
    <mergeCell ref="E687:Q687"/>
    <mergeCell ref="E688:Q688"/>
    <mergeCell ref="E689:Q689"/>
    <mergeCell ref="E694:E696"/>
    <mergeCell ref="F694:M694"/>
    <mergeCell ref="F695:G695"/>
    <mergeCell ref="J597:K597"/>
    <mergeCell ref="L597:M597"/>
    <mergeCell ref="E636:Q636"/>
    <mergeCell ref="E637:Q637"/>
    <mergeCell ref="E638:Q638"/>
    <mergeCell ref="E639:Q639"/>
    <mergeCell ref="E642:Q642"/>
    <mergeCell ref="E644:E646"/>
    <mergeCell ref="F644:I644"/>
    <mergeCell ref="J644:M644"/>
    <mergeCell ref="N644:O645"/>
    <mergeCell ref="P644:Q645"/>
    <mergeCell ref="F645:G645"/>
    <mergeCell ref="H645:I645"/>
    <mergeCell ref="J645:K645"/>
    <mergeCell ref="L645:M645"/>
    <mergeCell ref="H695:I695"/>
    <mergeCell ref="E590:Q590"/>
    <mergeCell ref="E591:Q591"/>
    <mergeCell ref="E594:Q594"/>
    <mergeCell ref="E596:E598"/>
    <mergeCell ref="F596:I596"/>
    <mergeCell ref="J596:M596"/>
    <mergeCell ref="N596:O597"/>
    <mergeCell ref="P596:Q597"/>
    <mergeCell ref="F597:G597"/>
    <mergeCell ref="H597:I597"/>
    <mergeCell ref="F553:G553"/>
    <mergeCell ref="H553:I553"/>
    <mergeCell ref="J553:K553"/>
    <mergeCell ref="L553:M553"/>
    <mergeCell ref="E588:Q588"/>
    <mergeCell ref="E589:Q589"/>
    <mergeCell ref="F520:G520"/>
    <mergeCell ref="H520:I520"/>
    <mergeCell ref="J520:K520"/>
    <mergeCell ref="L520:M520"/>
    <mergeCell ref="E550:Q550"/>
    <mergeCell ref="E552:E554"/>
    <mergeCell ref="F552:I552"/>
    <mergeCell ref="J552:M552"/>
    <mergeCell ref="N552:O553"/>
    <mergeCell ref="P552:Q553"/>
    <mergeCell ref="E511:Q511"/>
    <mergeCell ref="E512:Q512"/>
    <mergeCell ref="E513:Q513"/>
    <mergeCell ref="E514:Q514"/>
    <mergeCell ref="E517:Q517"/>
    <mergeCell ref="E519:E521"/>
    <mergeCell ref="F519:I519"/>
    <mergeCell ref="J519:M519"/>
    <mergeCell ref="N519:O520"/>
    <mergeCell ref="P519:Q520"/>
    <mergeCell ref="E470:E472"/>
    <mergeCell ref="F470:I470"/>
    <mergeCell ref="J470:M470"/>
    <mergeCell ref="N470:O471"/>
    <mergeCell ref="P470:Q471"/>
    <mergeCell ref="F471:G471"/>
    <mergeCell ref="H471:I471"/>
    <mergeCell ref="J471:K471"/>
    <mergeCell ref="L471:M471"/>
    <mergeCell ref="H455:J455"/>
    <mergeCell ref="E462:Q462"/>
    <mergeCell ref="E463:Q463"/>
    <mergeCell ref="E464:Q464"/>
    <mergeCell ref="E465:Q465"/>
    <mergeCell ref="E468:Q468"/>
    <mergeCell ref="E415:Q415"/>
    <mergeCell ref="E417:E419"/>
    <mergeCell ref="F417:I417"/>
    <mergeCell ref="J417:M417"/>
    <mergeCell ref="N417:O418"/>
    <mergeCell ref="P417:Q418"/>
    <mergeCell ref="F418:G418"/>
    <mergeCell ref="H418:I418"/>
    <mergeCell ref="J418:K418"/>
    <mergeCell ref="L418:M418"/>
    <mergeCell ref="J362:K362"/>
    <mergeCell ref="L362:M362"/>
    <mergeCell ref="E409:Q409"/>
    <mergeCell ref="E410:Q410"/>
    <mergeCell ref="E411:Q411"/>
    <mergeCell ref="E412:Q412"/>
    <mergeCell ref="E355:Q355"/>
    <mergeCell ref="E356:Q356"/>
    <mergeCell ref="E359:Q359"/>
    <mergeCell ref="E361:E363"/>
    <mergeCell ref="F361:I361"/>
    <mergeCell ref="J361:M361"/>
    <mergeCell ref="N361:O362"/>
    <mergeCell ref="P361:Q362"/>
    <mergeCell ref="F362:G362"/>
    <mergeCell ref="H362:I362"/>
    <mergeCell ref="F311:G311"/>
    <mergeCell ref="H311:I311"/>
    <mergeCell ref="J311:K311"/>
    <mergeCell ref="L311:M311"/>
    <mergeCell ref="E353:Q353"/>
    <mergeCell ref="E354:Q354"/>
    <mergeCell ref="E302:Q302"/>
    <mergeCell ref="E303:Q303"/>
    <mergeCell ref="E304:Q304"/>
    <mergeCell ref="E305:Q305"/>
    <mergeCell ref="E308:Q308"/>
    <mergeCell ref="E310:E312"/>
    <mergeCell ref="F310:I310"/>
    <mergeCell ref="J310:M310"/>
    <mergeCell ref="N310:O311"/>
    <mergeCell ref="P310:Q311"/>
    <mergeCell ref="E267:Q267"/>
    <mergeCell ref="E282:Q282"/>
    <mergeCell ref="E210:Q210"/>
    <mergeCell ref="E212:E214"/>
    <mergeCell ref="F212:I212"/>
    <mergeCell ref="J212:M212"/>
    <mergeCell ref="N212:O213"/>
    <mergeCell ref="P212:Q213"/>
    <mergeCell ref="F213:G213"/>
    <mergeCell ref="H213:I213"/>
    <mergeCell ref="J213:K213"/>
    <mergeCell ref="L213:M213"/>
    <mergeCell ref="A1:Q1"/>
    <mergeCell ref="A2:Q2"/>
    <mergeCell ref="A3:Q3"/>
    <mergeCell ref="A5:A7"/>
    <mergeCell ref="E5:E7"/>
    <mergeCell ref="F5:I5"/>
    <mergeCell ref="J5:M5"/>
    <mergeCell ref="N5:O6"/>
    <mergeCell ref="P5:Q6"/>
    <mergeCell ref="F6:G6"/>
    <mergeCell ref="H6:I6"/>
    <mergeCell ref="J6:K6"/>
    <mergeCell ref="L6:M6"/>
    <mergeCell ref="A124:M124"/>
    <mergeCell ref="A125:M125"/>
    <mergeCell ref="A127:K127"/>
    <mergeCell ref="H142:I142"/>
    <mergeCell ref="J142:K142"/>
    <mergeCell ref="L142:M142"/>
    <mergeCell ref="E207:Q207"/>
    <mergeCell ref="E208:Q208"/>
    <mergeCell ref="E209:Q209"/>
    <mergeCell ref="E136:Q136"/>
    <mergeCell ref="E137:Q137"/>
    <mergeCell ref="E138:Q138"/>
    <mergeCell ref="E139:Q139"/>
    <mergeCell ref="E141:E143"/>
    <mergeCell ref="F141:I141"/>
    <mergeCell ref="J141:M141"/>
    <mergeCell ref="N141:O142"/>
    <mergeCell ref="P141:Q142"/>
    <mergeCell ref="F142:G142"/>
  </mergeCells>
  <phoneticPr fontId="59" type="noConversion"/>
  <dataValidations count="1">
    <dataValidation type="custom" allowBlank="1" showInputMessage="1" showErrorMessage="1" error="Data già presente" sqref="F434 N578 N574:N576 P574:P576 H575 L575 F575 J575 J572 H572 H539:H540 L539:L540 F539:F540 J539:J540 J487 F487 L487 H479 L479 F479 J479 F572 H578 J578 L578 F578 P578 J491 H535 L535 P535:P543 F535 N535:N543 L498 F498 J498 P498:P501 N498:N501 H487 H491 L491 P491:P493 F491 N491:N493 H481:H484 P487:P489 N487:N489 L543 L429 L423 L380 L375 L369 L366 L316 L326 L322 P434 P429 P423 P380 P375 P369 P366 P316 P326 P322 F429 F380 F375 F369 F366 F316 F423 F326 F322 H316 H326 H322 H380 H375 H369 H366 H434 H429 H423 N434 N429 N423 N380 N375 N369 N366 N316 N326 N322 J316 J326 J322 J380 J375 J369 J366 J434 J429 J423 L434 J481:J484 F481:F484 P479:P484 L481:L484 N479:N484 P572 N572 L572 P504 N504 J535 H543 J543 F543 H498" xr:uid="{46612217-4CE2-4B58-8F3F-672E79753752}">
      <formula1>COUNTIF(F:F, F316)&lt;=1</formula1>
    </dataValidation>
  </dataValidations>
  <printOptions horizontalCentered="1" gridLines="1"/>
  <pageMargins left="0.39370078740157483" right="0.39370078740157483" top="0.59055118110236227" bottom="0.59055118110236227" header="0" footer="0"/>
  <pageSetup paperSize="8" scale="35" fitToWidth="0" fitToHeight="0" orientation="portrait" r:id="rId1"/>
  <rowBreaks count="8" manualBreakCount="8">
    <brk id="205" min="4" max="14" man="1"/>
    <brk id="300" min="4" max="14" man="1"/>
    <brk id="350" min="4" max="14" man="1"/>
    <brk id="460" min="4" max="14" man="1"/>
    <brk id="509" min="4" max="14" man="1"/>
    <brk id="585" max="16383" man="1"/>
    <brk id="633" max="16383" man="1"/>
    <brk id="683"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DDA2ED-00B3-4ED2-926F-08052CB998EC}">
  <sheetPr>
    <tabColor theme="0"/>
  </sheetPr>
  <dimension ref="A1:AA1139"/>
  <sheetViews>
    <sheetView view="pageBreakPreview" zoomScale="55" zoomScaleNormal="70" zoomScaleSheetLayoutView="55" zoomScalePageLayoutView="55" workbookViewId="0">
      <selection activeCell="H10" sqref="H10"/>
    </sheetView>
  </sheetViews>
  <sheetFormatPr defaultColWidth="9.140625" defaultRowHeight="20.25"/>
  <cols>
    <col min="1" max="1" width="40.28515625" style="486" customWidth="1"/>
    <col min="2" max="2" width="19.7109375" style="495" hidden="1" customWidth="1"/>
    <col min="3" max="3" width="6.85546875" style="495" hidden="1" customWidth="1"/>
    <col min="4" max="4" width="8.5703125" style="296" hidden="1" customWidth="1"/>
    <col min="5" max="5" width="70.5703125" style="460" customWidth="1"/>
    <col min="6" max="6" width="15.5703125" style="370" customWidth="1"/>
    <col min="7" max="7" width="15.5703125" style="371" customWidth="1"/>
    <col min="8" max="13" width="15.5703125" style="303" customWidth="1"/>
    <col min="14" max="17" width="15.5703125" style="303" hidden="1" customWidth="1"/>
    <col min="18" max="18" width="15" style="303" customWidth="1"/>
    <col min="19" max="19" width="13.140625" style="303" customWidth="1"/>
    <col min="20" max="20" width="13.140625" style="415" customWidth="1"/>
    <col min="21" max="21" width="13.140625" style="303" customWidth="1"/>
    <col min="22" max="22" width="11.85546875" style="303" bestFit="1" customWidth="1"/>
    <col min="23" max="23" width="12.85546875" style="303" customWidth="1"/>
    <col min="24" max="25" width="9.140625" style="303"/>
    <col min="26" max="26" width="13.85546875" style="303" customWidth="1"/>
    <col min="27" max="16384" width="9.140625" style="303"/>
  </cols>
  <sheetData>
    <row r="1" spans="1:23" ht="23.25">
      <c r="A1" s="707" t="s">
        <v>0</v>
      </c>
      <c r="B1" s="707"/>
      <c r="C1" s="707"/>
      <c r="D1" s="707"/>
      <c r="E1" s="707"/>
      <c r="F1" s="707"/>
      <c r="G1" s="707"/>
      <c r="H1" s="707"/>
      <c r="I1" s="707"/>
      <c r="J1" s="707"/>
      <c r="K1" s="707"/>
      <c r="L1" s="707"/>
      <c r="M1" s="707"/>
      <c r="N1" s="707"/>
      <c r="O1" s="707"/>
      <c r="P1" s="707"/>
      <c r="Q1" s="707"/>
      <c r="R1" s="420"/>
      <c r="S1" s="373" t="s">
        <v>817</v>
      </c>
      <c r="U1" s="618">
        <v>45086</v>
      </c>
      <c r="V1" s="618">
        <v>45170</v>
      </c>
      <c r="W1" s="619">
        <f>V1-U1</f>
        <v>84</v>
      </c>
    </row>
    <row r="2" spans="1:23" ht="23.25">
      <c r="A2" s="707" t="s">
        <v>4</v>
      </c>
      <c r="B2" s="707"/>
      <c r="C2" s="707"/>
      <c r="D2" s="707"/>
      <c r="E2" s="707"/>
      <c r="F2" s="707"/>
      <c r="G2" s="707"/>
      <c r="H2" s="707"/>
      <c r="I2" s="707"/>
      <c r="J2" s="707"/>
      <c r="K2" s="707"/>
      <c r="L2" s="707"/>
      <c r="M2" s="707"/>
      <c r="N2" s="707"/>
      <c r="O2" s="707"/>
      <c r="P2" s="707"/>
      <c r="Q2" s="707"/>
      <c r="R2" s="420"/>
      <c r="S2" s="373" t="s">
        <v>739</v>
      </c>
    </row>
    <row r="3" spans="1:23" ht="23.25">
      <c r="A3" s="708" t="s">
        <v>740</v>
      </c>
      <c r="B3" s="708"/>
      <c r="C3" s="708"/>
      <c r="D3" s="708"/>
      <c r="E3" s="708"/>
      <c r="F3" s="708"/>
      <c r="G3" s="708"/>
      <c r="H3" s="708"/>
      <c r="I3" s="708"/>
      <c r="J3" s="708"/>
      <c r="K3" s="708"/>
      <c r="L3" s="708"/>
      <c r="M3" s="708"/>
      <c r="N3" s="708"/>
      <c r="O3" s="708"/>
      <c r="P3" s="708"/>
      <c r="Q3" s="708"/>
      <c r="R3" s="373"/>
      <c r="S3" s="373" t="s">
        <v>741</v>
      </c>
    </row>
    <row r="4" spans="1:23" ht="23.25">
      <c r="A4" s="373"/>
      <c r="B4" s="373"/>
      <c r="C4" s="373"/>
      <c r="D4" s="373"/>
      <c r="E4" s="373"/>
      <c r="F4" s="373"/>
      <c r="G4" s="373"/>
      <c r="S4" s="373" t="s">
        <v>742</v>
      </c>
    </row>
    <row r="5" spans="1:23" ht="21" customHeight="1">
      <c r="A5" s="660" t="s">
        <v>10</v>
      </c>
      <c r="B5" s="375"/>
      <c r="C5" s="375"/>
      <c r="D5" s="375"/>
      <c r="E5" s="660" t="s">
        <v>11</v>
      </c>
      <c r="F5" s="699" t="s">
        <v>398</v>
      </c>
      <c r="G5" s="699"/>
      <c r="H5" s="699"/>
      <c r="I5" s="699"/>
      <c r="J5" s="699" t="s">
        <v>743</v>
      </c>
      <c r="K5" s="699"/>
      <c r="L5" s="699"/>
      <c r="M5" s="699"/>
      <c r="N5" s="661" t="s">
        <v>14</v>
      </c>
      <c r="O5" s="662"/>
      <c r="P5" s="663" t="s">
        <v>15</v>
      </c>
      <c r="Q5" s="664"/>
      <c r="R5" s="620"/>
      <c r="S5" s="620"/>
    </row>
    <row r="6" spans="1:23" ht="21.2" customHeight="1">
      <c r="A6" s="660"/>
      <c r="B6" s="375"/>
      <c r="C6" s="375"/>
      <c r="D6" s="375"/>
      <c r="E6" s="660"/>
      <c r="F6" s="720" t="s">
        <v>12</v>
      </c>
      <c r="G6" s="720"/>
      <c r="H6" s="720" t="s">
        <v>13</v>
      </c>
      <c r="I6" s="720"/>
      <c r="J6" s="720" t="s">
        <v>12</v>
      </c>
      <c r="K6" s="720"/>
      <c r="L6" s="720" t="s">
        <v>13</v>
      </c>
      <c r="M6" s="720"/>
      <c r="N6" s="716"/>
      <c r="O6" s="717"/>
      <c r="P6" s="718"/>
      <c r="Q6" s="719"/>
      <c r="R6" s="620"/>
      <c r="S6" s="620"/>
    </row>
    <row r="7" spans="1:23" s="301" customFormat="1" ht="21">
      <c r="A7" s="660"/>
      <c r="B7" s="374"/>
      <c r="C7" s="376"/>
      <c r="D7" s="376"/>
      <c r="E7" s="660"/>
      <c r="F7" s="377" t="s">
        <v>17</v>
      </c>
      <c r="G7" s="377" t="s">
        <v>18</v>
      </c>
      <c r="H7" s="377" t="s">
        <v>17</v>
      </c>
      <c r="I7" s="377" t="s">
        <v>18</v>
      </c>
      <c r="J7" s="377" t="s">
        <v>17</v>
      </c>
      <c r="K7" s="377" t="s">
        <v>18</v>
      </c>
      <c r="L7" s="377" t="s">
        <v>17</v>
      </c>
      <c r="M7" s="377" t="s">
        <v>18</v>
      </c>
      <c r="N7" s="377" t="s">
        <v>17</v>
      </c>
      <c r="O7" s="377" t="s">
        <v>18</v>
      </c>
      <c r="P7" s="377" t="s">
        <v>17</v>
      </c>
      <c r="Q7" s="377" t="s">
        <v>18</v>
      </c>
      <c r="R7" s="621"/>
      <c r="S7" s="301" t="s">
        <v>744</v>
      </c>
      <c r="T7" s="301" t="s">
        <v>745</v>
      </c>
      <c r="U7" s="301" t="s">
        <v>20</v>
      </c>
    </row>
    <row r="8" spans="1:23">
      <c r="A8" s="270" t="s">
        <v>22</v>
      </c>
      <c r="B8" s="270"/>
      <c r="C8" s="622"/>
      <c r="D8" s="622"/>
      <c r="E8" s="622" t="s">
        <v>24</v>
      </c>
      <c r="F8" s="414">
        <v>45824</v>
      </c>
      <c r="G8" s="412" t="s">
        <v>25</v>
      </c>
      <c r="H8" s="414">
        <v>45845</v>
      </c>
      <c r="I8" s="412" t="s">
        <v>25</v>
      </c>
      <c r="J8" s="280">
        <v>45908</v>
      </c>
      <c r="K8" s="412" t="s">
        <v>25</v>
      </c>
      <c r="L8" s="280">
        <v>45923</v>
      </c>
      <c r="M8" s="412" t="s">
        <v>25</v>
      </c>
      <c r="N8" s="280">
        <v>45237</v>
      </c>
      <c r="O8" s="351">
        <v>0.375</v>
      </c>
      <c r="P8" s="280"/>
      <c r="Q8" s="351"/>
      <c r="R8" s="353"/>
      <c r="S8" s="415">
        <f t="shared" ref="S8:S71" si="0">H8-F8</f>
        <v>21</v>
      </c>
      <c r="T8" s="415">
        <f t="shared" ref="T8:T71" si="1">L8-J8</f>
        <v>15</v>
      </c>
      <c r="U8" s="415">
        <f>P8-N8</f>
        <v>-45237</v>
      </c>
      <c r="V8" s="426"/>
    </row>
    <row r="9" spans="1:23">
      <c r="A9" s="270" t="s">
        <v>27</v>
      </c>
      <c r="B9" s="270"/>
      <c r="C9" s="309"/>
      <c r="D9" s="309"/>
      <c r="E9" s="622" t="s">
        <v>24</v>
      </c>
      <c r="F9" s="414">
        <v>45818</v>
      </c>
      <c r="G9" s="383" t="s">
        <v>746</v>
      </c>
      <c r="H9" s="414">
        <v>45848</v>
      </c>
      <c r="I9" s="383" t="s">
        <v>746</v>
      </c>
      <c r="J9" s="280">
        <v>45902</v>
      </c>
      <c r="K9" s="383" t="s">
        <v>746</v>
      </c>
      <c r="L9" s="280">
        <v>45917</v>
      </c>
      <c r="M9" s="383" t="s">
        <v>747</v>
      </c>
      <c r="N9" s="280">
        <v>45236</v>
      </c>
      <c r="O9" s="351">
        <v>0.625</v>
      </c>
      <c r="P9" s="280"/>
      <c r="Q9" s="351"/>
      <c r="R9" s="353"/>
      <c r="S9" s="415">
        <f t="shared" si="0"/>
        <v>30</v>
      </c>
      <c r="T9" s="415">
        <f t="shared" si="1"/>
        <v>15</v>
      </c>
      <c r="U9" s="415">
        <f t="shared" ref="U9:U73" si="2">P9-N9</f>
        <v>-45236</v>
      </c>
      <c r="V9" s="426"/>
    </row>
    <row r="10" spans="1:23">
      <c r="A10" s="270" t="s">
        <v>31</v>
      </c>
      <c r="B10" s="270"/>
      <c r="C10" s="309"/>
      <c r="D10" s="309"/>
      <c r="E10" s="309" t="s">
        <v>24</v>
      </c>
      <c r="F10" s="414">
        <v>45825</v>
      </c>
      <c r="G10" s="383" t="s">
        <v>747</v>
      </c>
      <c r="H10" s="414">
        <v>45846</v>
      </c>
      <c r="I10" s="412" t="s">
        <v>25</v>
      </c>
      <c r="J10" s="280">
        <v>45909</v>
      </c>
      <c r="K10" s="383" t="s">
        <v>747</v>
      </c>
      <c r="L10" s="280">
        <v>45924</v>
      </c>
      <c r="M10" s="412" t="s">
        <v>25</v>
      </c>
      <c r="N10" s="280">
        <v>45237</v>
      </c>
      <c r="O10" s="351">
        <v>0.625</v>
      </c>
      <c r="P10" s="280"/>
      <c r="Q10" s="351"/>
      <c r="R10" s="353"/>
      <c r="S10" s="415">
        <f t="shared" si="0"/>
        <v>21</v>
      </c>
      <c r="T10" s="415">
        <f t="shared" si="1"/>
        <v>15</v>
      </c>
      <c r="U10" s="415">
        <f t="shared" si="2"/>
        <v>-45237</v>
      </c>
      <c r="V10" s="426"/>
    </row>
    <row r="11" spans="1:23" ht="22.5" customHeight="1">
      <c r="A11" s="270" t="s">
        <v>32</v>
      </c>
      <c r="B11" s="270"/>
      <c r="C11" s="309"/>
      <c r="D11" s="309"/>
      <c r="E11" s="309" t="s">
        <v>24</v>
      </c>
      <c r="F11" s="414">
        <v>45817</v>
      </c>
      <c r="G11" s="383" t="s">
        <v>746</v>
      </c>
      <c r="H11" s="414">
        <v>45849</v>
      </c>
      <c r="I11" s="383" t="s">
        <v>746</v>
      </c>
      <c r="J11" s="280">
        <v>45908</v>
      </c>
      <c r="K11" s="383" t="s">
        <v>746</v>
      </c>
      <c r="L11" s="280">
        <v>45923</v>
      </c>
      <c r="M11" s="383" t="s">
        <v>747</v>
      </c>
      <c r="N11" s="280">
        <v>45236</v>
      </c>
      <c r="O11" s="412" t="s">
        <v>33</v>
      </c>
      <c r="P11" s="280"/>
      <c r="Q11" s="412"/>
      <c r="R11" s="623"/>
      <c r="S11" s="415">
        <f t="shared" si="0"/>
        <v>32</v>
      </c>
      <c r="T11" s="415">
        <f t="shared" si="1"/>
        <v>15</v>
      </c>
      <c r="U11" s="415">
        <f t="shared" si="2"/>
        <v>-45236</v>
      </c>
      <c r="V11" s="426"/>
    </row>
    <row r="12" spans="1:23">
      <c r="A12" s="270" t="s">
        <v>34</v>
      </c>
      <c r="B12" s="270"/>
      <c r="C12" s="309"/>
      <c r="D12" s="309"/>
      <c r="E12" s="309" t="s">
        <v>24</v>
      </c>
      <c r="F12" s="414">
        <v>45827</v>
      </c>
      <c r="G12" s="412" t="s">
        <v>25</v>
      </c>
      <c r="H12" s="414">
        <v>45848</v>
      </c>
      <c r="I12" s="412" t="s">
        <v>25</v>
      </c>
      <c r="J12" s="280">
        <v>45911</v>
      </c>
      <c r="K12" s="412" t="s">
        <v>25</v>
      </c>
      <c r="L12" s="280">
        <v>45926</v>
      </c>
      <c r="M12" s="412" t="s">
        <v>25</v>
      </c>
      <c r="N12" s="280"/>
      <c r="O12" s="412"/>
      <c r="P12" s="280"/>
      <c r="Q12" s="412"/>
      <c r="R12" s="623"/>
      <c r="S12" s="415">
        <f t="shared" si="0"/>
        <v>21</v>
      </c>
      <c r="T12" s="415">
        <f t="shared" si="1"/>
        <v>15</v>
      </c>
      <c r="U12" s="415">
        <f t="shared" si="2"/>
        <v>0</v>
      </c>
      <c r="V12" s="426"/>
    </row>
    <row r="13" spans="1:23">
      <c r="A13" s="270" t="s">
        <v>36</v>
      </c>
      <c r="B13" s="270"/>
      <c r="C13" s="309"/>
      <c r="D13" s="309"/>
      <c r="E13" s="309" t="s">
        <v>24</v>
      </c>
      <c r="F13" s="414">
        <v>45820</v>
      </c>
      <c r="G13" s="412">
        <v>0.41666666666666669</v>
      </c>
      <c r="H13" s="414">
        <v>45841</v>
      </c>
      <c r="I13" s="412">
        <v>0.41666666666666669</v>
      </c>
      <c r="J13" s="280">
        <v>45904</v>
      </c>
      <c r="K13" s="412">
        <v>0.41666666666666669</v>
      </c>
      <c r="L13" s="280">
        <v>45919</v>
      </c>
      <c r="M13" s="412">
        <v>0.41666666666666669</v>
      </c>
      <c r="N13" s="280">
        <v>45237</v>
      </c>
      <c r="O13" s="351">
        <v>0.6875</v>
      </c>
      <c r="P13" s="280"/>
      <c r="Q13" s="351"/>
      <c r="R13" s="353"/>
      <c r="S13" s="415">
        <f t="shared" si="0"/>
        <v>21</v>
      </c>
      <c r="T13" s="415">
        <f t="shared" si="1"/>
        <v>15</v>
      </c>
      <c r="U13" s="415">
        <f t="shared" si="2"/>
        <v>-45237</v>
      </c>
      <c r="V13" s="426"/>
    </row>
    <row r="14" spans="1:23">
      <c r="A14" s="270" t="s">
        <v>748</v>
      </c>
      <c r="B14" s="270"/>
      <c r="C14" s="309"/>
      <c r="D14" s="309"/>
      <c r="E14" s="309" t="s">
        <v>24</v>
      </c>
      <c r="F14" s="414">
        <v>45824</v>
      </c>
      <c r="G14" s="412" t="s">
        <v>58</v>
      </c>
      <c r="H14" s="414">
        <v>45845</v>
      </c>
      <c r="I14" s="412" t="s">
        <v>58</v>
      </c>
      <c r="J14" s="280">
        <v>45905</v>
      </c>
      <c r="K14" s="412" t="s">
        <v>58</v>
      </c>
      <c r="L14" s="280">
        <v>45922</v>
      </c>
      <c r="M14" s="412" t="s">
        <v>58</v>
      </c>
      <c r="N14" s="280"/>
      <c r="O14" s="351"/>
      <c r="P14" s="280"/>
      <c r="Q14" s="351"/>
      <c r="R14" s="353"/>
      <c r="S14" s="415"/>
      <c r="U14" s="415"/>
      <c r="V14" s="426"/>
    </row>
    <row r="15" spans="1:23">
      <c r="A15" s="270" t="s">
        <v>37</v>
      </c>
      <c r="B15" s="270"/>
      <c r="C15" s="309"/>
      <c r="D15" s="309"/>
      <c r="E15" s="309" t="s">
        <v>24</v>
      </c>
      <c r="F15" s="414">
        <v>45817</v>
      </c>
      <c r="G15" s="412">
        <v>0.375</v>
      </c>
      <c r="H15" s="414">
        <v>45838</v>
      </c>
      <c r="I15" s="412">
        <v>0.375</v>
      </c>
      <c r="J15" s="280">
        <v>45901</v>
      </c>
      <c r="K15" s="412">
        <v>0.375</v>
      </c>
      <c r="L15" s="280">
        <v>45916</v>
      </c>
      <c r="M15" s="412">
        <v>0.375</v>
      </c>
      <c r="N15" s="280">
        <v>45237</v>
      </c>
      <c r="O15" s="351">
        <v>0.45833333333333331</v>
      </c>
      <c r="P15" s="280"/>
      <c r="Q15" s="351"/>
      <c r="R15" s="353"/>
      <c r="S15" s="415">
        <f t="shared" si="0"/>
        <v>21</v>
      </c>
      <c r="T15" s="415">
        <f t="shared" si="1"/>
        <v>15</v>
      </c>
      <c r="U15" s="415">
        <f t="shared" si="2"/>
        <v>-45237</v>
      </c>
      <c r="V15" s="426"/>
    </row>
    <row r="16" spans="1:23">
      <c r="A16" s="270" t="s">
        <v>38</v>
      </c>
      <c r="B16" s="270"/>
      <c r="C16" s="309"/>
      <c r="D16" s="309"/>
      <c r="E16" s="309" t="s">
        <v>24</v>
      </c>
      <c r="F16" s="414">
        <v>45824</v>
      </c>
      <c r="G16" s="380">
        <v>0.35416666666666669</v>
      </c>
      <c r="H16" s="414">
        <v>45845</v>
      </c>
      <c r="I16" s="380">
        <v>0.35416666666666669</v>
      </c>
      <c r="J16" s="280">
        <v>45908</v>
      </c>
      <c r="K16" s="380">
        <v>0.35416666666666669</v>
      </c>
      <c r="L16" s="280">
        <v>45923</v>
      </c>
      <c r="M16" s="380">
        <v>0.35416666666666669</v>
      </c>
      <c r="N16" s="280">
        <v>45238</v>
      </c>
      <c r="O16" s="281">
        <v>0.6875</v>
      </c>
      <c r="P16" s="280"/>
      <c r="Q16" s="281"/>
      <c r="R16" s="347"/>
      <c r="S16" s="415">
        <f t="shared" si="0"/>
        <v>21</v>
      </c>
      <c r="T16" s="415">
        <f t="shared" si="1"/>
        <v>15</v>
      </c>
      <c r="U16" s="415">
        <f t="shared" si="2"/>
        <v>-45238</v>
      </c>
      <c r="V16" s="426"/>
    </row>
    <row r="17" spans="1:27">
      <c r="A17" s="270" t="s">
        <v>39</v>
      </c>
      <c r="B17" s="270"/>
      <c r="C17" s="309"/>
      <c r="D17" s="309"/>
      <c r="E17" s="309" t="s">
        <v>24</v>
      </c>
      <c r="F17" s="414">
        <v>45827</v>
      </c>
      <c r="G17" s="412" t="s">
        <v>35</v>
      </c>
      <c r="H17" s="414">
        <v>45848</v>
      </c>
      <c r="I17" s="412" t="s">
        <v>35</v>
      </c>
      <c r="J17" s="280">
        <v>45911</v>
      </c>
      <c r="K17" s="412" t="s">
        <v>35</v>
      </c>
      <c r="L17" s="280">
        <v>45926</v>
      </c>
      <c r="M17" s="412" t="s">
        <v>35</v>
      </c>
      <c r="N17" s="280">
        <v>45237</v>
      </c>
      <c r="O17" s="351">
        <v>0.41666666666666669</v>
      </c>
      <c r="P17" s="280"/>
      <c r="Q17" s="351"/>
      <c r="R17" s="353"/>
      <c r="S17" s="415">
        <f t="shared" si="0"/>
        <v>21</v>
      </c>
      <c r="T17" s="415">
        <f t="shared" si="1"/>
        <v>15</v>
      </c>
      <c r="U17" s="415">
        <f t="shared" si="2"/>
        <v>-45237</v>
      </c>
      <c r="V17" s="426"/>
    </row>
    <row r="18" spans="1:27">
      <c r="A18" s="270" t="s">
        <v>40</v>
      </c>
      <c r="B18" s="270"/>
      <c r="C18" s="309"/>
      <c r="D18" s="309"/>
      <c r="E18" s="309" t="s">
        <v>24</v>
      </c>
      <c r="F18" s="414">
        <v>45826</v>
      </c>
      <c r="G18" s="412" t="s">
        <v>25</v>
      </c>
      <c r="H18" s="414">
        <v>45847</v>
      </c>
      <c r="I18" s="412" t="s">
        <v>25</v>
      </c>
      <c r="J18" s="280">
        <v>45908</v>
      </c>
      <c r="K18" s="412" t="s">
        <v>25</v>
      </c>
      <c r="L18" s="280">
        <v>45923</v>
      </c>
      <c r="M18" s="412" t="s">
        <v>25</v>
      </c>
      <c r="N18" s="280">
        <v>45238</v>
      </c>
      <c r="O18" s="351">
        <v>0.375</v>
      </c>
      <c r="P18" s="280"/>
      <c r="Q18" s="351"/>
      <c r="R18" s="353"/>
      <c r="S18" s="415">
        <f t="shared" si="0"/>
        <v>21</v>
      </c>
      <c r="T18" s="415">
        <f t="shared" si="1"/>
        <v>15</v>
      </c>
      <c r="U18" s="415">
        <f t="shared" si="2"/>
        <v>-45238</v>
      </c>
      <c r="V18" s="426"/>
    </row>
    <row r="19" spans="1:27">
      <c r="A19" s="270" t="s">
        <v>41</v>
      </c>
      <c r="B19" s="270"/>
      <c r="C19" s="309"/>
      <c r="D19" s="309"/>
      <c r="E19" s="309" t="s">
        <v>24</v>
      </c>
      <c r="F19" s="414">
        <v>45827</v>
      </c>
      <c r="G19" s="412" t="s">
        <v>35</v>
      </c>
      <c r="H19" s="414">
        <v>45848</v>
      </c>
      <c r="I19" s="412" t="s">
        <v>35</v>
      </c>
      <c r="J19" s="280">
        <v>45903</v>
      </c>
      <c r="K19" s="412" t="s">
        <v>35</v>
      </c>
      <c r="L19" s="280">
        <v>45918</v>
      </c>
      <c r="M19" s="412" t="s">
        <v>35</v>
      </c>
      <c r="N19" s="280">
        <v>45239</v>
      </c>
      <c r="O19" s="383" t="s">
        <v>749</v>
      </c>
      <c r="P19" s="280"/>
      <c r="Q19" s="383"/>
      <c r="R19" s="624"/>
      <c r="S19" s="415">
        <f t="shared" si="0"/>
        <v>21</v>
      </c>
      <c r="T19" s="415">
        <f t="shared" si="1"/>
        <v>15</v>
      </c>
      <c r="U19" s="415">
        <f t="shared" si="2"/>
        <v>-45239</v>
      </c>
      <c r="V19" s="426"/>
      <c r="W19" s="426"/>
    </row>
    <row r="20" spans="1:27">
      <c r="A20" s="288" t="s">
        <v>42</v>
      </c>
      <c r="B20" s="270"/>
      <c r="C20" s="309"/>
      <c r="D20" s="309"/>
      <c r="E20" s="309" t="s">
        <v>24</v>
      </c>
      <c r="F20" s="414">
        <v>45828</v>
      </c>
      <c r="G20" s="412">
        <v>0.375</v>
      </c>
      <c r="H20" s="414">
        <v>45849</v>
      </c>
      <c r="I20" s="412">
        <v>0.375</v>
      </c>
      <c r="J20" s="280">
        <v>45905</v>
      </c>
      <c r="K20" s="412" t="s">
        <v>746</v>
      </c>
      <c r="L20" s="280">
        <v>45920</v>
      </c>
      <c r="M20" s="412">
        <v>0.375</v>
      </c>
      <c r="N20" s="280"/>
      <c r="O20" s="351"/>
      <c r="P20" s="280"/>
      <c r="Q20" s="351"/>
      <c r="R20" s="353"/>
      <c r="S20" s="415">
        <f>H20-F20</f>
        <v>21</v>
      </c>
      <c r="T20" s="415">
        <f>L20-J20</f>
        <v>15</v>
      </c>
      <c r="U20" s="415"/>
      <c r="V20" s="426"/>
      <c r="W20" s="426"/>
    </row>
    <row r="21" spans="1:27">
      <c r="A21" s="270" t="s">
        <v>43</v>
      </c>
      <c r="B21" s="270"/>
      <c r="C21" s="309"/>
      <c r="D21" s="528"/>
      <c r="E21" s="382" t="s">
        <v>44</v>
      </c>
      <c r="F21" s="414">
        <v>45824</v>
      </c>
      <c r="G21" s="412" t="s">
        <v>25</v>
      </c>
      <c r="H21" s="414">
        <v>45845</v>
      </c>
      <c r="I21" s="412" t="s">
        <v>25</v>
      </c>
      <c r="J21" s="280">
        <v>45908</v>
      </c>
      <c r="K21" s="412" t="s">
        <v>25</v>
      </c>
      <c r="L21" s="280">
        <v>45923</v>
      </c>
      <c r="M21" s="412" t="s">
        <v>25</v>
      </c>
      <c r="N21" s="280">
        <v>45239</v>
      </c>
      <c r="O21" s="351">
        <v>0.375</v>
      </c>
      <c r="P21" s="280"/>
      <c r="Q21" s="351"/>
      <c r="R21" s="353"/>
      <c r="S21" s="415">
        <f t="shared" si="0"/>
        <v>21</v>
      </c>
      <c r="T21" s="415">
        <f t="shared" si="1"/>
        <v>15</v>
      </c>
      <c r="U21" s="415">
        <f t="shared" si="2"/>
        <v>-45239</v>
      </c>
      <c r="V21" s="426"/>
      <c r="W21" s="426"/>
    </row>
    <row r="22" spans="1:27">
      <c r="A22" s="270" t="s">
        <v>43</v>
      </c>
      <c r="B22" s="270"/>
      <c r="C22" s="309"/>
      <c r="D22" s="309"/>
      <c r="E22" s="309" t="s">
        <v>45</v>
      </c>
      <c r="F22" s="414">
        <v>45818</v>
      </c>
      <c r="G22" s="412" t="s">
        <v>25</v>
      </c>
      <c r="H22" s="414">
        <v>45839</v>
      </c>
      <c r="I22" s="412" t="s">
        <v>25</v>
      </c>
      <c r="J22" s="280">
        <v>45911</v>
      </c>
      <c r="K22" s="412" t="s">
        <v>25</v>
      </c>
      <c r="L22" s="280">
        <v>45926</v>
      </c>
      <c r="M22" s="412" t="s">
        <v>25</v>
      </c>
      <c r="N22" s="280">
        <v>45237</v>
      </c>
      <c r="O22" s="351">
        <v>0.375</v>
      </c>
      <c r="P22" s="280"/>
      <c r="Q22" s="351"/>
      <c r="R22" s="353"/>
      <c r="S22" s="415">
        <f t="shared" si="0"/>
        <v>21</v>
      </c>
      <c r="T22" s="415">
        <f t="shared" si="1"/>
        <v>15</v>
      </c>
      <c r="U22" s="415">
        <f t="shared" si="2"/>
        <v>-45237</v>
      </c>
      <c r="V22" s="426"/>
      <c r="W22" s="430">
        <v>45817</v>
      </c>
      <c r="X22" s="431">
        <f>COUNTIF(F7:F123,"09/6/2025")</f>
        <v>15</v>
      </c>
      <c r="Z22" s="430">
        <v>45838</v>
      </c>
      <c r="AA22" s="431">
        <f>COUNTIF(H8:H122,"30/6/2025")</f>
        <v>13</v>
      </c>
    </row>
    <row r="23" spans="1:27">
      <c r="A23" s="270" t="s">
        <v>46</v>
      </c>
      <c r="B23" s="270"/>
      <c r="C23" s="309"/>
      <c r="D23" s="309"/>
      <c r="E23" s="309" t="s">
        <v>24</v>
      </c>
      <c r="F23" s="414">
        <v>45824</v>
      </c>
      <c r="G23" s="412" t="s">
        <v>25</v>
      </c>
      <c r="H23" s="414">
        <v>45845</v>
      </c>
      <c r="I23" s="412" t="s">
        <v>25</v>
      </c>
      <c r="J23" s="280">
        <v>45902</v>
      </c>
      <c r="K23" s="412" t="s">
        <v>25</v>
      </c>
      <c r="L23" s="280">
        <v>45917</v>
      </c>
      <c r="M23" s="412" t="s">
        <v>25</v>
      </c>
      <c r="N23" s="280">
        <v>45239</v>
      </c>
      <c r="O23" s="351">
        <v>0.375</v>
      </c>
      <c r="P23" s="280"/>
      <c r="Q23" s="351"/>
      <c r="R23" s="353"/>
      <c r="S23" s="415">
        <f t="shared" si="0"/>
        <v>21</v>
      </c>
      <c r="T23" s="415">
        <f t="shared" si="1"/>
        <v>15</v>
      </c>
      <c r="U23" s="415">
        <f t="shared" si="2"/>
        <v>-45239</v>
      </c>
      <c r="V23" s="426"/>
      <c r="W23" s="430">
        <v>45818</v>
      </c>
      <c r="X23" s="431">
        <f>COUNTIF(F7:F123,"10/6/2025")</f>
        <v>12</v>
      </c>
      <c r="Z23" s="430">
        <v>45839</v>
      </c>
      <c r="AA23" s="431">
        <f>COUNTIF(H8:H122,"1/07/2025")</f>
        <v>8</v>
      </c>
    </row>
    <row r="24" spans="1:27">
      <c r="A24" s="270" t="s">
        <v>49</v>
      </c>
      <c r="B24" s="270"/>
      <c r="C24" s="309"/>
      <c r="D24" s="309"/>
      <c r="E24" s="309" t="s">
        <v>24</v>
      </c>
      <c r="F24" s="414">
        <v>45827</v>
      </c>
      <c r="G24" s="412" t="s">
        <v>25</v>
      </c>
      <c r="H24" s="414">
        <v>45848</v>
      </c>
      <c r="I24" s="412" t="s">
        <v>25</v>
      </c>
      <c r="J24" s="280">
        <v>45911</v>
      </c>
      <c r="K24" s="412" t="s">
        <v>25</v>
      </c>
      <c r="L24" s="280">
        <v>45926</v>
      </c>
      <c r="M24" s="412" t="s">
        <v>25</v>
      </c>
      <c r="N24" s="280">
        <v>45240</v>
      </c>
      <c r="O24" s="351">
        <v>0.625</v>
      </c>
      <c r="P24" s="280"/>
      <c r="Q24" s="351"/>
      <c r="R24" s="353"/>
      <c r="S24" s="415">
        <f t="shared" si="0"/>
        <v>21</v>
      </c>
      <c r="T24" s="415">
        <f t="shared" si="1"/>
        <v>15</v>
      </c>
      <c r="U24" s="415"/>
      <c r="V24" s="426"/>
      <c r="W24" s="430">
        <v>45819</v>
      </c>
      <c r="X24" s="431">
        <f>COUNTIF(F7:F123,"11/6/2025")</f>
        <v>8</v>
      </c>
      <c r="Z24" s="430">
        <v>45840</v>
      </c>
      <c r="AA24" s="431">
        <f>COUNTIF(H8:H122,"2/07/2025")</f>
        <v>8</v>
      </c>
    </row>
    <row r="25" spans="1:27">
      <c r="A25" s="270" t="s">
        <v>50</v>
      </c>
      <c r="B25" s="270"/>
      <c r="C25" s="309"/>
      <c r="D25" s="309"/>
      <c r="E25" s="309" t="s">
        <v>24</v>
      </c>
      <c r="F25" s="414">
        <v>45828</v>
      </c>
      <c r="G25" s="412" t="s">
        <v>25</v>
      </c>
      <c r="H25" s="414">
        <v>45849</v>
      </c>
      <c r="I25" s="412" t="s">
        <v>25</v>
      </c>
      <c r="J25" s="280">
        <v>45905</v>
      </c>
      <c r="K25" s="412" t="s">
        <v>25</v>
      </c>
      <c r="L25" s="280">
        <v>45920</v>
      </c>
      <c r="M25" s="412" t="s">
        <v>25</v>
      </c>
      <c r="N25" s="280">
        <v>45238</v>
      </c>
      <c r="O25" s="351">
        <v>0.375</v>
      </c>
      <c r="P25" s="280"/>
      <c r="Q25" s="351"/>
      <c r="R25" s="353"/>
      <c r="S25" s="415">
        <f t="shared" si="0"/>
        <v>21</v>
      </c>
      <c r="T25" s="415">
        <f t="shared" si="1"/>
        <v>15</v>
      </c>
      <c r="U25" s="415">
        <f t="shared" si="2"/>
        <v>-45238</v>
      </c>
      <c r="V25" s="426"/>
      <c r="W25" s="430">
        <v>45820</v>
      </c>
      <c r="X25" s="431">
        <f>COUNTIF(F7:F123,"12/6/2025")</f>
        <v>15</v>
      </c>
      <c r="Z25" s="430">
        <v>45841</v>
      </c>
      <c r="AA25" s="431">
        <f>COUNTIF(H8:H122,"3/07/2025")</f>
        <v>13</v>
      </c>
    </row>
    <row r="26" spans="1:27">
      <c r="A26" s="270" t="s">
        <v>51</v>
      </c>
      <c r="B26" s="270"/>
      <c r="C26" s="309"/>
      <c r="D26" s="309"/>
      <c r="E26" s="309" t="s">
        <v>24</v>
      </c>
      <c r="F26" s="414">
        <v>45818</v>
      </c>
      <c r="G26" s="412">
        <v>0.625</v>
      </c>
      <c r="H26" s="414">
        <v>45839</v>
      </c>
      <c r="I26" s="412">
        <v>0.625</v>
      </c>
      <c r="J26" s="280">
        <v>45902</v>
      </c>
      <c r="K26" s="412" t="s">
        <v>35</v>
      </c>
      <c r="L26" s="280">
        <v>45917</v>
      </c>
      <c r="M26" s="412" t="s">
        <v>35</v>
      </c>
      <c r="N26" s="280">
        <v>45236</v>
      </c>
      <c r="O26" s="281" t="s">
        <v>746</v>
      </c>
      <c r="P26" s="280"/>
      <c r="Q26" s="281"/>
      <c r="R26" s="347"/>
      <c r="S26" s="415">
        <f t="shared" si="0"/>
        <v>21</v>
      </c>
      <c r="T26" s="415">
        <f t="shared" si="1"/>
        <v>15</v>
      </c>
      <c r="U26" s="415">
        <f t="shared" si="2"/>
        <v>-45236</v>
      </c>
      <c r="V26" s="426"/>
      <c r="W26" s="430">
        <v>45821</v>
      </c>
      <c r="X26" s="431">
        <f>COUNTIF(F7:F123,"13/6/2025")</f>
        <v>10</v>
      </c>
      <c r="Z26" s="430">
        <v>45842</v>
      </c>
      <c r="AA26" s="431">
        <f>COUNTIF(H8:H122,"4/7/2025")</f>
        <v>11</v>
      </c>
    </row>
    <row r="27" spans="1:27">
      <c r="A27" s="270" t="s">
        <v>52</v>
      </c>
      <c r="B27" s="270"/>
      <c r="C27" s="309"/>
      <c r="D27" s="309"/>
      <c r="E27" s="309" t="s">
        <v>53</v>
      </c>
      <c r="F27" s="414">
        <v>45825</v>
      </c>
      <c r="G27" s="412" t="s">
        <v>25</v>
      </c>
      <c r="H27" s="414">
        <v>45846</v>
      </c>
      <c r="I27" s="412" t="s">
        <v>25</v>
      </c>
      <c r="J27" s="280">
        <v>45907</v>
      </c>
      <c r="K27" s="412" t="s">
        <v>25</v>
      </c>
      <c r="L27" s="280">
        <v>45922</v>
      </c>
      <c r="M27" s="412" t="s">
        <v>25</v>
      </c>
      <c r="N27" s="280">
        <v>45236</v>
      </c>
      <c r="O27" s="351">
        <v>0.375</v>
      </c>
      <c r="P27" s="280"/>
      <c r="Q27" s="351"/>
      <c r="R27" s="353"/>
      <c r="S27" s="415">
        <f t="shared" si="0"/>
        <v>21</v>
      </c>
      <c r="T27" s="415">
        <f t="shared" si="1"/>
        <v>15</v>
      </c>
      <c r="U27" s="415">
        <f t="shared" si="2"/>
        <v>-45236</v>
      </c>
      <c r="V27" s="426"/>
      <c r="W27" s="430"/>
      <c r="X27" s="431"/>
      <c r="Z27" s="430"/>
      <c r="AA27" s="431"/>
    </row>
    <row r="28" spans="1:27">
      <c r="A28" s="270" t="s">
        <v>52</v>
      </c>
      <c r="B28" s="270"/>
      <c r="C28" s="309"/>
      <c r="D28" s="309"/>
      <c r="E28" s="309" t="s">
        <v>54</v>
      </c>
      <c r="F28" s="414">
        <v>45824</v>
      </c>
      <c r="G28" s="412" t="s">
        <v>25</v>
      </c>
      <c r="H28" s="414">
        <v>45845</v>
      </c>
      <c r="I28" s="412" t="s">
        <v>25</v>
      </c>
      <c r="J28" s="280">
        <v>45908</v>
      </c>
      <c r="K28" s="412" t="s">
        <v>25</v>
      </c>
      <c r="L28" s="280">
        <v>45923</v>
      </c>
      <c r="M28" s="412" t="s">
        <v>25</v>
      </c>
      <c r="N28" s="280">
        <v>45237</v>
      </c>
      <c r="O28" s="351">
        <v>0.375</v>
      </c>
      <c r="P28" s="280"/>
      <c r="Q28" s="351"/>
      <c r="R28" s="353"/>
      <c r="S28" s="415">
        <f t="shared" si="0"/>
        <v>21</v>
      </c>
      <c r="T28" s="415">
        <f t="shared" si="1"/>
        <v>15</v>
      </c>
      <c r="U28" s="415">
        <f t="shared" si="2"/>
        <v>-45237</v>
      </c>
      <c r="V28" s="426"/>
      <c r="W28" s="430"/>
      <c r="X28" s="431"/>
      <c r="Z28" s="430"/>
      <c r="AA28" s="431"/>
    </row>
    <row r="29" spans="1:27">
      <c r="A29" s="270" t="s">
        <v>55</v>
      </c>
      <c r="B29" s="270"/>
      <c r="C29" s="309"/>
      <c r="D29" s="309"/>
      <c r="E29" s="309" t="s">
        <v>24</v>
      </c>
      <c r="F29" s="414">
        <v>45818</v>
      </c>
      <c r="G29" s="412" t="s">
        <v>58</v>
      </c>
      <c r="H29" s="414">
        <v>45839</v>
      </c>
      <c r="I29" s="412" t="s">
        <v>58</v>
      </c>
      <c r="J29" s="280">
        <v>45901</v>
      </c>
      <c r="K29" s="412" t="s">
        <v>58</v>
      </c>
      <c r="L29" s="280">
        <v>45916</v>
      </c>
      <c r="M29" s="412" t="s">
        <v>58</v>
      </c>
      <c r="N29" s="280">
        <v>45239</v>
      </c>
      <c r="O29" s="351">
        <v>0.60416666666666663</v>
      </c>
      <c r="P29" s="280"/>
      <c r="Q29" s="351"/>
      <c r="R29" s="353"/>
      <c r="S29" s="415">
        <f t="shared" si="0"/>
        <v>21</v>
      </c>
      <c r="T29" s="415">
        <f t="shared" si="1"/>
        <v>15</v>
      </c>
      <c r="U29" s="415">
        <f t="shared" si="2"/>
        <v>-45239</v>
      </c>
      <c r="V29" s="426"/>
      <c r="W29" s="430"/>
      <c r="X29" s="431"/>
      <c r="Z29" s="430"/>
      <c r="AA29" s="431"/>
    </row>
    <row r="30" spans="1:27">
      <c r="A30" s="270" t="s">
        <v>57</v>
      </c>
      <c r="B30" s="270"/>
      <c r="C30" s="309"/>
      <c r="D30" s="309"/>
      <c r="E30" s="309" t="s">
        <v>24</v>
      </c>
      <c r="F30" s="414">
        <v>45821</v>
      </c>
      <c r="G30" s="412">
        <v>0.375</v>
      </c>
      <c r="H30" s="414">
        <v>45841</v>
      </c>
      <c r="I30" s="412">
        <v>0.375</v>
      </c>
      <c r="J30" s="280">
        <v>45905</v>
      </c>
      <c r="K30" s="412">
        <v>0.625</v>
      </c>
      <c r="L30" s="280">
        <v>45920</v>
      </c>
      <c r="M30" s="412">
        <v>0.625</v>
      </c>
      <c r="N30" s="280"/>
      <c r="O30" s="351"/>
      <c r="P30" s="280"/>
      <c r="Q30" s="351"/>
      <c r="R30" s="353"/>
      <c r="S30" s="415">
        <f t="shared" si="0"/>
        <v>20</v>
      </c>
      <c r="T30" s="415">
        <f t="shared" si="1"/>
        <v>15</v>
      </c>
      <c r="U30" s="415"/>
      <c r="V30" s="426"/>
      <c r="W30" s="430">
        <v>45824</v>
      </c>
      <c r="X30" s="431">
        <f>COUNTIF(F7:F123,"16/6/2025")</f>
        <v>14</v>
      </c>
      <c r="Z30" s="430">
        <v>45845</v>
      </c>
      <c r="AA30" s="431">
        <f>COUNTIF(H8:H122,"7/7/2025")</f>
        <v>15</v>
      </c>
    </row>
    <row r="31" spans="1:27">
      <c r="A31" s="270" t="s">
        <v>59</v>
      </c>
      <c r="B31" s="270"/>
      <c r="C31" s="309"/>
      <c r="D31" s="309"/>
      <c r="E31" s="309" t="s">
        <v>28</v>
      </c>
      <c r="F31" s="414">
        <v>45821</v>
      </c>
      <c r="G31" s="383" t="s">
        <v>750</v>
      </c>
      <c r="H31" s="414">
        <v>45842</v>
      </c>
      <c r="I31" s="383" t="s">
        <v>750</v>
      </c>
      <c r="J31" s="280">
        <v>45905</v>
      </c>
      <c r="K31" s="383" t="s">
        <v>750</v>
      </c>
      <c r="L31" s="280">
        <v>45923</v>
      </c>
      <c r="M31" s="383" t="s">
        <v>750</v>
      </c>
      <c r="N31" s="280">
        <v>45239</v>
      </c>
      <c r="O31" s="281" t="s">
        <v>746</v>
      </c>
      <c r="P31" s="280"/>
      <c r="Q31" s="281"/>
      <c r="R31" s="347"/>
      <c r="S31" s="415">
        <f t="shared" si="0"/>
        <v>21</v>
      </c>
      <c r="T31" s="415">
        <f t="shared" si="1"/>
        <v>18</v>
      </c>
      <c r="U31" s="415">
        <f t="shared" si="2"/>
        <v>-45239</v>
      </c>
      <c r="V31" s="426"/>
      <c r="W31" s="430">
        <v>45825</v>
      </c>
      <c r="X31" s="431">
        <f>COUNTIF(F7:F123,"17/6/2025")</f>
        <v>14</v>
      </c>
      <c r="Z31" s="430">
        <v>45846</v>
      </c>
      <c r="AA31" s="431">
        <f>COUNTIF(H8:H122,"8/7/2025")</f>
        <v>13</v>
      </c>
    </row>
    <row r="32" spans="1:27">
      <c r="A32" s="270" t="s">
        <v>59</v>
      </c>
      <c r="B32" s="270"/>
      <c r="C32" s="309"/>
      <c r="D32" s="309"/>
      <c r="E32" s="309" t="s">
        <v>738</v>
      </c>
      <c r="F32" s="414">
        <v>45819</v>
      </c>
      <c r="G32" s="383" t="s">
        <v>750</v>
      </c>
      <c r="H32" s="414">
        <v>45840</v>
      </c>
      <c r="I32" s="383" t="s">
        <v>750</v>
      </c>
      <c r="J32" s="280">
        <v>45905</v>
      </c>
      <c r="K32" s="383" t="s">
        <v>750</v>
      </c>
      <c r="L32" s="280">
        <v>45920</v>
      </c>
      <c r="M32" s="383" t="s">
        <v>750</v>
      </c>
      <c r="N32" s="280">
        <v>45239</v>
      </c>
      <c r="O32" s="281" t="s">
        <v>746</v>
      </c>
      <c r="P32" s="280"/>
      <c r="Q32" s="281"/>
      <c r="R32" s="347"/>
      <c r="S32" s="415">
        <f t="shared" si="0"/>
        <v>21</v>
      </c>
      <c r="T32" s="415">
        <f t="shared" si="1"/>
        <v>15</v>
      </c>
      <c r="U32" s="415">
        <f t="shared" si="2"/>
        <v>-45239</v>
      </c>
      <c r="V32" s="426"/>
      <c r="W32" s="430">
        <v>45826</v>
      </c>
      <c r="X32" s="431">
        <f>COUNTIF(F7:F123,"18/6/2025")</f>
        <v>7</v>
      </c>
      <c r="Z32" s="430">
        <v>45847</v>
      </c>
      <c r="AA32" s="431">
        <f>COUNTIF(H8:H122,"9/7/2025")</f>
        <v>9</v>
      </c>
    </row>
    <row r="33" spans="1:27">
      <c r="A33" s="270" t="s">
        <v>61</v>
      </c>
      <c r="B33" s="270"/>
      <c r="C33" s="309"/>
      <c r="D33" s="309"/>
      <c r="E33" s="309" t="s">
        <v>62</v>
      </c>
      <c r="F33" s="414">
        <v>45824</v>
      </c>
      <c r="G33" s="383" t="s">
        <v>746</v>
      </c>
      <c r="H33" s="414">
        <v>45845</v>
      </c>
      <c r="I33" s="383" t="s">
        <v>746</v>
      </c>
      <c r="J33" s="280">
        <v>45911</v>
      </c>
      <c r="K33" s="383" t="s">
        <v>746</v>
      </c>
      <c r="L33" s="280">
        <v>45926</v>
      </c>
      <c r="M33" s="383" t="s">
        <v>746</v>
      </c>
      <c r="N33" s="280">
        <v>45236</v>
      </c>
      <c r="O33" s="351">
        <v>0.625</v>
      </c>
      <c r="P33" s="280"/>
      <c r="Q33" s="351"/>
      <c r="R33" s="353"/>
      <c r="S33" s="415">
        <f t="shared" si="0"/>
        <v>21</v>
      </c>
      <c r="T33" s="415">
        <f t="shared" si="1"/>
        <v>15</v>
      </c>
      <c r="U33" s="415">
        <f t="shared" si="2"/>
        <v>-45236</v>
      </c>
      <c r="V33" s="426"/>
      <c r="W33" s="430">
        <v>45827</v>
      </c>
      <c r="X33" s="431">
        <f>COUNTIF(F7:F123,"19/6/2025")</f>
        <v>13</v>
      </c>
      <c r="Z33" s="430">
        <v>45848</v>
      </c>
      <c r="AA33" s="431">
        <f>COUNTIF(H8:H122,"10/7/2025")</f>
        <v>16</v>
      </c>
    </row>
    <row r="34" spans="1:27">
      <c r="A34" s="270" t="s">
        <v>61</v>
      </c>
      <c r="B34" s="270"/>
      <c r="C34" s="309"/>
      <c r="D34" s="309"/>
      <c r="E34" s="309" t="s">
        <v>63</v>
      </c>
      <c r="F34" s="414">
        <v>45826</v>
      </c>
      <c r="G34" s="383" t="s">
        <v>746</v>
      </c>
      <c r="H34" s="414">
        <v>45847</v>
      </c>
      <c r="I34" s="383" t="s">
        <v>746</v>
      </c>
      <c r="J34" s="280">
        <v>45910</v>
      </c>
      <c r="K34" s="383" t="s">
        <v>747</v>
      </c>
      <c r="L34" s="280">
        <v>45925</v>
      </c>
      <c r="M34" s="383" t="s">
        <v>747</v>
      </c>
      <c r="N34" s="280">
        <v>45236</v>
      </c>
      <c r="O34" s="351">
        <v>0.625</v>
      </c>
      <c r="P34" s="280"/>
      <c r="Q34" s="351"/>
      <c r="R34" s="353"/>
      <c r="S34" s="415">
        <f t="shared" si="0"/>
        <v>21</v>
      </c>
      <c r="T34" s="415">
        <f t="shared" si="1"/>
        <v>15</v>
      </c>
      <c r="U34" s="415">
        <f t="shared" si="2"/>
        <v>-45236</v>
      </c>
      <c r="V34" s="426"/>
      <c r="W34" s="430">
        <v>45828</v>
      </c>
      <c r="X34" s="431">
        <f>COUNTIF(F7:F123,"20/6/2025")</f>
        <v>7</v>
      </c>
      <c r="Z34" s="430">
        <v>45849</v>
      </c>
      <c r="AA34" s="431">
        <f>COUNTIF(H8:H122,"11/7/2025")</f>
        <v>9</v>
      </c>
    </row>
    <row r="35" spans="1:27">
      <c r="A35" s="270" t="s">
        <v>64</v>
      </c>
      <c r="B35" s="270"/>
      <c r="C35" s="309"/>
      <c r="D35" s="309"/>
      <c r="E35" s="309" t="s">
        <v>24</v>
      </c>
      <c r="F35" s="414">
        <v>45820</v>
      </c>
      <c r="G35" s="412">
        <v>0.41666666666666669</v>
      </c>
      <c r="H35" s="414">
        <v>45841</v>
      </c>
      <c r="I35" s="412">
        <v>0.41666666666666669</v>
      </c>
      <c r="J35" s="280">
        <v>45904</v>
      </c>
      <c r="K35" s="412">
        <v>0.41666666666666669</v>
      </c>
      <c r="L35" s="280">
        <v>45919</v>
      </c>
      <c r="M35" s="412">
        <v>0.41666666666666669</v>
      </c>
      <c r="N35" s="280">
        <v>45238</v>
      </c>
      <c r="O35" s="351">
        <v>0.41666666666666669</v>
      </c>
      <c r="P35" s="280"/>
      <c r="Q35" s="351"/>
      <c r="R35" s="353"/>
      <c r="S35" s="415">
        <f t="shared" si="0"/>
        <v>21</v>
      </c>
      <c r="T35" s="415">
        <f t="shared" si="1"/>
        <v>15</v>
      </c>
      <c r="U35" s="415">
        <f t="shared" si="2"/>
        <v>-45238</v>
      </c>
      <c r="V35" s="426"/>
      <c r="W35" s="426"/>
    </row>
    <row r="36" spans="1:27">
      <c r="A36" s="270" t="s">
        <v>65</v>
      </c>
      <c r="B36" s="270"/>
      <c r="C36" s="309"/>
      <c r="D36" s="309"/>
      <c r="E36" s="309" t="s">
        <v>24</v>
      </c>
      <c r="F36" s="414">
        <v>45817</v>
      </c>
      <c r="G36" s="383" t="s">
        <v>746</v>
      </c>
      <c r="H36" s="414">
        <v>45838</v>
      </c>
      <c r="I36" s="383" t="s">
        <v>746</v>
      </c>
      <c r="J36" s="280">
        <v>45901</v>
      </c>
      <c r="K36" s="383" t="s">
        <v>746</v>
      </c>
      <c r="L36" s="280">
        <v>45916</v>
      </c>
      <c r="M36" s="383" t="s">
        <v>746</v>
      </c>
      <c r="N36" s="280">
        <v>45237</v>
      </c>
      <c r="O36" s="281">
        <v>0.375</v>
      </c>
      <c r="P36" s="280"/>
      <c r="Q36" s="281"/>
      <c r="R36" s="347"/>
      <c r="S36" s="415">
        <f t="shared" si="0"/>
        <v>21</v>
      </c>
      <c r="T36" s="415">
        <f t="shared" si="1"/>
        <v>15</v>
      </c>
      <c r="U36" s="415">
        <f t="shared" si="2"/>
        <v>-45237</v>
      </c>
      <c r="V36" s="426"/>
      <c r="W36" s="426"/>
    </row>
    <row r="37" spans="1:27">
      <c r="A37" s="270" t="s">
        <v>66</v>
      </c>
      <c r="B37" s="270"/>
      <c r="C37" s="309"/>
      <c r="D37" s="309"/>
      <c r="E37" s="309" t="s">
        <v>24</v>
      </c>
      <c r="F37" s="414">
        <v>45828</v>
      </c>
      <c r="G37" s="383" t="s">
        <v>746</v>
      </c>
      <c r="H37" s="414">
        <v>45849</v>
      </c>
      <c r="I37" s="383" t="s">
        <v>746</v>
      </c>
      <c r="J37" s="280">
        <v>45910</v>
      </c>
      <c r="K37" s="383" t="s">
        <v>746</v>
      </c>
      <c r="L37" s="280">
        <v>45925</v>
      </c>
      <c r="M37" s="383" t="s">
        <v>746</v>
      </c>
      <c r="N37" s="280">
        <v>45240</v>
      </c>
      <c r="O37" s="412" t="s">
        <v>67</v>
      </c>
      <c r="P37" s="280"/>
      <c r="Q37" s="412"/>
      <c r="R37" s="623"/>
      <c r="S37" s="415">
        <f t="shared" si="0"/>
        <v>21</v>
      </c>
      <c r="T37" s="415">
        <f t="shared" si="1"/>
        <v>15</v>
      </c>
      <c r="U37" s="415">
        <f t="shared" si="2"/>
        <v>-45240</v>
      </c>
      <c r="V37" s="426"/>
      <c r="W37" s="426"/>
    </row>
    <row r="38" spans="1:27">
      <c r="A38" s="270" t="s">
        <v>68</v>
      </c>
      <c r="B38" s="270"/>
      <c r="C38" s="309"/>
      <c r="D38" s="309"/>
      <c r="E38" s="309" t="s">
        <v>24</v>
      </c>
      <c r="F38" s="414">
        <v>45817</v>
      </c>
      <c r="G38" s="412" t="s">
        <v>25</v>
      </c>
      <c r="H38" s="414">
        <v>45838</v>
      </c>
      <c r="I38" s="412" t="s">
        <v>25</v>
      </c>
      <c r="J38" s="280">
        <v>45901</v>
      </c>
      <c r="K38" s="412" t="s">
        <v>25</v>
      </c>
      <c r="L38" s="280">
        <v>45916</v>
      </c>
      <c r="M38" s="412" t="s">
        <v>25</v>
      </c>
      <c r="N38" s="280"/>
      <c r="O38" s="412"/>
      <c r="P38" s="280"/>
      <c r="Q38" s="412"/>
      <c r="R38" s="623"/>
      <c r="S38" s="415">
        <f t="shared" si="0"/>
        <v>21</v>
      </c>
      <c r="T38" s="415">
        <f t="shared" si="1"/>
        <v>15</v>
      </c>
      <c r="U38" s="415"/>
      <c r="V38" s="426"/>
      <c r="W38" s="426"/>
    </row>
    <row r="39" spans="1:27">
      <c r="A39" s="270" t="s">
        <v>69</v>
      </c>
      <c r="B39" s="270"/>
      <c r="C39" s="309"/>
      <c r="D39" s="309"/>
      <c r="E39" s="309" t="s">
        <v>70</v>
      </c>
      <c r="F39" s="414">
        <v>45825</v>
      </c>
      <c r="G39" s="412" t="s">
        <v>25</v>
      </c>
      <c r="H39" s="414">
        <v>45846</v>
      </c>
      <c r="I39" s="412" t="s">
        <v>25</v>
      </c>
      <c r="J39" s="280">
        <v>45909</v>
      </c>
      <c r="K39" s="412" t="s">
        <v>25</v>
      </c>
      <c r="L39" s="280">
        <v>45924</v>
      </c>
      <c r="M39" s="412">
        <v>0.5</v>
      </c>
      <c r="N39" s="280">
        <v>45240</v>
      </c>
      <c r="O39" s="281">
        <v>0.375</v>
      </c>
      <c r="P39" s="280"/>
      <c r="Q39" s="281"/>
      <c r="R39" s="347"/>
      <c r="S39" s="415">
        <f t="shared" si="0"/>
        <v>21</v>
      </c>
      <c r="T39" s="415">
        <f t="shared" si="1"/>
        <v>15</v>
      </c>
      <c r="U39" s="415">
        <f t="shared" si="2"/>
        <v>-45240</v>
      </c>
      <c r="V39" s="426"/>
      <c r="W39" s="426"/>
    </row>
    <row r="40" spans="1:27">
      <c r="A40" s="270" t="s">
        <v>72</v>
      </c>
      <c r="B40" s="270"/>
      <c r="C40" s="309"/>
      <c r="D40" s="309"/>
      <c r="E40" s="309" t="s">
        <v>24</v>
      </c>
      <c r="F40" s="414">
        <v>45827</v>
      </c>
      <c r="G40" s="412">
        <v>0.6875</v>
      </c>
      <c r="H40" s="414">
        <v>45848</v>
      </c>
      <c r="I40" s="412">
        <v>0.6875</v>
      </c>
      <c r="J40" s="280">
        <v>45910</v>
      </c>
      <c r="K40" s="412">
        <v>0.66666666666666663</v>
      </c>
      <c r="L40" s="280">
        <v>45925</v>
      </c>
      <c r="M40" s="412">
        <v>0.66666666666666663</v>
      </c>
      <c r="N40" s="280">
        <v>45238</v>
      </c>
      <c r="O40" s="351">
        <v>0.375</v>
      </c>
      <c r="P40" s="280"/>
      <c r="Q40" s="351"/>
      <c r="R40" s="353"/>
      <c r="S40" s="415">
        <f t="shared" si="0"/>
        <v>21</v>
      </c>
      <c r="T40" s="415">
        <f t="shared" si="1"/>
        <v>15</v>
      </c>
      <c r="U40" s="415">
        <f t="shared" si="2"/>
        <v>-45238</v>
      </c>
      <c r="V40" s="426"/>
      <c r="W40" s="426"/>
    </row>
    <row r="41" spans="1:27">
      <c r="A41" s="270" t="s">
        <v>73</v>
      </c>
      <c r="B41" s="270"/>
      <c r="C41" s="309"/>
      <c r="D41" s="309"/>
      <c r="E41" s="309" t="s">
        <v>24</v>
      </c>
      <c r="F41" s="414">
        <v>45827</v>
      </c>
      <c r="G41" s="412" t="s">
        <v>35</v>
      </c>
      <c r="H41" s="414">
        <v>45848</v>
      </c>
      <c r="I41" s="412" t="s">
        <v>35</v>
      </c>
      <c r="J41" s="280">
        <v>45911</v>
      </c>
      <c r="K41" s="412" t="s">
        <v>35</v>
      </c>
      <c r="L41" s="280">
        <v>45926</v>
      </c>
      <c r="M41" s="412" t="s">
        <v>35</v>
      </c>
      <c r="N41" s="280">
        <v>45240</v>
      </c>
      <c r="O41" s="351">
        <v>0.41666666666666669</v>
      </c>
      <c r="P41" s="280"/>
      <c r="Q41" s="351"/>
      <c r="R41" s="353"/>
      <c r="S41" s="415">
        <f t="shared" si="0"/>
        <v>21</v>
      </c>
      <c r="T41" s="415">
        <f t="shared" si="1"/>
        <v>15</v>
      </c>
      <c r="U41" s="415">
        <f t="shared" si="2"/>
        <v>-45240</v>
      </c>
      <c r="V41" s="426"/>
      <c r="W41" s="426"/>
    </row>
    <row r="42" spans="1:27">
      <c r="A42" s="270" t="s">
        <v>74</v>
      </c>
      <c r="B42" s="270"/>
      <c r="C42" s="309"/>
      <c r="D42" s="309"/>
      <c r="E42" s="309" t="s">
        <v>751</v>
      </c>
      <c r="F42" s="414">
        <v>45820</v>
      </c>
      <c r="G42" s="412" t="s">
        <v>58</v>
      </c>
      <c r="H42" s="414">
        <v>45841</v>
      </c>
      <c r="I42" s="383" t="s">
        <v>750</v>
      </c>
      <c r="J42" s="280">
        <v>45904</v>
      </c>
      <c r="K42" s="383" t="s">
        <v>750</v>
      </c>
      <c r="L42" s="280">
        <v>45919</v>
      </c>
      <c r="M42" s="412" t="s">
        <v>58</v>
      </c>
      <c r="N42" s="280">
        <v>45236</v>
      </c>
      <c r="O42" s="281" t="s">
        <v>752</v>
      </c>
      <c r="P42" s="280"/>
      <c r="Q42" s="281"/>
      <c r="R42" s="347"/>
      <c r="S42" s="415">
        <f t="shared" si="0"/>
        <v>21</v>
      </c>
      <c r="T42" s="415">
        <f t="shared" si="1"/>
        <v>15</v>
      </c>
      <c r="U42" s="415">
        <f t="shared" si="2"/>
        <v>-45236</v>
      </c>
      <c r="V42" s="426"/>
      <c r="W42" s="426"/>
    </row>
    <row r="43" spans="1:27">
      <c r="A43" s="270" t="s">
        <v>74</v>
      </c>
      <c r="B43" s="270"/>
      <c r="C43" s="309"/>
      <c r="D43" s="309"/>
      <c r="E43" s="309" t="s">
        <v>76</v>
      </c>
      <c r="F43" s="414">
        <v>45817</v>
      </c>
      <c r="G43" s="412">
        <v>0.375</v>
      </c>
      <c r="H43" s="414">
        <v>45838</v>
      </c>
      <c r="I43" s="412" t="s">
        <v>25</v>
      </c>
      <c r="J43" s="280">
        <v>45901</v>
      </c>
      <c r="K43" s="412" t="s">
        <v>25</v>
      </c>
      <c r="L43" s="280">
        <v>45916</v>
      </c>
      <c r="M43" s="412" t="s">
        <v>25</v>
      </c>
      <c r="N43" s="280"/>
      <c r="O43" s="281"/>
      <c r="P43" s="280"/>
      <c r="Q43" s="281"/>
      <c r="R43" s="347"/>
      <c r="S43" s="415">
        <f t="shared" si="0"/>
        <v>21</v>
      </c>
      <c r="T43" s="415">
        <f t="shared" si="1"/>
        <v>15</v>
      </c>
      <c r="U43" s="415"/>
      <c r="V43" s="426"/>
      <c r="W43" s="426"/>
    </row>
    <row r="44" spans="1:27">
      <c r="A44" s="270" t="s">
        <v>77</v>
      </c>
      <c r="B44" s="270"/>
      <c r="C44" s="309"/>
      <c r="D44" s="309"/>
      <c r="E44" s="309" t="s">
        <v>24</v>
      </c>
      <c r="F44" s="414">
        <v>45817</v>
      </c>
      <c r="G44" s="412" t="s">
        <v>58</v>
      </c>
      <c r="H44" s="414">
        <v>45838</v>
      </c>
      <c r="I44" s="412" t="s">
        <v>58</v>
      </c>
      <c r="J44" s="280">
        <v>45901</v>
      </c>
      <c r="K44" s="412" t="s">
        <v>58</v>
      </c>
      <c r="L44" s="280">
        <v>45916</v>
      </c>
      <c r="M44" s="412" t="s">
        <v>58</v>
      </c>
      <c r="N44" s="280">
        <v>45238</v>
      </c>
      <c r="O44" s="351">
        <v>0.375</v>
      </c>
      <c r="P44" s="280"/>
      <c r="Q44" s="351"/>
      <c r="R44" s="353"/>
      <c r="S44" s="415">
        <f t="shared" si="0"/>
        <v>21</v>
      </c>
      <c r="T44" s="415">
        <f t="shared" si="1"/>
        <v>15</v>
      </c>
      <c r="U44" s="415">
        <f t="shared" si="2"/>
        <v>-45238</v>
      </c>
      <c r="V44" s="426"/>
      <c r="W44" s="426"/>
    </row>
    <row r="45" spans="1:27">
      <c r="A45" s="270" t="s">
        <v>78</v>
      </c>
      <c r="B45" s="270"/>
      <c r="C45" s="309"/>
      <c r="D45" s="309"/>
      <c r="E45" s="309" t="s">
        <v>753</v>
      </c>
      <c r="F45" s="414">
        <v>45820</v>
      </c>
      <c r="G45" s="412" t="s">
        <v>25</v>
      </c>
      <c r="H45" s="414">
        <v>45841</v>
      </c>
      <c r="I45" s="412" t="s">
        <v>25</v>
      </c>
      <c r="J45" s="280">
        <v>45911</v>
      </c>
      <c r="K45" s="412" t="s">
        <v>25</v>
      </c>
      <c r="L45" s="280">
        <v>45926</v>
      </c>
      <c r="M45" s="412" t="s">
        <v>25</v>
      </c>
      <c r="N45" s="280">
        <v>45237</v>
      </c>
      <c r="O45" s="351">
        <v>0.375</v>
      </c>
      <c r="P45" s="280"/>
      <c r="Q45" s="351"/>
      <c r="R45" s="353"/>
      <c r="S45" s="415">
        <f t="shared" si="0"/>
        <v>21</v>
      </c>
      <c r="T45" s="415">
        <f t="shared" si="1"/>
        <v>15</v>
      </c>
      <c r="U45" s="415">
        <f t="shared" si="2"/>
        <v>-45237</v>
      </c>
      <c r="V45" s="426"/>
      <c r="W45" s="426"/>
    </row>
    <row r="46" spans="1:27">
      <c r="A46" s="270" t="s">
        <v>79</v>
      </c>
      <c r="B46" s="270"/>
      <c r="C46" s="309"/>
      <c r="D46" s="309"/>
      <c r="E46" s="309" t="s">
        <v>24</v>
      </c>
      <c r="F46" s="414">
        <v>45817</v>
      </c>
      <c r="G46" s="412" t="s">
        <v>33</v>
      </c>
      <c r="H46" s="414">
        <v>45838</v>
      </c>
      <c r="I46" s="412" t="s">
        <v>33</v>
      </c>
      <c r="J46" s="280">
        <v>45901</v>
      </c>
      <c r="K46" s="412" t="s">
        <v>33</v>
      </c>
      <c r="L46" s="280">
        <v>45916</v>
      </c>
      <c r="M46" s="412" t="s">
        <v>33</v>
      </c>
      <c r="N46" s="280"/>
      <c r="O46" s="351"/>
      <c r="P46" s="280"/>
      <c r="Q46" s="351"/>
      <c r="R46" s="353"/>
      <c r="S46" s="415">
        <f t="shared" si="0"/>
        <v>21</v>
      </c>
      <c r="T46" s="415">
        <f t="shared" si="1"/>
        <v>15</v>
      </c>
      <c r="U46" s="415"/>
      <c r="V46" s="426"/>
      <c r="W46" s="426"/>
    </row>
    <row r="47" spans="1:27">
      <c r="A47" s="270" t="s">
        <v>80</v>
      </c>
      <c r="B47" s="270"/>
      <c r="C47" s="309"/>
      <c r="D47" s="309"/>
      <c r="E47" s="309" t="s">
        <v>24</v>
      </c>
      <c r="F47" s="414">
        <v>45824</v>
      </c>
      <c r="G47" s="412">
        <v>0.375</v>
      </c>
      <c r="H47" s="414">
        <v>45845</v>
      </c>
      <c r="I47" s="412">
        <v>0.375</v>
      </c>
      <c r="J47" s="280">
        <v>45908</v>
      </c>
      <c r="K47" s="412">
        <v>0.375</v>
      </c>
      <c r="L47" s="280">
        <v>45923</v>
      </c>
      <c r="M47" s="380">
        <v>0.375</v>
      </c>
      <c r="N47" s="280">
        <v>45236</v>
      </c>
      <c r="O47" s="281" t="s">
        <v>746</v>
      </c>
      <c r="P47" s="280"/>
      <c r="Q47" s="281"/>
      <c r="R47" s="347"/>
      <c r="S47" s="415">
        <f t="shared" si="0"/>
        <v>21</v>
      </c>
      <c r="T47" s="415">
        <f t="shared" si="1"/>
        <v>15</v>
      </c>
      <c r="U47" s="415">
        <f t="shared" si="2"/>
        <v>-45236</v>
      </c>
      <c r="V47" s="426"/>
      <c r="W47" s="426"/>
    </row>
    <row r="48" spans="1:27">
      <c r="A48" s="270" t="s">
        <v>81</v>
      </c>
      <c r="B48" s="270"/>
      <c r="C48" s="309"/>
      <c r="D48" s="309"/>
      <c r="E48" s="309" t="s">
        <v>82</v>
      </c>
      <c r="F48" s="414">
        <v>45821</v>
      </c>
      <c r="G48" s="383" t="s">
        <v>750</v>
      </c>
      <c r="H48" s="414">
        <v>45842</v>
      </c>
      <c r="I48" s="383" t="s">
        <v>750</v>
      </c>
      <c r="J48" s="280">
        <v>45905</v>
      </c>
      <c r="K48" s="383" t="s">
        <v>750</v>
      </c>
      <c r="L48" s="280">
        <v>45923</v>
      </c>
      <c r="M48" s="383" t="s">
        <v>750</v>
      </c>
      <c r="N48" s="280">
        <v>45240</v>
      </c>
      <c r="O48" s="281" t="s">
        <v>752</v>
      </c>
      <c r="P48" s="280"/>
      <c r="Q48" s="281"/>
      <c r="R48" s="347"/>
      <c r="S48" s="415">
        <f t="shared" si="0"/>
        <v>21</v>
      </c>
      <c r="T48" s="415">
        <f t="shared" si="1"/>
        <v>18</v>
      </c>
      <c r="U48" s="415">
        <f t="shared" si="2"/>
        <v>-45240</v>
      </c>
      <c r="V48" s="426"/>
      <c r="W48" s="426"/>
    </row>
    <row r="49" spans="1:23">
      <c r="A49" s="270" t="s">
        <v>81</v>
      </c>
      <c r="B49" s="270"/>
      <c r="C49" s="309"/>
      <c r="D49" s="309"/>
      <c r="E49" s="309" t="s">
        <v>83</v>
      </c>
      <c r="F49" s="414">
        <v>45827</v>
      </c>
      <c r="G49" s="412">
        <v>0.41666666666666669</v>
      </c>
      <c r="H49" s="414">
        <v>45842</v>
      </c>
      <c r="I49" s="383" t="s">
        <v>750</v>
      </c>
      <c r="J49" s="280">
        <v>45905</v>
      </c>
      <c r="K49" s="383" t="s">
        <v>750</v>
      </c>
      <c r="L49" s="280">
        <v>45923</v>
      </c>
      <c r="M49" s="383" t="s">
        <v>750</v>
      </c>
      <c r="N49" s="280">
        <v>45240</v>
      </c>
      <c r="O49" s="281" t="s">
        <v>752</v>
      </c>
      <c r="P49" s="280"/>
      <c r="Q49" s="281"/>
      <c r="R49" s="347"/>
      <c r="S49" s="415">
        <f t="shared" si="0"/>
        <v>15</v>
      </c>
      <c r="T49" s="415">
        <f t="shared" si="1"/>
        <v>18</v>
      </c>
      <c r="U49" s="415">
        <f t="shared" si="2"/>
        <v>-45240</v>
      </c>
      <c r="V49" s="426"/>
      <c r="W49" s="426"/>
    </row>
    <row r="50" spans="1:23">
      <c r="A50" s="270" t="s">
        <v>84</v>
      </c>
      <c r="B50" s="270"/>
      <c r="C50" s="309"/>
      <c r="D50" s="309"/>
      <c r="E50" s="309" t="s">
        <v>24</v>
      </c>
      <c r="F50" s="414">
        <v>45817</v>
      </c>
      <c r="G50" s="383" t="s">
        <v>750</v>
      </c>
      <c r="H50" s="414">
        <v>45838</v>
      </c>
      <c r="I50" s="383" t="s">
        <v>750</v>
      </c>
      <c r="J50" s="280">
        <v>45904</v>
      </c>
      <c r="K50" s="383" t="s">
        <v>750</v>
      </c>
      <c r="L50" s="280">
        <v>45919</v>
      </c>
      <c r="M50" s="383" t="s">
        <v>750</v>
      </c>
      <c r="N50" s="280">
        <v>45238</v>
      </c>
      <c r="O50" s="383" t="s">
        <v>750</v>
      </c>
      <c r="P50" s="280"/>
      <c r="Q50" s="383"/>
      <c r="R50" s="624"/>
      <c r="S50" s="415">
        <f t="shared" si="0"/>
        <v>21</v>
      </c>
      <c r="T50" s="415">
        <f t="shared" si="1"/>
        <v>15</v>
      </c>
      <c r="U50" s="415">
        <f t="shared" si="2"/>
        <v>-45238</v>
      </c>
      <c r="V50" s="426"/>
      <c r="W50" s="426"/>
    </row>
    <row r="51" spans="1:23">
      <c r="A51" s="270" t="s">
        <v>87</v>
      </c>
      <c r="B51" s="270"/>
      <c r="C51" s="309"/>
      <c r="D51" s="309"/>
      <c r="E51" s="309" t="s">
        <v>24</v>
      </c>
      <c r="F51" s="414">
        <v>45818</v>
      </c>
      <c r="G51" s="412">
        <v>0.375</v>
      </c>
      <c r="H51" s="414">
        <v>45840</v>
      </c>
      <c r="I51" s="412">
        <v>0.625</v>
      </c>
      <c r="J51" s="280">
        <v>45910</v>
      </c>
      <c r="K51" s="412" t="s">
        <v>25</v>
      </c>
      <c r="L51" s="280">
        <v>45926</v>
      </c>
      <c r="M51" s="412" t="s">
        <v>25</v>
      </c>
      <c r="N51" s="280">
        <v>45239</v>
      </c>
      <c r="O51" s="351">
        <v>0.375</v>
      </c>
      <c r="P51" s="280"/>
      <c r="Q51" s="351"/>
      <c r="R51" s="353"/>
      <c r="S51" s="415">
        <f t="shared" si="0"/>
        <v>22</v>
      </c>
      <c r="T51" s="415">
        <f t="shared" si="1"/>
        <v>16</v>
      </c>
      <c r="U51" s="415">
        <f t="shared" si="2"/>
        <v>-45239</v>
      </c>
      <c r="V51" s="426"/>
      <c r="W51" s="426"/>
    </row>
    <row r="52" spans="1:23">
      <c r="A52" s="270" t="s">
        <v>88</v>
      </c>
      <c r="B52" s="270"/>
      <c r="C52" s="309"/>
      <c r="D52" s="309"/>
      <c r="E52" s="309" t="s">
        <v>24</v>
      </c>
      <c r="F52" s="414">
        <v>45818</v>
      </c>
      <c r="G52" s="383" t="s">
        <v>746</v>
      </c>
      <c r="H52" s="414">
        <v>45848</v>
      </c>
      <c r="I52" s="383" t="s">
        <v>746</v>
      </c>
      <c r="J52" s="280">
        <v>45902</v>
      </c>
      <c r="K52" s="383" t="s">
        <v>746</v>
      </c>
      <c r="L52" s="280">
        <v>45917</v>
      </c>
      <c r="M52" s="383" t="s">
        <v>747</v>
      </c>
      <c r="N52" s="280">
        <v>45236</v>
      </c>
      <c r="O52" s="351">
        <v>0.625</v>
      </c>
      <c r="P52" s="280"/>
      <c r="Q52" s="351"/>
      <c r="R52" s="353"/>
      <c r="S52" s="415">
        <f t="shared" si="0"/>
        <v>30</v>
      </c>
      <c r="T52" s="415">
        <f t="shared" si="1"/>
        <v>15</v>
      </c>
      <c r="U52" s="415">
        <f t="shared" si="2"/>
        <v>-45236</v>
      </c>
      <c r="V52" s="426"/>
      <c r="W52" s="426"/>
    </row>
    <row r="53" spans="1:23">
      <c r="A53" s="270" t="s">
        <v>89</v>
      </c>
      <c r="B53" s="270"/>
      <c r="C53" s="309"/>
      <c r="D53" s="309"/>
      <c r="E53" s="309" t="s">
        <v>24</v>
      </c>
      <c r="F53" s="414">
        <v>45824</v>
      </c>
      <c r="G53" s="412">
        <v>0.375</v>
      </c>
      <c r="H53" s="414">
        <v>45845</v>
      </c>
      <c r="I53" s="412">
        <v>0.375</v>
      </c>
      <c r="J53" s="280">
        <v>45908</v>
      </c>
      <c r="K53" s="412">
        <v>0.375</v>
      </c>
      <c r="L53" s="280">
        <v>45923</v>
      </c>
      <c r="M53" s="380">
        <v>0.375</v>
      </c>
      <c r="N53" s="280"/>
      <c r="O53" s="351"/>
      <c r="P53" s="280"/>
      <c r="Q53" s="351"/>
      <c r="R53" s="353"/>
      <c r="S53" s="415">
        <f t="shared" si="0"/>
        <v>21</v>
      </c>
      <c r="T53" s="415">
        <f t="shared" si="1"/>
        <v>15</v>
      </c>
      <c r="U53" s="415"/>
      <c r="V53" s="426"/>
      <c r="W53" s="426"/>
    </row>
    <row r="54" spans="1:23">
      <c r="A54" s="270" t="s">
        <v>90</v>
      </c>
      <c r="B54" s="270"/>
      <c r="C54" s="309"/>
      <c r="D54" s="309"/>
      <c r="E54" s="309" t="s">
        <v>24</v>
      </c>
      <c r="F54" s="414">
        <v>45825</v>
      </c>
      <c r="G54" s="383" t="s">
        <v>96</v>
      </c>
      <c r="H54" s="414">
        <v>45846</v>
      </c>
      <c r="I54" s="383" t="s">
        <v>96</v>
      </c>
      <c r="J54" s="280">
        <v>45902</v>
      </c>
      <c r="K54" s="383" t="s">
        <v>96</v>
      </c>
      <c r="L54" s="280">
        <v>45917</v>
      </c>
      <c r="M54" s="383" t="s">
        <v>96</v>
      </c>
      <c r="N54" s="280">
        <v>45240</v>
      </c>
      <c r="O54" s="281">
        <v>0.35416666666666669</v>
      </c>
      <c r="P54" s="280"/>
      <c r="Q54" s="281"/>
      <c r="R54" s="347"/>
      <c r="S54" s="415">
        <f t="shared" si="0"/>
        <v>21</v>
      </c>
      <c r="T54" s="415">
        <f t="shared" si="1"/>
        <v>15</v>
      </c>
      <c r="U54" s="415">
        <f t="shared" si="2"/>
        <v>-45240</v>
      </c>
      <c r="V54" s="426"/>
      <c r="W54" s="426"/>
    </row>
    <row r="55" spans="1:23">
      <c r="A55" s="270" t="s">
        <v>91</v>
      </c>
      <c r="B55" s="270"/>
      <c r="C55" s="309"/>
      <c r="D55" s="309"/>
      <c r="E55" s="309" t="s">
        <v>24</v>
      </c>
      <c r="F55" s="414">
        <v>45818</v>
      </c>
      <c r="G55" s="412" t="s">
        <v>25</v>
      </c>
      <c r="H55" s="414">
        <v>45839</v>
      </c>
      <c r="I55" s="412" t="s">
        <v>25</v>
      </c>
      <c r="J55" s="280">
        <v>45902</v>
      </c>
      <c r="K55" s="412" t="s">
        <v>25</v>
      </c>
      <c r="L55" s="280">
        <v>45917</v>
      </c>
      <c r="M55" s="412" t="s">
        <v>25</v>
      </c>
      <c r="N55" s="280"/>
      <c r="O55" s="281"/>
      <c r="P55" s="280"/>
      <c r="Q55" s="281"/>
      <c r="R55" s="347"/>
      <c r="S55" s="415">
        <f t="shared" si="0"/>
        <v>21</v>
      </c>
      <c r="T55" s="415">
        <f t="shared" si="1"/>
        <v>15</v>
      </c>
      <c r="U55" s="415"/>
      <c r="V55" s="426"/>
      <c r="W55" s="426"/>
    </row>
    <row r="56" spans="1:23">
      <c r="A56" s="270" t="s">
        <v>92</v>
      </c>
      <c r="B56" s="270"/>
      <c r="C56" s="309"/>
      <c r="D56" s="309"/>
      <c r="E56" s="309" t="s">
        <v>24</v>
      </c>
      <c r="F56" s="414">
        <v>45821</v>
      </c>
      <c r="G56" s="412" t="s">
        <v>33</v>
      </c>
      <c r="H56" s="414">
        <v>45847</v>
      </c>
      <c r="I56" s="412" t="s">
        <v>33</v>
      </c>
      <c r="J56" s="280">
        <v>45905</v>
      </c>
      <c r="K56" s="412" t="s">
        <v>33</v>
      </c>
      <c r="L56" s="280">
        <v>45922</v>
      </c>
      <c r="M56" s="412" t="s">
        <v>33</v>
      </c>
      <c r="N56" s="280">
        <v>45239</v>
      </c>
      <c r="O56" s="412" t="s">
        <v>33</v>
      </c>
      <c r="P56" s="280"/>
      <c r="Q56" s="412"/>
      <c r="R56" s="623"/>
      <c r="S56" s="415">
        <f t="shared" si="0"/>
        <v>26</v>
      </c>
      <c r="T56" s="415">
        <f t="shared" si="1"/>
        <v>17</v>
      </c>
      <c r="U56" s="415">
        <f t="shared" si="2"/>
        <v>-45239</v>
      </c>
      <c r="V56" s="426"/>
      <c r="W56" s="426"/>
    </row>
    <row r="57" spans="1:23">
      <c r="A57" s="270" t="s">
        <v>93</v>
      </c>
      <c r="B57" s="270"/>
      <c r="C57" s="309"/>
      <c r="D57" s="309"/>
      <c r="E57" s="309" t="s">
        <v>24</v>
      </c>
      <c r="F57" s="414">
        <v>45824</v>
      </c>
      <c r="G57" s="412">
        <v>0.70833333333333337</v>
      </c>
      <c r="H57" s="414">
        <v>45845</v>
      </c>
      <c r="I57" s="412">
        <v>0.70833333333333337</v>
      </c>
      <c r="J57" s="280">
        <v>45904</v>
      </c>
      <c r="K57" s="412">
        <v>0.70833333333333337</v>
      </c>
      <c r="L57" s="280">
        <v>45919</v>
      </c>
      <c r="M57" s="412">
        <v>0.70833333333333337</v>
      </c>
      <c r="N57" s="280">
        <v>45236</v>
      </c>
      <c r="O57" s="281" t="s">
        <v>746</v>
      </c>
      <c r="P57" s="280"/>
      <c r="Q57" s="281"/>
      <c r="R57" s="347"/>
      <c r="S57" s="415">
        <f t="shared" si="0"/>
        <v>21</v>
      </c>
      <c r="T57" s="415">
        <f t="shared" si="1"/>
        <v>15</v>
      </c>
      <c r="U57" s="415">
        <f t="shared" si="2"/>
        <v>-45236</v>
      </c>
      <c r="V57" s="426"/>
      <c r="W57" s="426"/>
    </row>
    <row r="58" spans="1:23">
      <c r="A58" s="270" t="s">
        <v>94</v>
      </c>
      <c r="B58" s="270"/>
      <c r="C58" s="309"/>
      <c r="D58" s="309"/>
      <c r="E58" s="309" t="s">
        <v>24</v>
      </c>
      <c r="F58" s="414">
        <v>45818</v>
      </c>
      <c r="G58" s="412">
        <v>0.625</v>
      </c>
      <c r="H58" s="414">
        <v>45839</v>
      </c>
      <c r="I58" s="412">
        <v>0.625</v>
      </c>
      <c r="J58" s="280">
        <v>45902</v>
      </c>
      <c r="K58" s="412" t="s">
        <v>35</v>
      </c>
      <c r="L58" s="280">
        <v>45917</v>
      </c>
      <c r="M58" s="412" t="s">
        <v>35</v>
      </c>
      <c r="N58" s="280">
        <v>45236</v>
      </c>
      <c r="O58" s="412">
        <v>0.41666666666666669</v>
      </c>
      <c r="P58" s="280"/>
      <c r="Q58" s="412"/>
      <c r="R58" s="623"/>
      <c r="S58" s="415">
        <f t="shared" si="0"/>
        <v>21</v>
      </c>
      <c r="T58" s="415">
        <f t="shared" si="1"/>
        <v>15</v>
      </c>
      <c r="U58" s="415">
        <f t="shared" si="2"/>
        <v>-45236</v>
      </c>
      <c r="V58" s="426"/>
      <c r="W58" s="426"/>
    </row>
    <row r="59" spans="1:23">
      <c r="A59" s="270" t="s">
        <v>95</v>
      </c>
      <c r="B59" s="270"/>
      <c r="C59" s="309"/>
      <c r="D59" s="309"/>
      <c r="E59" s="309" t="s">
        <v>24</v>
      </c>
      <c r="F59" s="414">
        <v>45825</v>
      </c>
      <c r="G59" s="383" t="s">
        <v>96</v>
      </c>
      <c r="H59" s="414">
        <v>45846</v>
      </c>
      <c r="I59" s="383" t="s">
        <v>96</v>
      </c>
      <c r="J59" s="280">
        <v>45909</v>
      </c>
      <c r="K59" s="383" t="s">
        <v>754</v>
      </c>
      <c r="L59" s="280">
        <v>45924</v>
      </c>
      <c r="M59" s="383" t="s">
        <v>754</v>
      </c>
      <c r="N59" s="280">
        <v>45240</v>
      </c>
      <c r="O59" s="384">
        <v>0.58333333333333337</v>
      </c>
      <c r="P59" s="280"/>
      <c r="Q59" s="384"/>
      <c r="R59" s="625"/>
      <c r="S59" s="415">
        <f t="shared" si="0"/>
        <v>21</v>
      </c>
      <c r="T59" s="415">
        <f t="shared" si="1"/>
        <v>15</v>
      </c>
      <c r="U59" s="415">
        <f t="shared" si="2"/>
        <v>-45240</v>
      </c>
      <c r="V59" s="426"/>
      <c r="W59" s="426"/>
    </row>
    <row r="60" spans="1:23">
      <c r="A60" s="270" t="s">
        <v>97</v>
      </c>
      <c r="B60" s="270"/>
      <c r="C60" s="309"/>
      <c r="D60" s="309"/>
      <c r="E60" s="309" t="s">
        <v>24</v>
      </c>
      <c r="F60" s="414">
        <v>45824</v>
      </c>
      <c r="G60" s="412" t="s">
        <v>25</v>
      </c>
      <c r="H60" s="414">
        <v>45845</v>
      </c>
      <c r="I60" s="412" t="s">
        <v>25</v>
      </c>
      <c r="J60" s="280">
        <v>45908</v>
      </c>
      <c r="K60" s="412" t="s">
        <v>25</v>
      </c>
      <c r="L60" s="280">
        <v>45923</v>
      </c>
      <c r="M60" s="412" t="s">
        <v>25</v>
      </c>
      <c r="N60" s="280"/>
      <c r="O60" s="384"/>
      <c r="P60" s="280"/>
      <c r="Q60" s="384"/>
      <c r="R60" s="625"/>
      <c r="S60" s="415">
        <f t="shared" si="0"/>
        <v>21</v>
      </c>
      <c r="T60" s="415">
        <f t="shared" si="1"/>
        <v>15</v>
      </c>
      <c r="U60" s="415"/>
      <c r="V60" s="426"/>
      <c r="W60" s="426"/>
    </row>
    <row r="61" spans="1:23">
      <c r="A61" s="270" t="s">
        <v>98</v>
      </c>
      <c r="B61" s="270"/>
      <c r="C61" s="309"/>
      <c r="D61" s="309"/>
      <c r="E61" s="309" t="s">
        <v>24</v>
      </c>
      <c r="F61" s="414">
        <v>45825</v>
      </c>
      <c r="G61" s="412" t="s">
        <v>67</v>
      </c>
      <c r="H61" s="414">
        <v>45846</v>
      </c>
      <c r="I61" s="412">
        <v>0.41666666666666669</v>
      </c>
      <c r="J61" s="280">
        <v>45909</v>
      </c>
      <c r="K61" s="412" t="s">
        <v>67</v>
      </c>
      <c r="L61" s="280">
        <v>45924</v>
      </c>
      <c r="M61" s="412" t="s">
        <v>67</v>
      </c>
      <c r="N61" s="280">
        <v>45236</v>
      </c>
      <c r="O61" s="351">
        <v>0.375</v>
      </c>
      <c r="P61" s="280"/>
      <c r="Q61" s="351"/>
      <c r="R61" s="353"/>
      <c r="S61" s="415">
        <f t="shared" si="0"/>
        <v>21</v>
      </c>
      <c r="T61" s="415">
        <f t="shared" si="1"/>
        <v>15</v>
      </c>
      <c r="U61" s="415">
        <f t="shared" si="2"/>
        <v>-45236</v>
      </c>
      <c r="V61" s="426"/>
      <c r="W61" s="426"/>
    </row>
    <row r="62" spans="1:23">
      <c r="A62" s="270" t="s">
        <v>99</v>
      </c>
      <c r="B62" s="270"/>
      <c r="C62" s="309"/>
      <c r="D62" s="309"/>
      <c r="E62" s="309" t="s">
        <v>24</v>
      </c>
      <c r="F62" s="414">
        <v>45826</v>
      </c>
      <c r="G62" s="412" t="s">
        <v>25</v>
      </c>
      <c r="H62" s="414">
        <v>45847</v>
      </c>
      <c r="I62" s="412" t="s">
        <v>25</v>
      </c>
      <c r="J62" s="280">
        <v>45908</v>
      </c>
      <c r="K62" s="412" t="s">
        <v>25</v>
      </c>
      <c r="L62" s="280">
        <v>45923</v>
      </c>
      <c r="M62" s="412" t="s">
        <v>25</v>
      </c>
      <c r="N62" s="280"/>
      <c r="O62" s="281"/>
      <c r="P62" s="280"/>
      <c r="Q62" s="281"/>
      <c r="R62" s="347"/>
      <c r="S62" s="415">
        <f t="shared" si="0"/>
        <v>21</v>
      </c>
      <c r="T62" s="415">
        <f t="shared" si="1"/>
        <v>15</v>
      </c>
      <c r="U62" s="415"/>
      <c r="V62" s="426"/>
      <c r="W62" s="426"/>
    </row>
    <row r="63" spans="1:23">
      <c r="A63" s="270" t="s">
        <v>100</v>
      </c>
      <c r="B63" s="270"/>
      <c r="C63" s="309"/>
      <c r="D63" s="309"/>
      <c r="E63" s="309" t="s">
        <v>24</v>
      </c>
      <c r="F63" s="414">
        <v>45818</v>
      </c>
      <c r="G63" s="383" t="s">
        <v>746</v>
      </c>
      <c r="H63" s="414">
        <v>45848</v>
      </c>
      <c r="I63" s="383" t="s">
        <v>746</v>
      </c>
      <c r="J63" s="280">
        <v>45902</v>
      </c>
      <c r="K63" s="383" t="s">
        <v>746</v>
      </c>
      <c r="L63" s="280">
        <v>45917</v>
      </c>
      <c r="M63" s="383" t="s">
        <v>747</v>
      </c>
      <c r="N63" s="280"/>
      <c r="O63" s="351"/>
      <c r="P63" s="280"/>
      <c r="Q63" s="351"/>
      <c r="R63" s="353"/>
      <c r="S63" s="415">
        <f t="shared" si="0"/>
        <v>30</v>
      </c>
      <c r="T63" s="415">
        <f t="shared" si="1"/>
        <v>15</v>
      </c>
      <c r="U63" s="415"/>
      <c r="V63" s="426"/>
      <c r="W63" s="426"/>
    </row>
    <row r="64" spans="1:23">
      <c r="A64" s="270" t="s">
        <v>102</v>
      </c>
      <c r="B64" s="270"/>
      <c r="C64" s="309"/>
      <c r="D64" s="309"/>
      <c r="E64" s="309" t="s">
        <v>24</v>
      </c>
      <c r="F64" s="414">
        <v>45820</v>
      </c>
      <c r="G64" s="412" t="s">
        <v>25</v>
      </c>
      <c r="H64" s="414">
        <v>45848</v>
      </c>
      <c r="I64" s="412" t="s">
        <v>25</v>
      </c>
      <c r="J64" s="280">
        <v>45911</v>
      </c>
      <c r="K64" s="412" t="s">
        <v>25</v>
      </c>
      <c r="L64" s="280">
        <v>45926</v>
      </c>
      <c r="M64" s="412" t="s">
        <v>25</v>
      </c>
      <c r="N64" s="280">
        <v>45240</v>
      </c>
      <c r="O64" s="281">
        <v>0.375</v>
      </c>
      <c r="P64" s="280"/>
      <c r="Q64" s="281"/>
      <c r="R64" s="347"/>
      <c r="S64" s="415">
        <f t="shared" si="0"/>
        <v>28</v>
      </c>
      <c r="T64" s="415">
        <f t="shared" si="1"/>
        <v>15</v>
      </c>
      <c r="U64" s="415">
        <f t="shared" si="2"/>
        <v>-45240</v>
      </c>
      <c r="V64" s="426"/>
      <c r="W64" s="426"/>
    </row>
    <row r="65" spans="1:23">
      <c r="A65" s="270" t="s">
        <v>103</v>
      </c>
      <c r="B65" s="270"/>
      <c r="C65" s="309"/>
      <c r="D65" s="309"/>
      <c r="E65" s="309" t="s">
        <v>24</v>
      </c>
      <c r="F65" s="414">
        <v>45820</v>
      </c>
      <c r="G65" s="412">
        <v>0.39583333333333331</v>
      </c>
      <c r="H65" s="414">
        <v>45842</v>
      </c>
      <c r="I65" s="412">
        <v>0.39583333333333331</v>
      </c>
      <c r="J65" s="280">
        <v>45905</v>
      </c>
      <c r="K65" s="412" t="s">
        <v>33</v>
      </c>
      <c r="L65" s="280">
        <v>45923</v>
      </c>
      <c r="M65" s="412" t="s">
        <v>33</v>
      </c>
      <c r="N65" s="280">
        <v>45238</v>
      </c>
      <c r="O65" s="351">
        <v>0.35416666666666669</v>
      </c>
      <c r="P65" s="280"/>
      <c r="Q65" s="351"/>
      <c r="R65" s="353"/>
      <c r="S65" s="415">
        <f t="shared" si="0"/>
        <v>22</v>
      </c>
      <c r="T65" s="415">
        <f t="shared" si="1"/>
        <v>18</v>
      </c>
      <c r="U65" s="415">
        <f t="shared" si="2"/>
        <v>-45238</v>
      </c>
      <c r="V65" s="426"/>
      <c r="W65" s="426"/>
    </row>
    <row r="66" spans="1:23">
      <c r="A66" s="270" t="s">
        <v>104</v>
      </c>
      <c r="B66" s="270"/>
      <c r="C66" s="309"/>
      <c r="D66" s="309"/>
      <c r="E66" s="309" t="s">
        <v>24</v>
      </c>
      <c r="F66" s="414">
        <v>45827</v>
      </c>
      <c r="G66" s="412">
        <v>0.41666666666666669</v>
      </c>
      <c r="H66" s="414">
        <v>45848</v>
      </c>
      <c r="I66" s="412">
        <v>0.41666666666666669</v>
      </c>
      <c r="J66" s="280">
        <v>45911</v>
      </c>
      <c r="K66" s="412">
        <v>0.41666666666666669</v>
      </c>
      <c r="L66" s="280">
        <v>45926</v>
      </c>
      <c r="M66" s="412">
        <v>0.41666666666666669</v>
      </c>
      <c r="N66" s="280">
        <v>45236</v>
      </c>
      <c r="O66" s="380">
        <v>0.41666666666666669</v>
      </c>
      <c r="P66" s="280"/>
      <c r="Q66" s="380"/>
      <c r="R66" s="626"/>
      <c r="S66" s="415">
        <f t="shared" si="0"/>
        <v>21</v>
      </c>
      <c r="T66" s="415">
        <f t="shared" si="1"/>
        <v>15</v>
      </c>
      <c r="U66" s="415">
        <f t="shared" si="2"/>
        <v>-45236</v>
      </c>
      <c r="V66" s="426"/>
      <c r="W66" s="426"/>
    </row>
    <row r="67" spans="1:23">
      <c r="A67" s="270" t="s">
        <v>106</v>
      </c>
      <c r="B67" s="270"/>
      <c r="C67" s="309"/>
      <c r="D67" s="309"/>
      <c r="E67" s="309" t="s">
        <v>24</v>
      </c>
      <c r="F67" s="414">
        <v>45819</v>
      </c>
      <c r="G67" s="383" t="s">
        <v>747</v>
      </c>
      <c r="H67" s="414">
        <v>45840</v>
      </c>
      <c r="I67" s="383" t="s">
        <v>747</v>
      </c>
      <c r="J67" s="280">
        <v>45903</v>
      </c>
      <c r="K67" s="383" t="s">
        <v>747</v>
      </c>
      <c r="L67" s="280">
        <v>45918</v>
      </c>
      <c r="M67" s="383" t="s">
        <v>747</v>
      </c>
      <c r="N67" s="280">
        <v>45239</v>
      </c>
      <c r="O67" s="351">
        <v>0.70833333333333337</v>
      </c>
      <c r="P67" s="280"/>
      <c r="Q67" s="351"/>
      <c r="R67" s="353"/>
      <c r="S67" s="415">
        <f t="shared" si="0"/>
        <v>21</v>
      </c>
      <c r="T67" s="415">
        <f t="shared" si="1"/>
        <v>15</v>
      </c>
      <c r="U67" s="415">
        <f t="shared" si="2"/>
        <v>-45239</v>
      </c>
      <c r="V67" s="426"/>
      <c r="W67" s="426"/>
    </row>
    <row r="68" spans="1:23">
      <c r="A68" s="270" t="s">
        <v>107</v>
      </c>
      <c r="B68" s="270"/>
      <c r="C68" s="309"/>
      <c r="D68" s="309"/>
      <c r="E68" s="309" t="s">
        <v>24</v>
      </c>
      <c r="F68" s="414">
        <v>45820</v>
      </c>
      <c r="G68" s="412" t="s">
        <v>58</v>
      </c>
      <c r="H68" s="414">
        <v>45841</v>
      </c>
      <c r="I68" s="383" t="s">
        <v>750</v>
      </c>
      <c r="J68" s="280">
        <v>45904</v>
      </c>
      <c r="K68" s="383" t="s">
        <v>750</v>
      </c>
      <c r="L68" s="280">
        <v>45919</v>
      </c>
      <c r="M68" s="412" t="s">
        <v>58</v>
      </c>
      <c r="N68" s="280">
        <v>45239</v>
      </c>
      <c r="O68" s="351">
        <v>0.64583333333333337</v>
      </c>
      <c r="P68" s="280"/>
      <c r="Q68" s="351"/>
      <c r="R68" s="353"/>
      <c r="S68" s="415">
        <f t="shared" si="0"/>
        <v>21</v>
      </c>
      <c r="T68" s="415">
        <f t="shared" si="1"/>
        <v>15</v>
      </c>
      <c r="U68" s="415">
        <f t="shared" si="2"/>
        <v>-45239</v>
      </c>
      <c r="V68" s="426"/>
      <c r="W68" s="426"/>
    </row>
    <row r="69" spans="1:23">
      <c r="A69" s="270" t="s">
        <v>108</v>
      </c>
      <c r="B69" s="270"/>
      <c r="C69" s="309"/>
      <c r="D69" s="309"/>
      <c r="E69" s="309" t="s">
        <v>24</v>
      </c>
      <c r="F69" s="414">
        <v>45825</v>
      </c>
      <c r="G69" s="383" t="s">
        <v>747</v>
      </c>
      <c r="H69" s="414">
        <v>45846</v>
      </c>
      <c r="I69" s="412" t="s">
        <v>25</v>
      </c>
      <c r="J69" s="280">
        <v>45909</v>
      </c>
      <c r="K69" s="383" t="s">
        <v>747</v>
      </c>
      <c r="L69" s="280">
        <v>45924</v>
      </c>
      <c r="M69" s="412">
        <v>0.375</v>
      </c>
      <c r="N69" s="280">
        <v>45237</v>
      </c>
      <c r="O69" s="351">
        <v>0.625</v>
      </c>
      <c r="P69" s="280"/>
      <c r="Q69" s="351"/>
      <c r="R69" s="353"/>
      <c r="S69" s="415">
        <f t="shared" si="0"/>
        <v>21</v>
      </c>
      <c r="T69" s="415">
        <f t="shared" si="1"/>
        <v>15</v>
      </c>
      <c r="U69" s="415">
        <f t="shared" si="2"/>
        <v>-45237</v>
      </c>
      <c r="V69" s="426"/>
      <c r="W69" s="426"/>
    </row>
    <row r="70" spans="1:23">
      <c r="A70" s="270" t="s">
        <v>109</v>
      </c>
      <c r="B70" s="270"/>
      <c r="C70" s="309"/>
      <c r="D70" s="309"/>
      <c r="E70" s="309" t="s">
        <v>24</v>
      </c>
      <c r="F70" s="414">
        <v>45817</v>
      </c>
      <c r="G70" s="380">
        <v>0.35416666666666669</v>
      </c>
      <c r="H70" s="414">
        <v>45838</v>
      </c>
      <c r="I70" s="380">
        <v>0.35416666666666669</v>
      </c>
      <c r="J70" s="280">
        <v>45901</v>
      </c>
      <c r="K70" s="380">
        <v>0.35416666666666669</v>
      </c>
      <c r="L70" s="280">
        <v>45916</v>
      </c>
      <c r="M70" s="380">
        <v>0.35416666666666669</v>
      </c>
      <c r="N70" s="280">
        <v>45238</v>
      </c>
      <c r="O70" s="351">
        <v>0.33333333333333331</v>
      </c>
      <c r="P70" s="280"/>
      <c r="Q70" s="351"/>
      <c r="R70" s="353"/>
      <c r="S70" s="415">
        <f t="shared" si="0"/>
        <v>21</v>
      </c>
      <c r="T70" s="415">
        <f t="shared" si="1"/>
        <v>15</v>
      </c>
      <c r="U70" s="415">
        <f t="shared" si="2"/>
        <v>-45238</v>
      </c>
      <c r="V70" s="426"/>
      <c r="W70" s="426"/>
    </row>
    <row r="71" spans="1:23">
      <c r="A71" s="270" t="s">
        <v>110</v>
      </c>
      <c r="B71" s="270"/>
      <c r="C71" s="296"/>
      <c r="D71" s="309"/>
      <c r="E71" s="309" t="s">
        <v>24</v>
      </c>
      <c r="F71" s="414">
        <v>45826</v>
      </c>
      <c r="G71" s="380">
        <v>0.375</v>
      </c>
      <c r="H71" s="414">
        <v>45847</v>
      </c>
      <c r="I71" s="380">
        <v>0.375</v>
      </c>
      <c r="J71" s="280">
        <v>45910</v>
      </c>
      <c r="K71" s="412">
        <v>0.41666666666666669</v>
      </c>
      <c r="L71" s="280">
        <v>45925</v>
      </c>
      <c r="M71" s="412">
        <v>0.41666666666666669</v>
      </c>
      <c r="N71" s="280"/>
      <c r="O71" s="351"/>
      <c r="P71" s="280"/>
      <c r="Q71" s="351"/>
      <c r="R71" s="353"/>
      <c r="S71" s="415">
        <f t="shared" si="0"/>
        <v>21</v>
      </c>
      <c r="T71" s="415">
        <f t="shared" si="1"/>
        <v>15</v>
      </c>
      <c r="U71" s="415"/>
      <c r="V71" s="426"/>
      <c r="W71" s="426"/>
    </row>
    <row r="72" spans="1:23">
      <c r="A72" s="270" t="s">
        <v>111</v>
      </c>
      <c r="B72" s="270"/>
      <c r="C72" s="303"/>
      <c r="D72" s="309"/>
      <c r="E72" s="309" t="s">
        <v>24</v>
      </c>
      <c r="F72" s="414">
        <v>45825</v>
      </c>
      <c r="G72" s="412" t="s">
        <v>67</v>
      </c>
      <c r="H72" s="414">
        <v>45846</v>
      </c>
      <c r="I72" s="412" t="s">
        <v>67</v>
      </c>
      <c r="J72" s="280">
        <v>45909</v>
      </c>
      <c r="K72" s="412" t="s">
        <v>67</v>
      </c>
      <c r="L72" s="280">
        <v>45924</v>
      </c>
      <c r="M72" s="412" t="s">
        <v>67</v>
      </c>
      <c r="N72" s="280">
        <v>45236</v>
      </c>
      <c r="O72" s="412" t="s">
        <v>67</v>
      </c>
      <c r="P72" s="280"/>
      <c r="Q72" s="412"/>
      <c r="R72" s="623"/>
      <c r="S72" s="415">
        <f t="shared" ref="S72:S122" si="3">H72-F72</f>
        <v>21</v>
      </c>
      <c r="T72" s="415">
        <f t="shared" ref="T72:T122" si="4">L72-J72</f>
        <v>15</v>
      </c>
      <c r="U72" s="415">
        <f t="shared" si="2"/>
        <v>-45236</v>
      </c>
      <c r="V72" s="426"/>
      <c r="W72" s="426"/>
    </row>
    <row r="73" spans="1:23">
      <c r="A73" s="270" t="s">
        <v>112</v>
      </c>
      <c r="B73" s="270"/>
      <c r="C73" s="309"/>
      <c r="D73" s="309"/>
      <c r="E73" s="309" t="s">
        <v>24</v>
      </c>
      <c r="F73" s="414">
        <v>45818</v>
      </c>
      <c r="G73" s="412">
        <v>0.625</v>
      </c>
      <c r="H73" s="414">
        <v>45839</v>
      </c>
      <c r="I73" s="412">
        <v>0.625</v>
      </c>
      <c r="J73" s="280">
        <v>45902</v>
      </c>
      <c r="K73" s="412" t="s">
        <v>35</v>
      </c>
      <c r="L73" s="280">
        <v>45917</v>
      </c>
      <c r="M73" s="412" t="s">
        <v>35</v>
      </c>
      <c r="N73" s="280">
        <v>45236</v>
      </c>
      <c r="O73" s="281" t="s">
        <v>746</v>
      </c>
      <c r="P73" s="280"/>
      <c r="Q73" s="281"/>
      <c r="R73" s="347"/>
      <c r="S73" s="415">
        <f t="shared" si="3"/>
        <v>21</v>
      </c>
      <c r="T73" s="415">
        <f t="shared" si="4"/>
        <v>15</v>
      </c>
      <c r="U73" s="415">
        <f t="shared" si="2"/>
        <v>-45236</v>
      </c>
      <c r="V73" s="426"/>
      <c r="W73" s="426"/>
    </row>
    <row r="74" spans="1:23">
      <c r="A74" s="270" t="s">
        <v>113</v>
      </c>
      <c r="B74" s="270"/>
      <c r="C74" s="309"/>
      <c r="D74" s="309"/>
      <c r="E74" s="309" t="s">
        <v>24</v>
      </c>
      <c r="F74" s="414">
        <v>45820</v>
      </c>
      <c r="G74" s="412" t="s">
        <v>25</v>
      </c>
      <c r="H74" s="414">
        <v>45841</v>
      </c>
      <c r="I74" s="412" t="s">
        <v>25</v>
      </c>
      <c r="J74" s="280">
        <v>45911</v>
      </c>
      <c r="K74" s="412">
        <v>0.625</v>
      </c>
      <c r="L74" s="280">
        <v>45926</v>
      </c>
      <c r="M74" s="412" t="s">
        <v>58</v>
      </c>
      <c r="N74" s="280">
        <v>45240</v>
      </c>
      <c r="O74" s="281" t="s">
        <v>755</v>
      </c>
      <c r="P74" s="280"/>
      <c r="Q74" s="281"/>
      <c r="R74" s="347"/>
      <c r="S74" s="415">
        <f t="shared" si="3"/>
        <v>21</v>
      </c>
      <c r="T74" s="415">
        <f t="shared" si="4"/>
        <v>15</v>
      </c>
      <c r="U74" s="415">
        <f t="shared" ref="U74:U122" si="5">P74-N74</f>
        <v>-45240</v>
      </c>
      <c r="V74" s="426"/>
      <c r="W74" s="426"/>
    </row>
    <row r="75" spans="1:23">
      <c r="A75" s="270" t="s">
        <v>114</v>
      </c>
      <c r="B75" s="270"/>
      <c r="C75" s="309"/>
      <c r="D75" s="309"/>
      <c r="E75" s="309" t="s">
        <v>24</v>
      </c>
      <c r="F75" s="414">
        <v>45819</v>
      </c>
      <c r="G75" s="383" t="s">
        <v>750</v>
      </c>
      <c r="H75" s="414">
        <v>45840</v>
      </c>
      <c r="I75" s="383" t="s">
        <v>750</v>
      </c>
      <c r="J75" s="280">
        <v>45905</v>
      </c>
      <c r="K75" s="383" t="s">
        <v>747</v>
      </c>
      <c r="L75" s="280">
        <v>45920</v>
      </c>
      <c r="M75" s="383" t="s">
        <v>747</v>
      </c>
      <c r="N75" s="280">
        <v>45238</v>
      </c>
      <c r="O75" s="381" t="s">
        <v>96</v>
      </c>
      <c r="P75" s="280"/>
      <c r="Q75" s="381"/>
      <c r="R75" s="627"/>
      <c r="S75" s="415">
        <f t="shared" si="3"/>
        <v>21</v>
      </c>
      <c r="T75" s="415">
        <f t="shared" si="4"/>
        <v>15</v>
      </c>
      <c r="U75" s="415">
        <f t="shared" si="5"/>
        <v>-45238</v>
      </c>
      <c r="V75" s="426"/>
      <c r="W75" s="426"/>
    </row>
    <row r="76" spans="1:23">
      <c r="A76" s="270" t="s">
        <v>115</v>
      </c>
      <c r="B76" s="270"/>
      <c r="C76" s="309"/>
      <c r="D76" s="309"/>
      <c r="E76" s="309" t="s">
        <v>24</v>
      </c>
      <c r="F76" s="414">
        <v>45825</v>
      </c>
      <c r="G76" s="412" t="s">
        <v>25</v>
      </c>
      <c r="H76" s="414">
        <v>45847</v>
      </c>
      <c r="I76" s="412" t="s">
        <v>25</v>
      </c>
      <c r="J76" s="280">
        <v>45903</v>
      </c>
      <c r="K76" s="412" t="s">
        <v>25</v>
      </c>
      <c r="L76" s="280">
        <v>45918</v>
      </c>
      <c r="M76" s="412" t="s">
        <v>25</v>
      </c>
      <c r="N76" s="280">
        <v>45236</v>
      </c>
      <c r="O76" s="281" t="s">
        <v>746</v>
      </c>
      <c r="P76" s="280"/>
      <c r="Q76" s="281"/>
      <c r="R76" s="347"/>
      <c r="S76" s="415">
        <f t="shared" si="3"/>
        <v>22</v>
      </c>
      <c r="T76" s="415">
        <f t="shared" si="4"/>
        <v>15</v>
      </c>
      <c r="U76" s="415">
        <f t="shared" si="5"/>
        <v>-45236</v>
      </c>
      <c r="V76" s="426"/>
      <c r="W76" s="426"/>
    </row>
    <row r="77" spans="1:23">
      <c r="A77" s="270" t="s">
        <v>116</v>
      </c>
      <c r="B77" s="270"/>
      <c r="C77" s="309"/>
      <c r="D77" s="309"/>
      <c r="E77" s="309" t="s">
        <v>24</v>
      </c>
      <c r="F77" s="414">
        <v>45824</v>
      </c>
      <c r="G77" s="412">
        <v>0.375</v>
      </c>
      <c r="H77" s="414">
        <v>45845</v>
      </c>
      <c r="I77" s="412">
        <v>0.375</v>
      </c>
      <c r="J77" s="280">
        <v>45904</v>
      </c>
      <c r="K77" s="412">
        <v>0.375</v>
      </c>
      <c r="L77" s="280">
        <v>45919</v>
      </c>
      <c r="M77" s="380">
        <v>0.375</v>
      </c>
      <c r="N77" s="280">
        <v>45236</v>
      </c>
      <c r="O77" s="281" t="s">
        <v>746</v>
      </c>
      <c r="P77" s="280"/>
      <c r="Q77" s="281"/>
      <c r="R77" s="347"/>
      <c r="S77" s="415">
        <f t="shared" si="3"/>
        <v>21</v>
      </c>
      <c r="T77" s="415">
        <f t="shared" si="4"/>
        <v>15</v>
      </c>
      <c r="U77" s="415">
        <f t="shared" si="5"/>
        <v>-45236</v>
      </c>
      <c r="V77" s="426"/>
      <c r="W77" s="426"/>
    </row>
    <row r="78" spans="1:23">
      <c r="A78" s="270" t="s">
        <v>117</v>
      </c>
      <c r="B78" s="270"/>
      <c r="C78" s="309"/>
      <c r="D78" s="309"/>
      <c r="E78" s="309" t="s">
        <v>24</v>
      </c>
      <c r="F78" s="414">
        <v>45818</v>
      </c>
      <c r="G78" s="412" t="s">
        <v>33</v>
      </c>
      <c r="H78" s="414">
        <v>45839</v>
      </c>
      <c r="I78" s="412" t="s">
        <v>33</v>
      </c>
      <c r="J78" s="280">
        <v>45903</v>
      </c>
      <c r="K78" s="412" t="s">
        <v>33</v>
      </c>
      <c r="L78" s="280">
        <v>45918</v>
      </c>
      <c r="M78" s="412">
        <v>0.625</v>
      </c>
      <c r="N78" s="280"/>
      <c r="O78" s="281"/>
      <c r="P78" s="280"/>
      <c r="Q78" s="281"/>
      <c r="R78" s="347"/>
      <c r="S78" s="415">
        <f t="shared" si="3"/>
        <v>21</v>
      </c>
      <c r="T78" s="415">
        <f t="shared" si="4"/>
        <v>15</v>
      </c>
      <c r="U78" s="415"/>
      <c r="V78" s="426"/>
      <c r="W78" s="426"/>
    </row>
    <row r="79" spans="1:23">
      <c r="A79" s="270" t="s">
        <v>118</v>
      </c>
      <c r="B79" s="270"/>
      <c r="C79" s="309"/>
      <c r="D79" s="309"/>
      <c r="E79" s="309" t="s">
        <v>24</v>
      </c>
      <c r="F79" s="414">
        <v>45820</v>
      </c>
      <c r="G79" s="412">
        <v>0.41666666666666669</v>
      </c>
      <c r="H79" s="414">
        <v>45841</v>
      </c>
      <c r="I79" s="412">
        <v>0.41666666666666669</v>
      </c>
      <c r="J79" s="280">
        <v>45904</v>
      </c>
      <c r="K79" s="412">
        <v>0.41666666666666669</v>
      </c>
      <c r="L79" s="280">
        <v>45919</v>
      </c>
      <c r="M79" s="412">
        <v>0.41666666666666669</v>
      </c>
      <c r="N79" s="280"/>
      <c r="O79" s="281"/>
      <c r="P79" s="280"/>
      <c r="Q79" s="281"/>
      <c r="R79" s="347"/>
      <c r="S79" s="415">
        <f t="shared" si="3"/>
        <v>21</v>
      </c>
      <c r="T79" s="415">
        <f t="shared" si="4"/>
        <v>15</v>
      </c>
      <c r="U79" s="415"/>
      <c r="V79" s="426"/>
      <c r="W79" s="426"/>
    </row>
    <row r="80" spans="1:23">
      <c r="A80" s="270" t="s">
        <v>119</v>
      </c>
      <c r="B80" s="270"/>
      <c r="C80" s="309"/>
      <c r="D80" s="309"/>
      <c r="E80" s="309" t="s">
        <v>24</v>
      </c>
      <c r="F80" s="414">
        <v>45827</v>
      </c>
      <c r="G80" s="412" t="s">
        <v>35</v>
      </c>
      <c r="H80" s="414">
        <v>45848</v>
      </c>
      <c r="I80" s="412" t="s">
        <v>35</v>
      </c>
      <c r="J80" s="280">
        <v>45911</v>
      </c>
      <c r="K80" s="412" t="s">
        <v>35</v>
      </c>
      <c r="L80" s="280">
        <v>45926</v>
      </c>
      <c r="M80" s="412" t="s">
        <v>35</v>
      </c>
      <c r="N80" s="280"/>
      <c r="O80" s="412"/>
      <c r="P80" s="280"/>
      <c r="Q80" s="412"/>
      <c r="R80" s="623"/>
      <c r="S80" s="415">
        <f t="shared" si="3"/>
        <v>21</v>
      </c>
      <c r="T80" s="415">
        <f t="shared" si="4"/>
        <v>15</v>
      </c>
      <c r="U80" s="415"/>
      <c r="V80" s="426"/>
      <c r="W80" s="426"/>
    </row>
    <row r="81" spans="1:23">
      <c r="A81" s="270" t="s">
        <v>120</v>
      </c>
      <c r="B81" s="270"/>
      <c r="C81" s="309"/>
      <c r="D81" s="309"/>
      <c r="E81" s="309" t="s">
        <v>24</v>
      </c>
      <c r="F81" s="414">
        <v>45820</v>
      </c>
      <c r="G81" s="412">
        <v>0.41666666666666669</v>
      </c>
      <c r="H81" s="414">
        <v>45841</v>
      </c>
      <c r="I81" s="412">
        <v>0.41666666666666669</v>
      </c>
      <c r="J81" s="280">
        <v>45904</v>
      </c>
      <c r="K81" s="412">
        <v>0.41666666666666669</v>
      </c>
      <c r="L81" s="280">
        <v>45919</v>
      </c>
      <c r="M81" s="412">
        <v>0.41666666666666669</v>
      </c>
      <c r="N81" s="280"/>
      <c r="O81" s="412"/>
      <c r="P81" s="280"/>
      <c r="Q81" s="412"/>
      <c r="R81" s="623"/>
      <c r="S81" s="415">
        <f t="shared" si="3"/>
        <v>21</v>
      </c>
      <c r="T81" s="415">
        <f t="shared" si="4"/>
        <v>15</v>
      </c>
      <c r="U81" s="415"/>
      <c r="V81" s="426"/>
      <c r="W81" s="426"/>
    </row>
    <row r="82" spans="1:23">
      <c r="A82" s="270" t="s">
        <v>121</v>
      </c>
      <c r="B82" s="270"/>
      <c r="C82" s="309"/>
      <c r="D82" s="309"/>
      <c r="E82" s="309" t="s">
        <v>24</v>
      </c>
      <c r="F82" s="414">
        <v>45827</v>
      </c>
      <c r="G82" s="412" t="s">
        <v>67</v>
      </c>
      <c r="H82" s="414">
        <v>45848</v>
      </c>
      <c r="I82" s="412" t="s">
        <v>67</v>
      </c>
      <c r="J82" s="280">
        <v>45910</v>
      </c>
      <c r="K82" s="412" t="s">
        <v>67</v>
      </c>
      <c r="L82" s="280">
        <v>45925</v>
      </c>
      <c r="M82" s="412" t="s">
        <v>67</v>
      </c>
      <c r="N82" s="280">
        <v>45236</v>
      </c>
      <c r="O82" s="351">
        <v>0.66666666666666663</v>
      </c>
      <c r="P82" s="280"/>
      <c r="Q82" s="351"/>
      <c r="R82" s="353"/>
      <c r="S82" s="415">
        <f t="shared" si="3"/>
        <v>21</v>
      </c>
      <c r="T82" s="415">
        <f t="shared" si="4"/>
        <v>15</v>
      </c>
      <c r="U82" s="415">
        <f t="shared" si="5"/>
        <v>-45236</v>
      </c>
      <c r="V82" s="426"/>
      <c r="W82" s="426"/>
    </row>
    <row r="83" spans="1:23">
      <c r="A83" s="270" t="s">
        <v>123</v>
      </c>
      <c r="B83" s="270"/>
      <c r="C83" s="309"/>
      <c r="D83" s="309"/>
      <c r="E83" s="309" t="s">
        <v>124</v>
      </c>
      <c r="F83" s="414">
        <v>45821</v>
      </c>
      <c r="G83" s="412">
        <v>0.41666666666666669</v>
      </c>
      <c r="H83" s="414">
        <v>45842</v>
      </c>
      <c r="I83" s="412">
        <v>0.41666666666666669</v>
      </c>
      <c r="J83" s="280">
        <v>45905</v>
      </c>
      <c r="K83" s="412">
        <v>0.41666666666666669</v>
      </c>
      <c r="L83" s="280">
        <v>45923</v>
      </c>
      <c r="M83" s="412">
        <v>0.41666666666666669</v>
      </c>
      <c r="N83" s="280">
        <v>45240</v>
      </c>
      <c r="O83" s="281" t="s">
        <v>752</v>
      </c>
      <c r="P83" s="280"/>
      <c r="Q83" s="281"/>
      <c r="R83" s="347"/>
      <c r="S83" s="415">
        <f t="shared" si="3"/>
        <v>21</v>
      </c>
      <c r="T83" s="415">
        <f t="shared" si="4"/>
        <v>18</v>
      </c>
      <c r="U83" s="415">
        <f t="shared" si="5"/>
        <v>-45240</v>
      </c>
      <c r="V83" s="426"/>
      <c r="W83" s="426"/>
    </row>
    <row r="84" spans="1:23">
      <c r="A84" s="270" t="s">
        <v>123</v>
      </c>
      <c r="B84" s="270"/>
      <c r="C84" s="309"/>
      <c r="D84" s="309"/>
      <c r="E84" s="309" t="s">
        <v>753</v>
      </c>
      <c r="F84" s="414">
        <v>45821</v>
      </c>
      <c r="G84" s="412">
        <v>0.5</v>
      </c>
      <c r="H84" s="414">
        <v>45842</v>
      </c>
      <c r="I84" s="412">
        <v>0.5</v>
      </c>
      <c r="J84" s="280">
        <v>45905</v>
      </c>
      <c r="K84" s="412">
        <v>0.5</v>
      </c>
      <c r="L84" s="280">
        <v>45923</v>
      </c>
      <c r="M84" s="412">
        <v>0.5</v>
      </c>
      <c r="N84" s="280">
        <v>45240</v>
      </c>
      <c r="O84" s="281" t="s">
        <v>752</v>
      </c>
      <c r="P84" s="280"/>
      <c r="Q84" s="281"/>
      <c r="R84" s="347"/>
      <c r="S84" s="415">
        <f t="shared" si="3"/>
        <v>21</v>
      </c>
      <c r="T84" s="415">
        <f t="shared" si="4"/>
        <v>18</v>
      </c>
      <c r="U84" s="415">
        <f t="shared" si="5"/>
        <v>-45240</v>
      </c>
      <c r="V84" s="426"/>
      <c r="W84" s="426"/>
    </row>
    <row r="85" spans="1:23">
      <c r="A85" s="270" t="s">
        <v>126</v>
      </c>
      <c r="B85" s="270"/>
      <c r="C85" s="309"/>
      <c r="D85" s="309"/>
      <c r="E85" s="309" t="s">
        <v>24</v>
      </c>
      <c r="F85" s="414">
        <v>45825</v>
      </c>
      <c r="G85" s="412" t="s">
        <v>25</v>
      </c>
      <c r="H85" s="414">
        <v>45846</v>
      </c>
      <c r="I85" s="412" t="s">
        <v>25</v>
      </c>
      <c r="J85" s="280">
        <v>45903</v>
      </c>
      <c r="K85" s="412" t="s">
        <v>25</v>
      </c>
      <c r="L85" s="280">
        <v>45924</v>
      </c>
      <c r="M85" s="412" t="s">
        <v>25</v>
      </c>
      <c r="N85" s="280">
        <v>45237</v>
      </c>
      <c r="O85" s="351">
        <v>0.375</v>
      </c>
      <c r="P85" s="280"/>
      <c r="Q85" s="351"/>
      <c r="R85" s="353"/>
      <c r="S85" s="415">
        <f t="shared" si="3"/>
        <v>21</v>
      </c>
      <c r="T85" s="415">
        <f t="shared" si="4"/>
        <v>21</v>
      </c>
      <c r="U85" s="415">
        <f t="shared" si="5"/>
        <v>-45237</v>
      </c>
      <c r="V85" s="426"/>
      <c r="W85" s="426"/>
    </row>
    <row r="86" spans="1:23">
      <c r="A86" s="270" t="s">
        <v>736</v>
      </c>
      <c r="B86" s="270"/>
      <c r="C86" s="296"/>
      <c r="D86" s="309"/>
      <c r="E86" s="309" t="s">
        <v>24</v>
      </c>
      <c r="F86" s="414">
        <v>45818</v>
      </c>
      <c r="G86" s="412">
        <v>0.375</v>
      </c>
      <c r="H86" s="414">
        <v>45845</v>
      </c>
      <c r="I86" s="412">
        <v>0.375</v>
      </c>
      <c r="J86" s="280">
        <v>45902</v>
      </c>
      <c r="K86" s="412">
        <v>0.375</v>
      </c>
      <c r="L86" s="280">
        <v>45917</v>
      </c>
      <c r="M86" s="412">
        <v>0.375</v>
      </c>
      <c r="N86" s="280"/>
      <c r="O86" s="351"/>
      <c r="P86" s="280"/>
      <c r="Q86" s="351"/>
      <c r="R86" s="353"/>
      <c r="S86" s="415">
        <f t="shared" si="3"/>
        <v>27</v>
      </c>
      <c r="T86" s="415">
        <f t="shared" si="4"/>
        <v>15</v>
      </c>
      <c r="U86" s="415"/>
      <c r="V86" s="426"/>
      <c r="W86" s="426"/>
    </row>
    <row r="87" spans="1:23">
      <c r="A87" s="270" t="s">
        <v>756</v>
      </c>
      <c r="B87" s="270"/>
      <c r="C87" s="296"/>
      <c r="D87" s="309"/>
      <c r="E87" s="309" t="s">
        <v>24</v>
      </c>
      <c r="F87" s="414">
        <v>45819</v>
      </c>
      <c r="G87" s="412">
        <v>0.625</v>
      </c>
      <c r="H87" s="414">
        <v>45847</v>
      </c>
      <c r="I87" s="412">
        <v>0.375</v>
      </c>
      <c r="J87" s="280">
        <v>45903</v>
      </c>
      <c r="K87" s="412">
        <v>0.375</v>
      </c>
      <c r="L87" s="280">
        <v>45918</v>
      </c>
      <c r="M87" s="412">
        <v>0.375</v>
      </c>
      <c r="N87" s="280"/>
      <c r="O87" s="351"/>
      <c r="P87" s="280"/>
      <c r="Q87" s="351"/>
      <c r="R87" s="353"/>
      <c r="S87" s="415">
        <f t="shared" si="3"/>
        <v>28</v>
      </c>
      <c r="T87" s="415">
        <f t="shared" si="4"/>
        <v>15</v>
      </c>
      <c r="U87" s="415"/>
      <c r="V87" s="426"/>
      <c r="W87" s="426"/>
    </row>
    <row r="88" spans="1:23">
      <c r="A88" s="270" t="s">
        <v>127</v>
      </c>
      <c r="B88" s="270"/>
      <c r="C88" s="303"/>
      <c r="D88" s="309"/>
      <c r="E88" s="309" t="s">
        <v>24</v>
      </c>
      <c r="F88" s="414">
        <v>45825</v>
      </c>
      <c r="G88" s="380">
        <v>0.5</v>
      </c>
      <c r="H88" s="414">
        <v>45846</v>
      </c>
      <c r="I88" s="380">
        <v>0.5</v>
      </c>
      <c r="J88" s="280">
        <v>45909</v>
      </c>
      <c r="K88" s="380">
        <v>0.5</v>
      </c>
      <c r="L88" s="280">
        <v>45924</v>
      </c>
      <c r="M88" s="380">
        <v>0.5</v>
      </c>
      <c r="N88" s="280">
        <v>45240</v>
      </c>
      <c r="O88" s="380">
        <v>0.5</v>
      </c>
      <c r="P88" s="280"/>
      <c r="Q88" s="380"/>
      <c r="R88" s="626"/>
      <c r="S88" s="415">
        <f t="shared" si="3"/>
        <v>21</v>
      </c>
      <c r="T88" s="415">
        <f t="shared" si="4"/>
        <v>15</v>
      </c>
      <c r="U88" s="415">
        <f t="shared" si="5"/>
        <v>-45240</v>
      </c>
      <c r="V88" s="426"/>
      <c r="W88" s="426"/>
    </row>
    <row r="89" spans="1:23">
      <c r="A89" s="270" t="s">
        <v>128</v>
      </c>
      <c r="B89" s="270"/>
      <c r="C89" s="309"/>
      <c r="D89" s="309"/>
      <c r="E89" s="309" t="s">
        <v>24</v>
      </c>
      <c r="F89" s="414">
        <v>45824</v>
      </c>
      <c r="G89" s="281" t="s">
        <v>757</v>
      </c>
      <c r="H89" s="414">
        <v>45845</v>
      </c>
      <c r="I89" s="281" t="s">
        <v>757</v>
      </c>
      <c r="J89" s="280">
        <v>45908</v>
      </c>
      <c r="K89" s="281" t="s">
        <v>757</v>
      </c>
      <c r="L89" s="280">
        <v>45923</v>
      </c>
      <c r="M89" s="281" t="s">
        <v>757</v>
      </c>
      <c r="N89" s="280">
        <v>45240</v>
      </c>
      <c r="O89" s="351">
        <v>0.35416666666666669</v>
      </c>
      <c r="P89" s="280"/>
      <c r="Q89" s="351"/>
      <c r="R89" s="353"/>
      <c r="S89" s="415">
        <f t="shared" si="3"/>
        <v>21</v>
      </c>
      <c r="T89" s="415">
        <f t="shared" si="4"/>
        <v>15</v>
      </c>
      <c r="U89" s="415">
        <f t="shared" si="5"/>
        <v>-45240</v>
      </c>
      <c r="V89" s="426"/>
      <c r="W89" s="426"/>
    </row>
    <row r="90" spans="1:23">
      <c r="A90" s="270" t="s">
        <v>129</v>
      </c>
      <c r="B90" s="270"/>
      <c r="C90" s="622"/>
      <c r="D90" s="309"/>
      <c r="E90" s="309" t="s">
        <v>24</v>
      </c>
      <c r="F90" s="414">
        <v>45825</v>
      </c>
      <c r="G90" s="380">
        <v>0.5</v>
      </c>
      <c r="H90" s="414">
        <v>45846</v>
      </c>
      <c r="I90" s="380">
        <v>0.5</v>
      </c>
      <c r="J90" s="280">
        <v>45909</v>
      </c>
      <c r="K90" s="380">
        <v>0.5</v>
      </c>
      <c r="L90" s="280">
        <v>45924</v>
      </c>
      <c r="M90" s="380">
        <v>0.5</v>
      </c>
      <c r="N90" s="280">
        <v>45240</v>
      </c>
      <c r="O90" s="380">
        <v>0.5</v>
      </c>
      <c r="P90" s="280"/>
      <c r="Q90" s="380"/>
      <c r="R90" s="626"/>
      <c r="S90" s="415">
        <f t="shared" si="3"/>
        <v>21</v>
      </c>
      <c r="T90" s="415">
        <f t="shared" si="4"/>
        <v>15</v>
      </c>
      <c r="U90" s="415">
        <f t="shared" si="5"/>
        <v>-45240</v>
      </c>
      <c r="V90" s="426"/>
      <c r="W90" s="426"/>
    </row>
    <row r="91" spans="1:23">
      <c r="A91" s="270" t="s">
        <v>130</v>
      </c>
      <c r="B91" s="270"/>
      <c r="C91" s="622"/>
      <c r="D91" s="309"/>
      <c r="E91" s="309" t="s">
        <v>24</v>
      </c>
      <c r="F91" s="414">
        <v>45826</v>
      </c>
      <c r="G91" s="380">
        <v>0.375</v>
      </c>
      <c r="H91" s="414">
        <v>45847</v>
      </c>
      <c r="I91" s="380">
        <v>0.375</v>
      </c>
      <c r="J91" s="280">
        <v>45911</v>
      </c>
      <c r="K91" s="380">
        <v>0.375</v>
      </c>
      <c r="L91" s="280">
        <v>45926</v>
      </c>
      <c r="M91" s="380">
        <v>0.375</v>
      </c>
      <c r="N91" s="280"/>
      <c r="O91" s="380"/>
      <c r="P91" s="280"/>
      <c r="Q91" s="380"/>
      <c r="R91" s="626"/>
      <c r="S91" s="415">
        <f t="shared" si="3"/>
        <v>21</v>
      </c>
      <c r="T91" s="415">
        <f t="shared" si="4"/>
        <v>15</v>
      </c>
      <c r="U91" s="415"/>
      <c r="V91" s="426"/>
      <c r="W91" s="426"/>
    </row>
    <row r="92" spans="1:23">
      <c r="A92" s="270" t="s">
        <v>131</v>
      </c>
      <c r="B92" s="270"/>
      <c r="C92" s="622"/>
      <c r="D92" s="309"/>
      <c r="E92" s="309" t="s">
        <v>24</v>
      </c>
      <c r="F92" s="414">
        <v>45821</v>
      </c>
      <c r="G92" s="412" t="s">
        <v>35</v>
      </c>
      <c r="H92" s="414">
        <v>45842</v>
      </c>
      <c r="I92" s="412" t="s">
        <v>35</v>
      </c>
      <c r="J92" s="280">
        <v>45905</v>
      </c>
      <c r="K92" s="412" t="s">
        <v>35</v>
      </c>
      <c r="L92" s="280">
        <v>45923</v>
      </c>
      <c r="M92" s="412" t="s">
        <v>35</v>
      </c>
      <c r="N92" s="280">
        <v>45240</v>
      </c>
      <c r="O92" s="351">
        <v>0.41666666666666669</v>
      </c>
      <c r="P92" s="280"/>
      <c r="Q92" s="351"/>
      <c r="R92" s="353"/>
      <c r="S92" s="415">
        <f t="shared" si="3"/>
        <v>21</v>
      </c>
      <c r="T92" s="415">
        <f t="shared" si="4"/>
        <v>18</v>
      </c>
      <c r="U92" s="415">
        <f t="shared" si="5"/>
        <v>-45240</v>
      </c>
      <c r="V92" s="426"/>
      <c r="W92" s="426"/>
    </row>
    <row r="93" spans="1:23">
      <c r="A93" s="270" t="s">
        <v>132</v>
      </c>
      <c r="B93" s="270"/>
      <c r="C93" s="309"/>
      <c r="D93" s="309"/>
      <c r="E93" s="309" t="s">
        <v>24</v>
      </c>
      <c r="F93" s="414">
        <v>45820</v>
      </c>
      <c r="G93" s="412" t="s">
        <v>58</v>
      </c>
      <c r="H93" s="414">
        <v>45841</v>
      </c>
      <c r="I93" s="412" t="s">
        <v>58</v>
      </c>
      <c r="J93" s="280">
        <v>45909</v>
      </c>
      <c r="K93" s="383" t="s">
        <v>747</v>
      </c>
      <c r="L93" s="280">
        <v>45924</v>
      </c>
      <c r="M93" s="383" t="s">
        <v>747</v>
      </c>
      <c r="N93" s="280">
        <v>45238</v>
      </c>
      <c r="O93" s="351">
        <v>0.625</v>
      </c>
      <c r="P93" s="280"/>
      <c r="Q93" s="351"/>
      <c r="R93" s="353"/>
      <c r="S93" s="415">
        <f t="shared" si="3"/>
        <v>21</v>
      </c>
      <c r="T93" s="415">
        <f t="shared" si="4"/>
        <v>15</v>
      </c>
      <c r="U93" s="415">
        <f t="shared" si="5"/>
        <v>-45238</v>
      </c>
      <c r="V93" s="426"/>
      <c r="W93" s="426"/>
    </row>
    <row r="94" spans="1:23">
      <c r="A94" s="270" t="s">
        <v>135</v>
      </c>
      <c r="B94" s="270"/>
      <c r="C94" s="309"/>
      <c r="D94" s="309"/>
      <c r="E94" s="309" t="s">
        <v>24</v>
      </c>
      <c r="F94" s="414">
        <v>45817</v>
      </c>
      <c r="G94" s="380">
        <v>0.375</v>
      </c>
      <c r="H94" s="414">
        <v>45839</v>
      </c>
      <c r="I94" s="412">
        <v>0.375</v>
      </c>
      <c r="J94" s="280">
        <v>45908</v>
      </c>
      <c r="K94" s="383">
        <v>0.375</v>
      </c>
      <c r="L94" s="280">
        <v>45923</v>
      </c>
      <c r="M94" s="383">
        <v>0.375</v>
      </c>
      <c r="N94" s="280"/>
      <c r="O94" s="351"/>
      <c r="P94" s="280"/>
      <c r="Q94" s="351"/>
      <c r="R94" s="353"/>
      <c r="S94" s="415">
        <f t="shared" si="3"/>
        <v>22</v>
      </c>
      <c r="T94" s="415">
        <f t="shared" si="4"/>
        <v>15</v>
      </c>
      <c r="U94" s="415"/>
      <c r="V94" s="426"/>
      <c r="W94" s="426"/>
    </row>
    <row r="95" spans="1:23">
      <c r="A95" s="270" t="s">
        <v>136</v>
      </c>
      <c r="B95" s="270"/>
      <c r="C95" s="309"/>
      <c r="D95" s="309"/>
      <c r="E95" s="309" t="s">
        <v>137</v>
      </c>
      <c r="F95" s="414">
        <v>45820</v>
      </c>
      <c r="G95" s="412" t="s">
        <v>67</v>
      </c>
      <c r="H95" s="414">
        <v>45841</v>
      </c>
      <c r="I95" s="412" t="s">
        <v>67</v>
      </c>
      <c r="J95" s="280">
        <v>45904</v>
      </c>
      <c r="K95" s="412" t="s">
        <v>67</v>
      </c>
      <c r="L95" s="280">
        <v>45919</v>
      </c>
      <c r="M95" s="412" t="s">
        <v>67</v>
      </c>
      <c r="N95" s="280">
        <v>45240</v>
      </c>
      <c r="O95" s="412" t="s">
        <v>67</v>
      </c>
      <c r="P95" s="280"/>
      <c r="Q95" s="412"/>
      <c r="R95" s="623"/>
      <c r="S95" s="415">
        <f t="shared" si="3"/>
        <v>21</v>
      </c>
      <c r="T95" s="415">
        <f t="shared" si="4"/>
        <v>15</v>
      </c>
      <c r="U95" s="415">
        <f t="shared" si="5"/>
        <v>-45240</v>
      </c>
      <c r="V95" s="426"/>
      <c r="W95" s="426"/>
    </row>
    <row r="96" spans="1:23">
      <c r="A96" s="270" t="s">
        <v>138</v>
      </c>
      <c r="B96" s="270"/>
      <c r="C96" s="309"/>
      <c r="D96" s="309"/>
      <c r="E96" s="309" t="s">
        <v>24</v>
      </c>
      <c r="F96" s="414">
        <v>45828</v>
      </c>
      <c r="G96" s="412" t="s">
        <v>58</v>
      </c>
      <c r="H96" s="414">
        <v>45849</v>
      </c>
      <c r="I96" s="412" t="s">
        <v>58</v>
      </c>
      <c r="J96" s="280">
        <v>45905</v>
      </c>
      <c r="K96" s="412" t="s">
        <v>58</v>
      </c>
      <c r="L96" s="280">
        <v>45924</v>
      </c>
      <c r="M96" s="412" t="s">
        <v>58</v>
      </c>
      <c r="N96" s="280">
        <v>45240</v>
      </c>
      <c r="O96" s="351">
        <v>0.625</v>
      </c>
      <c r="P96" s="280"/>
      <c r="Q96" s="351"/>
      <c r="R96" s="353"/>
      <c r="S96" s="415">
        <f t="shared" si="3"/>
        <v>21</v>
      </c>
      <c r="T96" s="415">
        <f t="shared" si="4"/>
        <v>19</v>
      </c>
      <c r="U96" s="415">
        <f t="shared" si="5"/>
        <v>-45240</v>
      </c>
      <c r="V96" s="426"/>
      <c r="W96" s="426"/>
    </row>
    <row r="97" spans="1:23">
      <c r="A97" s="270" t="s">
        <v>139</v>
      </c>
      <c r="B97" s="270"/>
      <c r="C97" s="309"/>
      <c r="D97" s="622"/>
      <c r="E97" s="309" t="s">
        <v>24</v>
      </c>
      <c r="F97" s="414">
        <v>45817</v>
      </c>
      <c r="G97" s="412" t="s">
        <v>33</v>
      </c>
      <c r="H97" s="414">
        <v>45838</v>
      </c>
      <c r="I97" s="412" t="s">
        <v>33</v>
      </c>
      <c r="J97" s="280">
        <v>45901</v>
      </c>
      <c r="K97" s="412" t="s">
        <v>33</v>
      </c>
      <c r="L97" s="280">
        <v>45916</v>
      </c>
      <c r="M97" s="412" t="s">
        <v>33</v>
      </c>
      <c r="N97" s="280">
        <v>45236</v>
      </c>
      <c r="O97" s="351">
        <v>0.35416666666666669</v>
      </c>
      <c r="P97" s="280"/>
      <c r="Q97" s="351"/>
      <c r="R97" s="353"/>
      <c r="S97" s="415">
        <f t="shared" si="3"/>
        <v>21</v>
      </c>
      <c r="T97" s="415">
        <f t="shared" si="4"/>
        <v>15</v>
      </c>
      <c r="U97" s="415">
        <f t="shared" si="5"/>
        <v>-45236</v>
      </c>
      <c r="V97" s="426"/>
      <c r="W97" s="426"/>
    </row>
    <row r="98" spans="1:23">
      <c r="A98" s="270" t="s">
        <v>139</v>
      </c>
      <c r="B98" s="270"/>
      <c r="C98" s="309"/>
      <c r="D98" s="622"/>
      <c r="E98" s="309" t="s">
        <v>24</v>
      </c>
      <c r="F98" s="414">
        <v>45817</v>
      </c>
      <c r="G98" s="412" t="s">
        <v>33</v>
      </c>
      <c r="H98" s="414">
        <v>45838</v>
      </c>
      <c r="I98" s="412" t="s">
        <v>33</v>
      </c>
      <c r="J98" s="280">
        <v>45901</v>
      </c>
      <c r="K98" s="412" t="s">
        <v>33</v>
      </c>
      <c r="L98" s="280">
        <v>45916</v>
      </c>
      <c r="M98" s="412" t="s">
        <v>33</v>
      </c>
      <c r="N98" s="280">
        <v>45236</v>
      </c>
      <c r="O98" s="351">
        <v>0.35416666666666669</v>
      </c>
      <c r="P98" s="280"/>
      <c r="Q98" s="351"/>
      <c r="R98" s="353"/>
      <c r="S98" s="415">
        <f t="shared" si="3"/>
        <v>21</v>
      </c>
      <c r="T98" s="415">
        <f t="shared" si="4"/>
        <v>15</v>
      </c>
      <c r="U98" s="415">
        <f t="shared" si="5"/>
        <v>-45236</v>
      </c>
      <c r="V98" s="426"/>
      <c r="W98" s="426"/>
    </row>
    <row r="99" spans="1:23">
      <c r="A99" s="270" t="s">
        <v>139</v>
      </c>
      <c r="B99" s="270"/>
      <c r="C99" s="309"/>
      <c r="D99" s="622"/>
      <c r="E99" s="309" t="s">
        <v>24</v>
      </c>
      <c r="F99" s="414">
        <v>45817</v>
      </c>
      <c r="G99" s="412" t="s">
        <v>33</v>
      </c>
      <c r="H99" s="414">
        <v>45838</v>
      </c>
      <c r="I99" s="412" t="s">
        <v>33</v>
      </c>
      <c r="J99" s="280">
        <v>45901</v>
      </c>
      <c r="K99" s="412" t="s">
        <v>33</v>
      </c>
      <c r="L99" s="280">
        <v>45916</v>
      </c>
      <c r="M99" s="412" t="s">
        <v>33</v>
      </c>
      <c r="N99" s="280">
        <v>45236</v>
      </c>
      <c r="O99" s="351">
        <v>0.35416666666666669</v>
      </c>
      <c r="P99" s="280"/>
      <c r="Q99" s="351"/>
      <c r="R99" s="353"/>
      <c r="S99" s="415">
        <f t="shared" si="3"/>
        <v>21</v>
      </c>
      <c r="T99" s="415">
        <f t="shared" si="4"/>
        <v>15</v>
      </c>
      <c r="U99" s="415">
        <f t="shared" si="5"/>
        <v>-45236</v>
      </c>
      <c r="V99" s="426"/>
      <c r="W99" s="426"/>
    </row>
    <row r="100" spans="1:23">
      <c r="A100" s="270" t="s">
        <v>141</v>
      </c>
      <c r="B100" s="270"/>
      <c r="C100" s="622"/>
      <c r="D100" s="309"/>
      <c r="E100" s="309" t="s">
        <v>24</v>
      </c>
      <c r="F100" s="414">
        <v>45826</v>
      </c>
      <c r="G100" s="412" t="s">
        <v>25</v>
      </c>
      <c r="H100" s="414">
        <v>45849</v>
      </c>
      <c r="I100" s="412" t="s">
        <v>25</v>
      </c>
      <c r="J100" s="280">
        <v>45910</v>
      </c>
      <c r="K100" s="412" t="s">
        <v>25</v>
      </c>
      <c r="L100" s="280">
        <v>45925</v>
      </c>
      <c r="M100" s="412" t="s">
        <v>25</v>
      </c>
      <c r="N100" s="280">
        <v>45238</v>
      </c>
      <c r="O100" s="351">
        <v>0.41666666666666669</v>
      </c>
      <c r="P100" s="280"/>
      <c r="Q100" s="351"/>
      <c r="R100" s="353"/>
      <c r="S100" s="415">
        <f t="shared" si="3"/>
        <v>23</v>
      </c>
      <c r="T100" s="415">
        <f t="shared" si="4"/>
        <v>15</v>
      </c>
      <c r="U100" s="415">
        <f t="shared" si="5"/>
        <v>-45238</v>
      </c>
      <c r="V100" s="426"/>
      <c r="W100" s="426"/>
    </row>
    <row r="101" spans="1:23">
      <c r="A101" s="270" t="s">
        <v>142</v>
      </c>
      <c r="B101" s="270"/>
      <c r="C101" s="309"/>
      <c r="D101" s="309"/>
      <c r="E101" s="309" t="s">
        <v>24</v>
      </c>
      <c r="F101" s="414">
        <v>45821</v>
      </c>
      <c r="G101" s="412" t="s">
        <v>33</v>
      </c>
      <c r="H101" s="414">
        <v>45842</v>
      </c>
      <c r="I101" s="412" t="s">
        <v>33</v>
      </c>
      <c r="J101" s="280">
        <v>45905</v>
      </c>
      <c r="K101" s="412" t="s">
        <v>33</v>
      </c>
      <c r="L101" s="280">
        <v>45923</v>
      </c>
      <c r="M101" s="412" t="s">
        <v>33</v>
      </c>
      <c r="N101" s="280">
        <v>45237</v>
      </c>
      <c r="O101" s="351">
        <v>0.35416666666666669</v>
      </c>
      <c r="P101" s="280"/>
      <c r="Q101" s="351"/>
      <c r="R101" s="353"/>
      <c r="S101" s="415">
        <f t="shared" si="3"/>
        <v>21</v>
      </c>
      <c r="T101" s="415">
        <f t="shared" si="4"/>
        <v>18</v>
      </c>
      <c r="U101" s="415">
        <f t="shared" si="5"/>
        <v>-45237</v>
      </c>
      <c r="V101" s="426"/>
      <c r="W101" s="426"/>
    </row>
    <row r="102" spans="1:23">
      <c r="A102" s="270" t="s">
        <v>144</v>
      </c>
      <c r="B102" s="270"/>
      <c r="C102" s="309"/>
      <c r="D102" s="309"/>
      <c r="E102" s="309" t="s">
        <v>24</v>
      </c>
      <c r="F102" s="414">
        <v>45817</v>
      </c>
      <c r="G102" s="380">
        <v>0.35416666666666669</v>
      </c>
      <c r="H102" s="414">
        <v>45838</v>
      </c>
      <c r="I102" s="380">
        <v>0.35416666666666669</v>
      </c>
      <c r="J102" s="280">
        <v>45901</v>
      </c>
      <c r="K102" s="380">
        <v>0.35416666666666669</v>
      </c>
      <c r="L102" s="280">
        <v>45916</v>
      </c>
      <c r="M102" s="380">
        <v>0.35416666666666669</v>
      </c>
      <c r="N102" s="280">
        <v>45240</v>
      </c>
      <c r="O102" s="351">
        <v>0.33333333333333331</v>
      </c>
      <c r="P102" s="280"/>
      <c r="Q102" s="351"/>
      <c r="R102" s="353"/>
      <c r="S102" s="415">
        <f t="shared" si="3"/>
        <v>21</v>
      </c>
      <c r="T102" s="415">
        <f t="shared" si="4"/>
        <v>15</v>
      </c>
      <c r="U102" s="415">
        <f t="shared" si="5"/>
        <v>-45240</v>
      </c>
      <c r="V102" s="426"/>
      <c r="W102" s="426"/>
    </row>
    <row r="103" spans="1:23">
      <c r="A103" s="270" t="s">
        <v>145</v>
      </c>
      <c r="B103" s="270"/>
      <c r="C103" s="309"/>
      <c r="D103" s="309"/>
      <c r="E103" s="309" t="s">
        <v>24</v>
      </c>
      <c r="F103" s="414">
        <v>45826</v>
      </c>
      <c r="G103" s="412">
        <v>0.45833333333333331</v>
      </c>
      <c r="H103" s="414">
        <v>45847</v>
      </c>
      <c r="I103" s="412">
        <v>0.45833333333333331</v>
      </c>
      <c r="J103" s="280">
        <v>45902</v>
      </c>
      <c r="K103" s="412">
        <v>0.45833333333333331</v>
      </c>
      <c r="L103" s="280">
        <v>45917</v>
      </c>
      <c r="M103" s="412">
        <v>0.45833333333333331</v>
      </c>
      <c r="N103" s="280">
        <v>45236</v>
      </c>
      <c r="O103" s="281">
        <v>0.45833333333333331</v>
      </c>
      <c r="P103" s="280"/>
      <c r="Q103" s="281"/>
      <c r="R103" s="347"/>
      <c r="S103" s="415">
        <f t="shared" si="3"/>
        <v>21</v>
      </c>
      <c r="T103" s="415">
        <f t="shared" si="4"/>
        <v>15</v>
      </c>
      <c r="U103" s="415">
        <f t="shared" si="5"/>
        <v>-45236</v>
      </c>
      <c r="V103" s="426"/>
      <c r="W103" s="426"/>
    </row>
    <row r="104" spans="1:23">
      <c r="A104" s="270" t="s">
        <v>146</v>
      </c>
      <c r="B104" s="270"/>
      <c r="C104" s="309"/>
      <c r="D104" s="309"/>
      <c r="E104" s="309" t="s">
        <v>24</v>
      </c>
      <c r="F104" s="414">
        <v>45821</v>
      </c>
      <c r="G104" s="383" t="s">
        <v>750</v>
      </c>
      <c r="H104" s="414">
        <v>45842</v>
      </c>
      <c r="I104" s="383" t="s">
        <v>750</v>
      </c>
      <c r="J104" s="280">
        <v>45905</v>
      </c>
      <c r="K104" s="383" t="s">
        <v>750</v>
      </c>
      <c r="L104" s="280">
        <v>45923</v>
      </c>
      <c r="M104" s="383" t="s">
        <v>750</v>
      </c>
      <c r="N104" s="280">
        <v>45240</v>
      </c>
      <c r="O104" s="281" t="s">
        <v>752</v>
      </c>
      <c r="P104" s="280"/>
      <c r="Q104" s="281"/>
      <c r="R104" s="347"/>
      <c r="S104" s="415">
        <f t="shared" si="3"/>
        <v>21</v>
      </c>
      <c r="T104" s="415">
        <f t="shared" si="4"/>
        <v>18</v>
      </c>
      <c r="U104" s="415">
        <f t="shared" si="5"/>
        <v>-45240</v>
      </c>
      <c r="V104" s="426"/>
      <c r="W104" s="426"/>
    </row>
    <row r="105" spans="1:23">
      <c r="A105" s="270" t="s">
        <v>148</v>
      </c>
      <c r="B105" s="270"/>
      <c r="C105" s="309"/>
      <c r="D105" s="622"/>
      <c r="E105" s="622" t="s">
        <v>149</v>
      </c>
      <c r="F105" s="414">
        <v>45819</v>
      </c>
      <c r="G105" s="412" t="s">
        <v>58</v>
      </c>
      <c r="H105" s="414">
        <v>45840</v>
      </c>
      <c r="I105" s="412" t="s">
        <v>58</v>
      </c>
      <c r="J105" s="280">
        <v>45903</v>
      </c>
      <c r="K105" s="412" t="s">
        <v>58</v>
      </c>
      <c r="L105" s="280">
        <v>45918</v>
      </c>
      <c r="M105" s="412" t="s">
        <v>58</v>
      </c>
      <c r="N105" s="280">
        <v>45239</v>
      </c>
      <c r="O105" s="351">
        <v>0.625</v>
      </c>
      <c r="P105" s="280"/>
      <c r="Q105" s="351"/>
      <c r="R105" s="353"/>
      <c r="S105" s="415">
        <f t="shared" si="3"/>
        <v>21</v>
      </c>
      <c r="T105" s="415">
        <f t="shared" si="4"/>
        <v>15</v>
      </c>
      <c r="U105" s="415">
        <f t="shared" si="5"/>
        <v>-45239</v>
      </c>
      <c r="V105" s="426"/>
      <c r="W105" s="426"/>
    </row>
    <row r="106" spans="1:23">
      <c r="A106" s="270" t="s">
        <v>148</v>
      </c>
      <c r="B106" s="270"/>
      <c r="C106" s="309"/>
      <c r="D106" s="622"/>
      <c r="E106" s="622" t="s">
        <v>28</v>
      </c>
      <c r="F106" s="414">
        <v>45821</v>
      </c>
      <c r="G106" s="383" t="s">
        <v>750</v>
      </c>
      <c r="H106" s="414">
        <v>45842</v>
      </c>
      <c r="I106" s="383" t="s">
        <v>750</v>
      </c>
      <c r="J106" s="280">
        <v>45905</v>
      </c>
      <c r="K106" s="383" t="s">
        <v>750</v>
      </c>
      <c r="L106" s="280">
        <v>45923</v>
      </c>
      <c r="M106" s="383" t="s">
        <v>750</v>
      </c>
      <c r="N106" s="280"/>
      <c r="O106" s="351"/>
      <c r="P106" s="280"/>
      <c r="Q106" s="351"/>
      <c r="R106" s="353"/>
      <c r="S106" s="415">
        <f t="shared" si="3"/>
        <v>21</v>
      </c>
      <c r="T106" s="415">
        <f t="shared" si="4"/>
        <v>18</v>
      </c>
      <c r="U106" s="415"/>
      <c r="V106" s="426"/>
      <c r="W106" s="426"/>
    </row>
    <row r="107" spans="1:23">
      <c r="A107" s="270" t="s">
        <v>148</v>
      </c>
      <c r="B107" s="270"/>
      <c r="C107" s="309"/>
      <c r="D107" s="622"/>
      <c r="E107" s="622" t="s">
        <v>758</v>
      </c>
      <c r="F107" s="414">
        <v>45820</v>
      </c>
      <c r="G107" s="412" t="s">
        <v>58</v>
      </c>
      <c r="H107" s="414">
        <v>45841</v>
      </c>
      <c r="I107" s="412" t="s">
        <v>58</v>
      </c>
      <c r="J107" s="280">
        <v>45904</v>
      </c>
      <c r="K107" s="412" t="s">
        <v>58</v>
      </c>
      <c r="L107" s="280">
        <v>45919</v>
      </c>
      <c r="M107" s="412" t="s">
        <v>58</v>
      </c>
      <c r="N107" s="280">
        <v>45239</v>
      </c>
      <c r="O107" s="351">
        <v>0.625</v>
      </c>
      <c r="P107" s="280"/>
      <c r="Q107" s="351"/>
      <c r="R107" s="353"/>
      <c r="S107" s="415">
        <f t="shared" si="3"/>
        <v>21</v>
      </c>
      <c r="T107" s="415">
        <f t="shared" si="4"/>
        <v>15</v>
      </c>
      <c r="U107" s="415">
        <f t="shared" si="5"/>
        <v>-45239</v>
      </c>
      <c r="V107" s="426"/>
      <c r="W107" s="426"/>
    </row>
    <row r="108" spans="1:23">
      <c r="A108" s="270" t="s">
        <v>151</v>
      </c>
      <c r="B108" s="270"/>
      <c r="C108" s="309"/>
      <c r="D108" s="309"/>
      <c r="E108" s="379" t="s">
        <v>152</v>
      </c>
      <c r="F108" s="414">
        <v>45827</v>
      </c>
      <c r="G108" s="412">
        <v>0.39583333333333331</v>
      </c>
      <c r="H108" s="414">
        <v>45848</v>
      </c>
      <c r="I108" s="412">
        <v>0.39583333333333331</v>
      </c>
      <c r="J108" s="280">
        <v>45905</v>
      </c>
      <c r="K108" s="412" t="s">
        <v>33</v>
      </c>
      <c r="L108" s="280">
        <v>45923</v>
      </c>
      <c r="M108" s="412" t="s">
        <v>33</v>
      </c>
      <c r="N108" s="280">
        <v>45237</v>
      </c>
      <c r="O108" s="281" t="s">
        <v>96</v>
      </c>
      <c r="P108" s="280"/>
      <c r="Q108" s="281"/>
      <c r="R108" s="347"/>
      <c r="S108" s="415">
        <f t="shared" si="3"/>
        <v>21</v>
      </c>
      <c r="T108" s="415">
        <f t="shared" si="4"/>
        <v>18</v>
      </c>
      <c r="U108" s="415">
        <f t="shared" si="5"/>
        <v>-45237</v>
      </c>
      <c r="V108" s="426"/>
      <c r="W108" s="426"/>
    </row>
    <row r="109" spans="1:23">
      <c r="A109" s="270" t="s">
        <v>151</v>
      </c>
      <c r="B109" s="270"/>
      <c r="C109" s="309"/>
      <c r="D109" s="309"/>
      <c r="E109" s="379" t="s">
        <v>153</v>
      </c>
      <c r="F109" s="414">
        <v>45820</v>
      </c>
      <c r="G109" s="412" t="s">
        <v>33</v>
      </c>
      <c r="H109" s="414">
        <v>45842</v>
      </c>
      <c r="I109" s="412" t="s">
        <v>33</v>
      </c>
      <c r="J109" s="280">
        <v>45904</v>
      </c>
      <c r="K109" s="412" t="s">
        <v>33</v>
      </c>
      <c r="L109" s="280">
        <v>45922</v>
      </c>
      <c r="M109" s="412" t="s">
        <v>33</v>
      </c>
      <c r="N109" s="280">
        <v>45237</v>
      </c>
      <c r="O109" s="281" t="s">
        <v>96</v>
      </c>
      <c r="P109" s="280"/>
      <c r="Q109" s="281"/>
      <c r="R109" s="347"/>
      <c r="S109" s="415">
        <f t="shared" si="3"/>
        <v>22</v>
      </c>
      <c r="T109" s="415">
        <f t="shared" si="4"/>
        <v>18</v>
      </c>
      <c r="U109" s="415">
        <f t="shared" si="5"/>
        <v>-45237</v>
      </c>
      <c r="V109" s="426"/>
      <c r="W109" s="426"/>
    </row>
    <row r="110" spans="1:23">
      <c r="A110" s="270" t="s">
        <v>154</v>
      </c>
      <c r="B110" s="270"/>
      <c r="C110" s="309"/>
      <c r="D110" s="309"/>
      <c r="E110" s="309" t="s">
        <v>24</v>
      </c>
      <c r="F110" s="414">
        <v>45825</v>
      </c>
      <c r="G110" s="383" t="s">
        <v>96</v>
      </c>
      <c r="H110" s="414">
        <v>45846</v>
      </c>
      <c r="I110" s="383" t="s">
        <v>96</v>
      </c>
      <c r="J110" s="280">
        <v>45909</v>
      </c>
      <c r="K110" s="383" t="s">
        <v>754</v>
      </c>
      <c r="L110" s="280">
        <v>45924</v>
      </c>
      <c r="M110" s="383" t="s">
        <v>754</v>
      </c>
      <c r="N110" s="280">
        <v>45240</v>
      </c>
      <c r="O110" s="384">
        <v>0.58333333333333337</v>
      </c>
      <c r="P110" s="280"/>
      <c r="Q110" s="384"/>
      <c r="R110" s="625"/>
      <c r="S110" s="415">
        <f t="shared" si="3"/>
        <v>21</v>
      </c>
      <c r="T110" s="415">
        <f t="shared" si="4"/>
        <v>15</v>
      </c>
      <c r="U110" s="415">
        <f t="shared" si="5"/>
        <v>-45240</v>
      </c>
      <c r="V110" s="426"/>
      <c r="W110" s="426"/>
    </row>
    <row r="111" spans="1:23">
      <c r="A111" s="270" t="s">
        <v>155</v>
      </c>
      <c r="B111" s="270"/>
      <c r="C111" s="309"/>
      <c r="D111" s="309"/>
      <c r="E111" s="309" t="s">
        <v>24</v>
      </c>
      <c r="F111" s="414">
        <v>45825</v>
      </c>
      <c r="G111" s="383" t="s">
        <v>747</v>
      </c>
      <c r="H111" s="414">
        <v>45846</v>
      </c>
      <c r="I111" s="412" t="s">
        <v>25</v>
      </c>
      <c r="J111" s="280">
        <v>45909</v>
      </c>
      <c r="K111" s="383" t="s">
        <v>747</v>
      </c>
      <c r="L111" s="280">
        <v>45924</v>
      </c>
      <c r="M111" s="412" t="s">
        <v>25</v>
      </c>
      <c r="N111" s="280">
        <v>45237</v>
      </c>
      <c r="O111" s="351">
        <v>0.625</v>
      </c>
      <c r="P111" s="280"/>
      <c r="Q111" s="351"/>
      <c r="R111" s="353"/>
      <c r="S111" s="415">
        <f t="shared" si="3"/>
        <v>21</v>
      </c>
      <c r="T111" s="415">
        <f t="shared" si="4"/>
        <v>15</v>
      </c>
      <c r="U111" s="415">
        <f t="shared" si="5"/>
        <v>-45237</v>
      </c>
      <c r="V111" s="426"/>
      <c r="W111" s="426"/>
    </row>
    <row r="112" spans="1:23">
      <c r="A112" s="270" t="s">
        <v>156</v>
      </c>
      <c r="B112" s="270"/>
      <c r="C112" s="309"/>
      <c r="D112" s="309"/>
      <c r="E112" s="309" t="s">
        <v>24</v>
      </c>
      <c r="F112" s="414">
        <v>45819</v>
      </c>
      <c r="G112" s="383">
        <v>0.41666666666666669</v>
      </c>
      <c r="H112" s="414">
        <v>45840</v>
      </c>
      <c r="I112" s="383">
        <v>0.41666666666666669</v>
      </c>
      <c r="J112" s="280">
        <v>45903</v>
      </c>
      <c r="K112" s="383">
        <v>0.41666666666666669</v>
      </c>
      <c r="L112" s="280">
        <v>45918</v>
      </c>
      <c r="M112" s="383">
        <v>0.41666666666666669</v>
      </c>
      <c r="N112" s="280"/>
      <c r="O112" s="351"/>
      <c r="P112" s="280"/>
      <c r="Q112" s="351"/>
      <c r="R112" s="353"/>
      <c r="S112" s="415">
        <f t="shared" si="3"/>
        <v>21</v>
      </c>
      <c r="T112" s="415">
        <f t="shared" si="4"/>
        <v>15</v>
      </c>
      <c r="U112" s="415"/>
      <c r="V112" s="426"/>
      <c r="W112" s="426"/>
    </row>
    <row r="113" spans="1:23">
      <c r="A113" s="270" t="s">
        <v>157</v>
      </c>
      <c r="B113" s="270"/>
      <c r="C113" s="309"/>
      <c r="D113" s="309"/>
      <c r="E113" s="309" t="s">
        <v>24</v>
      </c>
      <c r="F113" s="414">
        <v>45828</v>
      </c>
      <c r="G113" s="412" t="s">
        <v>25</v>
      </c>
      <c r="H113" s="414">
        <v>45849</v>
      </c>
      <c r="I113" s="412" t="s">
        <v>25</v>
      </c>
      <c r="J113" s="280">
        <v>45908</v>
      </c>
      <c r="K113" s="412" t="s">
        <v>25</v>
      </c>
      <c r="L113" s="280">
        <v>45923</v>
      </c>
      <c r="M113" s="412" t="s">
        <v>25</v>
      </c>
      <c r="N113" s="280"/>
      <c r="O113" s="351"/>
      <c r="P113" s="280"/>
      <c r="Q113" s="351"/>
      <c r="R113" s="353"/>
      <c r="S113" s="415">
        <f t="shared" si="3"/>
        <v>21</v>
      </c>
      <c r="T113" s="415">
        <f t="shared" si="4"/>
        <v>15</v>
      </c>
      <c r="U113" s="415"/>
      <c r="V113" s="426"/>
      <c r="W113" s="426"/>
    </row>
    <row r="114" spans="1:23">
      <c r="A114" s="270" t="s">
        <v>158</v>
      </c>
      <c r="B114" s="270"/>
      <c r="C114" s="309"/>
      <c r="D114" s="309"/>
      <c r="E114" s="309" t="s">
        <v>24</v>
      </c>
      <c r="F114" s="414">
        <v>45819</v>
      </c>
      <c r="G114" s="383" t="s">
        <v>750</v>
      </c>
      <c r="H114" s="414">
        <v>45840</v>
      </c>
      <c r="I114" s="383" t="s">
        <v>750</v>
      </c>
      <c r="J114" s="280">
        <v>45903</v>
      </c>
      <c r="K114" s="383" t="s">
        <v>750</v>
      </c>
      <c r="L114" s="280">
        <v>45918</v>
      </c>
      <c r="M114" s="383" t="s">
        <v>750</v>
      </c>
      <c r="N114" s="280">
        <v>45239</v>
      </c>
      <c r="O114" s="351">
        <v>0.375</v>
      </c>
      <c r="P114" s="280"/>
      <c r="Q114" s="351"/>
      <c r="R114" s="353"/>
      <c r="S114" s="415">
        <f t="shared" si="3"/>
        <v>21</v>
      </c>
      <c r="T114" s="415">
        <f t="shared" si="4"/>
        <v>15</v>
      </c>
      <c r="U114" s="415">
        <f t="shared" si="5"/>
        <v>-45239</v>
      </c>
      <c r="V114" s="426"/>
      <c r="W114" s="426"/>
    </row>
    <row r="115" spans="1:23">
      <c r="A115" s="270" t="s">
        <v>159</v>
      </c>
      <c r="B115" s="270"/>
      <c r="C115" s="309"/>
      <c r="D115" s="309"/>
      <c r="E115" s="309" t="s">
        <v>24</v>
      </c>
      <c r="F115" s="414">
        <v>45817</v>
      </c>
      <c r="G115" s="383" t="s">
        <v>746</v>
      </c>
      <c r="H115" s="414">
        <v>45838</v>
      </c>
      <c r="I115" s="383" t="s">
        <v>746</v>
      </c>
      <c r="J115" s="280">
        <v>45901</v>
      </c>
      <c r="K115" s="383" t="s">
        <v>746</v>
      </c>
      <c r="L115" s="280">
        <v>45916</v>
      </c>
      <c r="M115" s="383" t="s">
        <v>746</v>
      </c>
      <c r="N115" s="280">
        <v>45237</v>
      </c>
      <c r="O115" s="281">
        <v>0.375</v>
      </c>
      <c r="P115" s="280"/>
      <c r="Q115" s="281"/>
      <c r="R115" s="347"/>
      <c r="S115" s="415">
        <f t="shared" si="3"/>
        <v>21</v>
      </c>
      <c r="T115" s="415">
        <f t="shared" si="4"/>
        <v>15</v>
      </c>
      <c r="U115" s="415">
        <f t="shared" si="5"/>
        <v>-45237</v>
      </c>
      <c r="V115" s="426"/>
      <c r="W115" s="426"/>
    </row>
    <row r="116" spans="1:23">
      <c r="A116" s="270" t="s">
        <v>160</v>
      </c>
      <c r="B116" s="270"/>
      <c r="C116" s="309"/>
      <c r="D116" s="309"/>
      <c r="E116" s="309" t="s">
        <v>24</v>
      </c>
      <c r="F116" s="414">
        <v>45827</v>
      </c>
      <c r="G116" s="412" t="s">
        <v>67</v>
      </c>
      <c r="H116" s="414">
        <v>45848</v>
      </c>
      <c r="I116" s="412" t="s">
        <v>67</v>
      </c>
      <c r="J116" s="280">
        <v>45911</v>
      </c>
      <c r="K116" s="412" t="s">
        <v>67</v>
      </c>
      <c r="L116" s="280">
        <v>45926</v>
      </c>
      <c r="M116" s="412" t="s">
        <v>67</v>
      </c>
      <c r="N116" s="280">
        <v>45239</v>
      </c>
      <c r="O116" s="351">
        <v>0.45833333333333331</v>
      </c>
      <c r="P116" s="280"/>
      <c r="Q116" s="351"/>
      <c r="R116" s="353"/>
      <c r="S116" s="415">
        <f t="shared" si="3"/>
        <v>21</v>
      </c>
      <c r="T116" s="415">
        <f t="shared" si="4"/>
        <v>15</v>
      </c>
      <c r="U116" s="415">
        <f t="shared" si="5"/>
        <v>-45239</v>
      </c>
      <c r="V116" s="426"/>
      <c r="W116" s="426"/>
    </row>
    <row r="117" spans="1:23">
      <c r="A117" s="270" t="s">
        <v>161</v>
      </c>
      <c r="B117" s="270"/>
      <c r="C117" s="309"/>
      <c r="D117" s="309"/>
      <c r="E117" s="309" t="s">
        <v>24</v>
      </c>
      <c r="F117" s="414">
        <v>45827</v>
      </c>
      <c r="G117" s="412" t="s">
        <v>25</v>
      </c>
      <c r="H117" s="414">
        <v>45848</v>
      </c>
      <c r="I117" s="412" t="s">
        <v>25</v>
      </c>
      <c r="J117" s="280">
        <v>45911</v>
      </c>
      <c r="K117" s="412" t="s">
        <v>25</v>
      </c>
      <c r="L117" s="280">
        <v>45926</v>
      </c>
      <c r="M117" s="412" t="s">
        <v>25</v>
      </c>
      <c r="N117" s="280">
        <v>45238</v>
      </c>
      <c r="O117" s="412">
        <v>0.41666666666666669</v>
      </c>
      <c r="P117" s="280"/>
      <c r="Q117" s="412"/>
      <c r="R117" s="623"/>
      <c r="S117" s="415">
        <f t="shared" si="3"/>
        <v>21</v>
      </c>
      <c r="T117" s="415">
        <f t="shared" si="4"/>
        <v>15</v>
      </c>
      <c r="U117" s="415">
        <f t="shared" si="5"/>
        <v>-45238</v>
      </c>
      <c r="V117" s="426"/>
      <c r="W117" s="426"/>
    </row>
    <row r="118" spans="1:23">
      <c r="A118" s="270" t="s">
        <v>164</v>
      </c>
      <c r="B118" s="270"/>
      <c r="C118" s="309"/>
      <c r="D118" s="309"/>
      <c r="E118" s="309" t="s">
        <v>24</v>
      </c>
      <c r="F118" s="414">
        <v>45828</v>
      </c>
      <c r="G118" s="412">
        <v>0.41666666666666669</v>
      </c>
      <c r="H118" s="414">
        <v>45849</v>
      </c>
      <c r="I118" s="412">
        <v>0.41666666666666669</v>
      </c>
      <c r="J118" s="280">
        <v>45904</v>
      </c>
      <c r="K118" s="412">
        <v>0.41666666666666669</v>
      </c>
      <c r="L118" s="280">
        <v>45922</v>
      </c>
      <c r="M118" s="412">
        <v>0.41666666666666669</v>
      </c>
      <c r="N118" s="280"/>
      <c r="O118" s="412"/>
      <c r="P118" s="280"/>
      <c r="Q118" s="412"/>
      <c r="R118" s="623"/>
      <c r="S118" s="415">
        <f t="shared" si="3"/>
        <v>21</v>
      </c>
      <c r="T118" s="415">
        <f t="shared" si="4"/>
        <v>18</v>
      </c>
      <c r="U118" s="415"/>
      <c r="V118" s="426"/>
      <c r="W118" s="426"/>
    </row>
    <row r="119" spans="1:23">
      <c r="A119" s="270" t="s">
        <v>165</v>
      </c>
      <c r="B119" s="270"/>
      <c r="C119" s="309"/>
      <c r="D119" s="309"/>
      <c r="E119" s="309" t="s">
        <v>24</v>
      </c>
      <c r="F119" s="414">
        <v>45819</v>
      </c>
      <c r="G119" s="383" t="s">
        <v>96</v>
      </c>
      <c r="H119" s="414">
        <v>45840</v>
      </c>
      <c r="I119" s="383" t="s">
        <v>96</v>
      </c>
      <c r="J119" s="280">
        <v>45903</v>
      </c>
      <c r="K119" s="383" t="s">
        <v>96</v>
      </c>
      <c r="L119" s="280">
        <v>45918</v>
      </c>
      <c r="M119" s="383" t="s">
        <v>96</v>
      </c>
      <c r="N119" s="280">
        <v>45240</v>
      </c>
      <c r="O119" s="281">
        <v>0.35416666666666669</v>
      </c>
      <c r="P119" s="280"/>
      <c r="Q119" s="281"/>
      <c r="R119" s="347"/>
      <c r="S119" s="415">
        <f t="shared" si="3"/>
        <v>21</v>
      </c>
      <c r="T119" s="415">
        <f t="shared" si="4"/>
        <v>15</v>
      </c>
      <c r="U119" s="415">
        <f t="shared" si="5"/>
        <v>-45240</v>
      </c>
      <c r="V119" s="426"/>
      <c r="W119" s="426"/>
    </row>
    <row r="120" spans="1:23">
      <c r="A120" s="270" t="s">
        <v>168</v>
      </c>
      <c r="B120" s="270"/>
      <c r="C120" s="309"/>
      <c r="D120" s="309"/>
      <c r="E120" s="309" t="s">
        <v>24</v>
      </c>
      <c r="F120" s="414">
        <v>45828</v>
      </c>
      <c r="G120" s="412" t="s">
        <v>67</v>
      </c>
      <c r="H120" s="414">
        <v>45849</v>
      </c>
      <c r="I120" s="412" t="s">
        <v>67</v>
      </c>
      <c r="J120" s="280">
        <v>45911</v>
      </c>
      <c r="K120" s="412" t="s">
        <v>67</v>
      </c>
      <c r="L120" s="280">
        <v>45926</v>
      </c>
      <c r="M120" s="412" t="s">
        <v>67</v>
      </c>
      <c r="N120" s="280">
        <v>45238</v>
      </c>
      <c r="O120" s="351">
        <v>0.41666666666666669</v>
      </c>
      <c r="P120" s="280"/>
      <c r="Q120" s="351"/>
      <c r="R120" s="353"/>
      <c r="S120" s="415">
        <f t="shared" si="3"/>
        <v>21</v>
      </c>
      <c r="T120" s="415">
        <f t="shared" si="4"/>
        <v>15</v>
      </c>
      <c r="U120" s="415">
        <f t="shared" si="5"/>
        <v>-45238</v>
      </c>
      <c r="V120" s="426"/>
      <c r="W120" s="426"/>
    </row>
    <row r="121" spans="1:23">
      <c r="A121" s="270" t="s">
        <v>169</v>
      </c>
      <c r="B121" s="270"/>
      <c r="C121" s="309"/>
      <c r="D121" s="309"/>
      <c r="E121" s="309" t="s">
        <v>24</v>
      </c>
      <c r="F121" s="414">
        <v>45820</v>
      </c>
      <c r="G121" s="383" t="s">
        <v>746</v>
      </c>
      <c r="H121" s="414">
        <v>45841</v>
      </c>
      <c r="I121" s="383">
        <v>0.375</v>
      </c>
      <c r="J121" s="280">
        <v>45908</v>
      </c>
      <c r="K121" s="383">
        <v>0.375</v>
      </c>
      <c r="L121" s="280">
        <v>45923</v>
      </c>
      <c r="M121" s="383">
        <v>0.375</v>
      </c>
      <c r="N121" s="280">
        <v>45239</v>
      </c>
      <c r="O121" s="351">
        <v>0.375</v>
      </c>
      <c r="P121" s="280"/>
      <c r="Q121" s="281"/>
      <c r="R121" s="347"/>
      <c r="S121" s="415">
        <f t="shared" si="3"/>
        <v>21</v>
      </c>
      <c r="T121" s="415">
        <f t="shared" si="4"/>
        <v>15</v>
      </c>
      <c r="U121" s="415"/>
      <c r="V121" s="426"/>
      <c r="W121" s="426"/>
    </row>
    <row r="122" spans="1:23">
      <c r="A122" s="270" t="s">
        <v>170</v>
      </c>
      <c r="B122" s="270"/>
      <c r="C122" s="309"/>
      <c r="D122" s="309"/>
      <c r="E122" s="309" t="s">
        <v>24</v>
      </c>
      <c r="F122" s="414">
        <v>45824</v>
      </c>
      <c r="G122" s="412" t="s">
        <v>25</v>
      </c>
      <c r="H122" s="414">
        <v>45845</v>
      </c>
      <c r="I122" s="412" t="s">
        <v>25</v>
      </c>
      <c r="J122" s="280">
        <v>45911</v>
      </c>
      <c r="K122" s="412">
        <v>0.625</v>
      </c>
      <c r="L122" s="280">
        <v>45926</v>
      </c>
      <c r="M122" s="412" t="s">
        <v>25</v>
      </c>
      <c r="N122" s="280">
        <v>45240</v>
      </c>
      <c r="O122" s="281" t="s">
        <v>755</v>
      </c>
      <c r="P122" s="280"/>
      <c r="Q122" s="281"/>
      <c r="R122" s="347"/>
      <c r="S122" s="415">
        <f t="shared" si="3"/>
        <v>21</v>
      </c>
      <c r="T122" s="415">
        <f t="shared" si="4"/>
        <v>15</v>
      </c>
      <c r="U122" s="415">
        <f t="shared" si="5"/>
        <v>-45240</v>
      </c>
      <c r="V122" s="426"/>
      <c r="W122" s="426"/>
    </row>
    <row r="123" spans="1:23">
      <c r="A123" s="302"/>
      <c r="B123" s="302"/>
      <c r="E123" s="296"/>
      <c r="F123" s="628"/>
      <c r="G123" s="624"/>
      <c r="H123" s="628"/>
      <c r="I123" s="624"/>
      <c r="J123" s="346"/>
      <c r="K123" s="624"/>
      <c r="L123" s="346"/>
      <c r="M123" s="624"/>
    </row>
    <row r="124" spans="1:23" ht="39" customHeight="1">
      <c r="A124" s="705" t="s">
        <v>171</v>
      </c>
      <c r="B124" s="705"/>
      <c r="C124" s="705"/>
      <c r="D124" s="705"/>
      <c r="E124" s="705"/>
      <c r="F124" s="705"/>
      <c r="G124" s="705"/>
      <c r="H124" s="705"/>
      <c r="I124" s="705"/>
      <c r="J124" s="705"/>
      <c r="K124" s="705"/>
      <c r="L124" s="705"/>
      <c r="M124" s="705"/>
      <c r="O124" s="301"/>
      <c r="T124" s="303"/>
    </row>
    <row r="125" spans="1:23" ht="39" customHeight="1">
      <c r="A125" s="705" t="s">
        <v>172</v>
      </c>
      <c r="B125" s="705"/>
      <c r="C125" s="705"/>
      <c r="D125" s="705"/>
      <c r="E125" s="705"/>
      <c r="F125" s="705"/>
      <c r="G125" s="705"/>
      <c r="H125" s="705"/>
      <c r="I125" s="705"/>
      <c r="J125" s="705"/>
      <c r="K125" s="705"/>
      <c r="L125" s="705"/>
      <c r="M125" s="705"/>
      <c r="O125" s="301"/>
      <c r="T125" s="303"/>
    </row>
    <row r="126" spans="1:23" ht="18" customHeight="1">
      <c r="A126" s="302"/>
      <c r="B126" s="416"/>
      <c r="C126" s="416"/>
      <c r="D126" s="416"/>
      <c r="E126" s="302"/>
      <c r="F126" s="302"/>
      <c r="G126" s="302"/>
      <c r="H126" s="302"/>
      <c r="I126" s="302"/>
      <c r="J126" s="302"/>
      <c r="K126" s="302"/>
      <c r="L126" s="302"/>
      <c r="M126" s="302"/>
      <c r="O126" s="301"/>
      <c r="T126" s="303"/>
    </row>
    <row r="127" spans="1:23" ht="26.45" customHeight="1">
      <c r="A127" s="706" t="s">
        <v>173</v>
      </c>
      <c r="B127" s="706"/>
      <c r="C127" s="706"/>
      <c r="D127" s="706"/>
      <c r="E127" s="706"/>
      <c r="F127" s="706"/>
      <c r="G127" s="706"/>
      <c r="H127" s="706"/>
      <c r="I127" s="706"/>
      <c r="J127" s="706"/>
      <c r="K127" s="706"/>
      <c r="L127" s="302"/>
      <c r="M127" s="302"/>
      <c r="O127" s="301"/>
      <c r="T127" s="303"/>
    </row>
    <row r="128" spans="1:23">
      <c r="A128" s="435" t="s">
        <v>759</v>
      </c>
      <c r="B128" s="436"/>
      <c r="C128" s="436"/>
      <c r="D128" s="436"/>
      <c r="E128" s="318"/>
      <c r="F128" s="437"/>
      <c r="G128" s="438"/>
      <c r="H128" s="439"/>
      <c r="I128" s="439"/>
      <c r="J128" s="439"/>
      <c r="K128" s="439"/>
      <c r="L128" s="415"/>
      <c r="M128" s="415"/>
      <c r="O128" s="301"/>
      <c r="T128" s="303"/>
    </row>
    <row r="129" spans="1:20">
      <c r="A129" s="435" t="s">
        <v>175</v>
      </c>
      <c r="B129" s="436"/>
      <c r="C129" s="436"/>
      <c r="D129" s="436"/>
      <c r="E129" s="318"/>
      <c r="F129" s="437"/>
      <c r="G129" s="438"/>
      <c r="H129" s="439"/>
      <c r="I129" s="439"/>
      <c r="J129" s="439"/>
      <c r="K129" s="439"/>
      <c r="L129" s="415"/>
      <c r="M129" s="415"/>
      <c r="O129" s="301"/>
      <c r="T129" s="303"/>
    </row>
    <row r="130" spans="1:20">
      <c r="A130" s="435" t="s">
        <v>176</v>
      </c>
      <c r="B130" s="436"/>
      <c r="C130" s="436"/>
      <c r="D130" s="436"/>
      <c r="E130" s="318"/>
      <c r="F130" s="437"/>
      <c r="G130" s="438"/>
      <c r="H130" s="439"/>
      <c r="I130" s="439"/>
      <c r="J130" s="439"/>
      <c r="K130" s="439"/>
      <c r="L130" s="415"/>
      <c r="M130" s="415"/>
      <c r="O130" s="301"/>
      <c r="T130" s="303"/>
    </row>
    <row r="131" spans="1:20">
      <c r="A131" s="440" t="s">
        <v>177</v>
      </c>
      <c r="B131" s="436"/>
      <c r="C131" s="436"/>
      <c r="D131" s="436"/>
      <c r="E131" s="318"/>
      <c r="F131" s="437"/>
      <c r="G131" s="438"/>
      <c r="H131" s="439"/>
      <c r="I131" s="439"/>
      <c r="J131" s="439"/>
      <c r="K131" s="439"/>
      <c r="L131" s="415"/>
      <c r="M131" s="415"/>
      <c r="O131" s="301"/>
      <c r="T131" s="303"/>
    </row>
    <row r="132" spans="1:20">
      <c r="A132" s="440" t="s">
        <v>178</v>
      </c>
      <c r="B132" s="436"/>
      <c r="C132" s="436"/>
      <c r="D132" s="436"/>
      <c r="E132" s="318"/>
      <c r="F132" s="437"/>
      <c r="G132" s="438"/>
      <c r="H132" s="439"/>
      <c r="I132" s="439"/>
      <c r="J132" s="439"/>
      <c r="K132" s="439"/>
      <c r="L132" s="415"/>
      <c r="M132" s="415"/>
      <c r="O132" s="301"/>
      <c r="T132" s="303"/>
    </row>
    <row r="133" spans="1:20">
      <c r="A133" s="302"/>
      <c r="B133" s="302"/>
      <c r="E133" s="296"/>
      <c r="F133" s="628"/>
      <c r="G133" s="624"/>
      <c r="H133" s="628"/>
      <c r="I133" s="624"/>
      <c r="J133" s="346"/>
      <c r="K133" s="624"/>
      <c r="L133" s="346"/>
      <c r="M133" s="624"/>
    </row>
    <row r="134" spans="1:20" ht="25.5">
      <c r="A134" s="316"/>
      <c r="E134" s="442"/>
      <c r="F134" s="442"/>
      <c r="G134" s="442"/>
      <c r="H134" s="442"/>
      <c r="I134" s="442"/>
      <c r="J134" s="442"/>
      <c r="K134" s="442"/>
    </row>
    <row r="135" spans="1:20" ht="25.5">
      <c r="A135" s="316"/>
      <c r="E135" s="442"/>
      <c r="F135" s="442"/>
      <c r="G135" s="442"/>
      <c r="H135" s="442"/>
      <c r="I135" s="442"/>
      <c r="J135" s="442"/>
      <c r="K135" s="442"/>
    </row>
    <row r="136" spans="1:20" ht="25.5">
      <c r="A136" s="316"/>
      <c r="E136" s="701" t="s">
        <v>0</v>
      </c>
      <c r="F136" s="701"/>
      <c r="G136" s="701"/>
      <c r="H136" s="701"/>
      <c r="I136" s="701"/>
      <c r="J136" s="701"/>
      <c r="K136" s="701"/>
      <c r="L136" s="701"/>
      <c r="M136" s="701"/>
      <c r="N136" s="701"/>
      <c r="O136" s="701"/>
      <c r="P136" s="701"/>
      <c r="Q136" s="701"/>
      <c r="R136" s="415"/>
      <c r="S136" s="415"/>
    </row>
    <row r="137" spans="1:20" ht="25.5">
      <c r="A137" s="316"/>
      <c r="E137" s="701" t="s">
        <v>179</v>
      </c>
      <c r="F137" s="701"/>
      <c r="G137" s="701"/>
      <c r="H137" s="701"/>
      <c r="I137" s="701"/>
      <c r="J137" s="701"/>
      <c r="K137" s="701"/>
      <c r="L137" s="701"/>
      <c r="M137" s="701"/>
      <c r="N137" s="701"/>
      <c r="O137" s="701"/>
      <c r="P137" s="701"/>
      <c r="Q137" s="701"/>
      <c r="R137" s="415"/>
      <c r="S137" s="415"/>
    </row>
    <row r="138" spans="1:20" ht="30">
      <c r="A138" s="316"/>
      <c r="E138" s="704" t="s">
        <v>180</v>
      </c>
      <c r="F138" s="704"/>
      <c r="G138" s="704"/>
      <c r="H138" s="704"/>
      <c r="I138" s="704"/>
      <c r="J138" s="704"/>
      <c r="K138" s="704"/>
      <c r="L138" s="704"/>
      <c r="M138" s="704"/>
      <c r="N138" s="704"/>
      <c r="O138" s="704"/>
      <c r="P138" s="704"/>
      <c r="Q138" s="704"/>
      <c r="R138" s="415"/>
      <c r="S138" s="415"/>
    </row>
    <row r="139" spans="1:20" ht="25.5">
      <c r="A139" s="316"/>
      <c r="E139" s="701" t="s">
        <v>760</v>
      </c>
      <c r="F139" s="701"/>
      <c r="G139" s="701"/>
      <c r="H139" s="701"/>
      <c r="I139" s="701"/>
      <c r="J139" s="701"/>
      <c r="K139" s="701"/>
      <c r="L139" s="701"/>
      <c r="M139" s="701"/>
      <c r="N139" s="701"/>
      <c r="O139" s="701"/>
      <c r="P139" s="701"/>
      <c r="Q139" s="701"/>
      <c r="R139" s="415"/>
      <c r="S139" s="415"/>
    </row>
    <row r="140" spans="1:20" ht="26.25" thickBot="1">
      <c r="A140" s="316"/>
      <c r="E140" s="443"/>
      <c r="F140" s="442"/>
      <c r="G140" s="444"/>
    </row>
    <row r="141" spans="1:20" ht="21.75" customHeight="1" thickBot="1">
      <c r="A141" s="316"/>
      <c r="E141" s="688" t="s">
        <v>182</v>
      </c>
      <c r="F141" s="709" t="s">
        <v>398</v>
      </c>
      <c r="G141" s="710"/>
      <c r="H141" s="710"/>
      <c r="I141" s="711"/>
      <c r="J141" s="709" t="s">
        <v>743</v>
      </c>
      <c r="K141" s="710"/>
      <c r="L141" s="710"/>
      <c r="M141" s="711"/>
      <c r="N141" s="712" t="s">
        <v>183</v>
      </c>
      <c r="O141" s="713"/>
      <c r="P141" s="712" t="s">
        <v>184</v>
      </c>
      <c r="Q141" s="713"/>
      <c r="R141" s="629"/>
      <c r="S141" s="629"/>
    </row>
    <row r="142" spans="1:20" ht="21.75" customHeight="1" thickBot="1">
      <c r="A142" s="316"/>
      <c r="E142" s="689"/>
      <c r="F142" s="672" t="s">
        <v>12</v>
      </c>
      <c r="G142" s="673"/>
      <c r="H142" s="672" t="s">
        <v>13</v>
      </c>
      <c r="I142" s="673"/>
      <c r="J142" s="672" t="s">
        <v>12</v>
      </c>
      <c r="K142" s="673"/>
      <c r="L142" s="672" t="s">
        <v>13</v>
      </c>
      <c r="M142" s="673"/>
      <c r="N142" s="714"/>
      <c r="O142" s="715"/>
      <c r="P142" s="714"/>
      <c r="Q142" s="715"/>
      <c r="R142" s="629"/>
      <c r="S142" s="629"/>
    </row>
    <row r="143" spans="1:20" ht="21" thickBot="1">
      <c r="A143" s="316"/>
      <c r="E143" s="692"/>
      <c r="F143" s="344" t="s">
        <v>185</v>
      </c>
      <c r="G143" s="345" t="s">
        <v>186</v>
      </c>
      <c r="H143" s="344" t="s">
        <v>185</v>
      </c>
      <c r="I143" s="345" t="s">
        <v>186</v>
      </c>
      <c r="J143" s="344" t="s">
        <v>185</v>
      </c>
      <c r="K143" s="345" t="s">
        <v>186</v>
      </c>
      <c r="L143" s="344" t="s">
        <v>185</v>
      </c>
      <c r="M143" s="345" t="s">
        <v>186</v>
      </c>
      <c r="N143" s="344" t="s">
        <v>185</v>
      </c>
      <c r="O143" s="345" t="s">
        <v>186</v>
      </c>
      <c r="P143" s="344" t="s">
        <v>185</v>
      </c>
      <c r="Q143" s="345" t="s">
        <v>186</v>
      </c>
      <c r="R143" s="630"/>
      <c r="S143" s="630"/>
    </row>
    <row r="144" spans="1:20" ht="21.75" thickTop="1" thickBot="1">
      <c r="A144" s="316"/>
      <c r="E144" s="311" t="s">
        <v>187</v>
      </c>
      <c r="F144" s="296"/>
      <c r="G144" s="347"/>
    </row>
    <row r="145" spans="1:20" ht="21" thickTop="1">
      <c r="A145" s="270" t="s">
        <v>43</v>
      </c>
      <c r="B145" s="454" t="s">
        <v>188</v>
      </c>
      <c r="C145" s="454" t="s">
        <v>189</v>
      </c>
      <c r="D145" s="277" t="s">
        <v>189</v>
      </c>
      <c r="E145" s="288" t="s">
        <v>190</v>
      </c>
      <c r="F145" s="280">
        <f t="shared" ref="F145:Q145" si="6">F22</f>
        <v>45818</v>
      </c>
      <c r="G145" s="281" t="str">
        <f t="shared" si="6"/>
        <v>9:00</v>
      </c>
      <c r="H145" s="280">
        <f t="shared" si="6"/>
        <v>45839</v>
      </c>
      <c r="I145" s="281" t="str">
        <f t="shared" si="6"/>
        <v>9:00</v>
      </c>
      <c r="J145" s="280">
        <f t="shared" si="6"/>
        <v>45911</v>
      </c>
      <c r="K145" s="281" t="str">
        <f t="shared" si="6"/>
        <v>9:00</v>
      </c>
      <c r="L145" s="280">
        <f t="shared" si="6"/>
        <v>45926</v>
      </c>
      <c r="M145" s="281" t="str">
        <f t="shared" si="6"/>
        <v>9:00</v>
      </c>
      <c r="N145" s="280">
        <f t="shared" si="6"/>
        <v>45237</v>
      </c>
      <c r="O145" s="281">
        <f t="shared" si="6"/>
        <v>0.375</v>
      </c>
      <c r="P145" s="280">
        <f t="shared" si="6"/>
        <v>0</v>
      </c>
      <c r="Q145" s="281">
        <f t="shared" si="6"/>
        <v>0</v>
      </c>
      <c r="R145" s="347"/>
      <c r="S145" s="347"/>
    </row>
    <row r="146" spans="1:20">
      <c r="A146" s="270" t="s">
        <v>59</v>
      </c>
      <c r="B146" s="454" t="s">
        <v>188</v>
      </c>
      <c r="C146" s="454" t="s">
        <v>189</v>
      </c>
      <c r="D146" s="277" t="s">
        <v>189</v>
      </c>
      <c r="E146" s="278" t="s">
        <v>191</v>
      </c>
      <c r="F146" s="280">
        <f t="shared" ref="F146:Q146" si="7">F31</f>
        <v>45821</v>
      </c>
      <c r="G146" s="281" t="str">
        <f t="shared" si="7"/>
        <v>10.00</v>
      </c>
      <c r="H146" s="280">
        <f t="shared" si="7"/>
        <v>45842</v>
      </c>
      <c r="I146" s="281" t="str">
        <f t="shared" si="7"/>
        <v>10.00</v>
      </c>
      <c r="J146" s="280">
        <f t="shared" si="7"/>
        <v>45905</v>
      </c>
      <c r="K146" s="281" t="str">
        <f t="shared" si="7"/>
        <v>10.00</v>
      </c>
      <c r="L146" s="280">
        <f t="shared" si="7"/>
        <v>45923</v>
      </c>
      <c r="M146" s="281" t="str">
        <f t="shared" si="7"/>
        <v>10.00</v>
      </c>
      <c r="N146" s="280">
        <f t="shared" si="7"/>
        <v>45239</v>
      </c>
      <c r="O146" s="281" t="str">
        <f t="shared" si="7"/>
        <v>9.00</v>
      </c>
      <c r="P146" s="280">
        <f t="shared" si="7"/>
        <v>0</v>
      </c>
      <c r="Q146" s="281">
        <f t="shared" si="7"/>
        <v>0</v>
      </c>
      <c r="R146" s="347"/>
      <c r="S146" s="347"/>
    </row>
    <row r="147" spans="1:20" ht="10.5" customHeight="1">
      <c r="A147" s="286"/>
      <c r="B147" s="277"/>
      <c r="C147" s="277"/>
      <c r="D147" s="277"/>
      <c r="E147" s="287"/>
      <c r="F147" s="305"/>
      <c r="G147" s="343"/>
      <c r="H147" s="305"/>
      <c r="I147" s="343"/>
      <c r="J147" s="305"/>
      <c r="K147" s="343"/>
      <c r="L147" s="305"/>
      <c r="M147" s="343"/>
      <c r="O147" s="301"/>
      <c r="T147" s="303"/>
    </row>
    <row r="148" spans="1:20">
      <c r="A148" s="270" t="s">
        <v>91</v>
      </c>
      <c r="B148" s="454" t="s">
        <v>188</v>
      </c>
      <c r="C148" s="454" t="s">
        <v>189</v>
      </c>
      <c r="D148" s="277" t="s">
        <v>189</v>
      </c>
      <c r="E148" s="288" t="s">
        <v>192</v>
      </c>
      <c r="F148" s="280">
        <f t="shared" ref="F148:M148" si="8">F55</f>
        <v>45818</v>
      </c>
      <c r="G148" s="281" t="str">
        <f t="shared" si="8"/>
        <v>9:00</v>
      </c>
      <c r="H148" s="280">
        <f t="shared" si="8"/>
        <v>45839</v>
      </c>
      <c r="I148" s="281" t="str">
        <f t="shared" si="8"/>
        <v>9:00</v>
      </c>
      <c r="J148" s="280">
        <f t="shared" si="8"/>
        <v>45902</v>
      </c>
      <c r="K148" s="281" t="str">
        <f t="shared" si="8"/>
        <v>9:00</v>
      </c>
      <c r="L148" s="280">
        <f t="shared" si="8"/>
        <v>45917</v>
      </c>
      <c r="M148" s="281" t="str">
        <f t="shared" si="8"/>
        <v>9:00</v>
      </c>
      <c r="N148" s="280"/>
      <c r="O148" s="281"/>
      <c r="P148" s="280"/>
      <c r="Q148" s="281"/>
      <c r="R148" s="347"/>
      <c r="S148" s="347"/>
    </row>
    <row r="149" spans="1:20">
      <c r="A149" s="270" t="s">
        <v>148</v>
      </c>
      <c r="B149" s="454" t="s">
        <v>188</v>
      </c>
      <c r="C149" s="454" t="s">
        <v>189</v>
      </c>
      <c r="D149" s="277" t="s">
        <v>189</v>
      </c>
      <c r="E149" s="278" t="s">
        <v>193</v>
      </c>
      <c r="F149" s="280">
        <f t="shared" ref="F149:M149" si="9">F106</f>
        <v>45821</v>
      </c>
      <c r="G149" s="281" t="str">
        <f t="shared" si="9"/>
        <v>10.00</v>
      </c>
      <c r="H149" s="280">
        <f t="shared" si="9"/>
        <v>45842</v>
      </c>
      <c r="I149" s="281" t="str">
        <f t="shared" si="9"/>
        <v>10.00</v>
      </c>
      <c r="J149" s="280">
        <f t="shared" si="9"/>
        <v>45905</v>
      </c>
      <c r="K149" s="281" t="str">
        <f t="shared" si="9"/>
        <v>10.00</v>
      </c>
      <c r="L149" s="280">
        <f t="shared" si="9"/>
        <v>45923</v>
      </c>
      <c r="M149" s="281" t="str">
        <f t="shared" si="9"/>
        <v>10.00</v>
      </c>
      <c r="N149" s="280"/>
      <c r="O149" s="281"/>
      <c r="P149" s="280"/>
      <c r="Q149" s="281"/>
      <c r="R149" s="347"/>
      <c r="S149" s="347"/>
    </row>
    <row r="150" spans="1:20">
      <c r="A150" s="302"/>
      <c r="B150" s="454"/>
      <c r="C150" s="454"/>
      <c r="D150" s="277"/>
      <c r="E150" s="445"/>
      <c r="F150" s="357"/>
      <c r="G150" s="358"/>
      <c r="H150" s="357"/>
      <c r="I150" s="358"/>
      <c r="J150" s="357"/>
      <c r="K150" s="358"/>
      <c r="L150" s="357"/>
      <c r="M150" s="358"/>
      <c r="N150" s="357"/>
      <c r="O150" s="358"/>
      <c r="P150" s="357"/>
      <c r="Q150" s="358"/>
      <c r="R150" s="347"/>
      <c r="S150" s="347"/>
    </row>
    <row r="151" spans="1:20">
      <c r="A151" s="316"/>
      <c r="E151" s="463" t="s">
        <v>194</v>
      </c>
      <c r="F151" s="348"/>
      <c r="G151" s="349"/>
      <c r="H151" s="348"/>
      <c r="I151" s="349"/>
      <c r="J151" s="348"/>
      <c r="K151" s="349"/>
      <c r="L151" s="348"/>
      <c r="M151" s="349"/>
      <c r="N151" s="348"/>
      <c r="O151" s="349"/>
      <c r="P151" s="348"/>
      <c r="Q151" s="349"/>
      <c r="R151" s="347"/>
      <c r="S151" s="347"/>
    </row>
    <row r="152" spans="1:20">
      <c r="A152" s="270" t="s">
        <v>127</v>
      </c>
      <c r="B152" s="454" t="s">
        <v>188</v>
      </c>
      <c r="C152" s="454" t="s">
        <v>189</v>
      </c>
      <c r="D152" s="277" t="s">
        <v>189</v>
      </c>
      <c r="E152" s="278" t="s">
        <v>195</v>
      </c>
      <c r="F152" s="448">
        <f t="shared" ref="F152:Q152" si="10">F88</f>
        <v>45825</v>
      </c>
      <c r="G152" s="351">
        <f t="shared" si="10"/>
        <v>0.5</v>
      </c>
      <c r="H152" s="350">
        <f t="shared" si="10"/>
        <v>45846</v>
      </c>
      <c r="I152" s="351">
        <f t="shared" si="10"/>
        <v>0.5</v>
      </c>
      <c r="J152" s="350">
        <f t="shared" si="10"/>
        <v>45909</v>
      </c>
      <c r="K152" s="351">
        <f t="shared" si="10"/>
        <v>0.5</v>
      </c>
      <c r="L152" s="350">
        <f t="shared" si="10"/>
        <v>45924</v>
      </c>
      <c r="M152" s="351">
        <f t="shared" si="10"/>
        <v>0.5</v>
      </c>
      <c r="N152" s="350">
        <f t="shared" si="10"/>
        <v>45240</v>
      </c>
      <c r="O152" s="351">
        <f t="shared" si="10"/>
        <v>0.5</v>
      </c>
      <c r="P152" s="350">
        <f t="shared" si="10"/>
        <v>0</v>
      </c>
      <c r="Q152" s="351">
        <f t="shared" si="10"/>
        <v>0</v>
      </c>
      <c r="R152" s="353"/>
      <c r="S152" s="353"/>
    </row>
    <row r="153" spans="1:20">
      <c r="A153" s="270" t="s">
        <v>129</v>
      </c>
      <c r="B153" s="454" t="s">
        <v>188</v>
      </c>
      <c r="C153" s="454" t="s">
        <v>189</v>
      </c>
      <c r="D153" s="277" t="s">
        <v>189</v>
      </c>
      <c r="E153" s="278" t="s">
        <v>196</v>
      </c>
      <c r="F153" s="283">
        <f t="shared" ref="F153:Q153" si="11">F90</f>
        <v>45825</v>
      </c>
      <c r="G153" s="281">
        <f t="shared" si="11"/>
        <v>0.5</v>
      </c>
      <c r="H153" s="280">
        <f t="shared" si="11"/>
        <v>45846</v>
      </c>
      <c r="I153" s="281">
        <f t="shared" si="11"/>
        <v>0.5</v>
      </c>
      <c r="J153" s="280">
        <f t="shared" si="11"/>
        <v>45909</v>
      </c>
      <c r="K153" s="281">
        <f t="shared" si="11"/>
        <v>0.5</v>
      </c>
      <c r="L153" s="280">
        <f t="shared" si="11"/>
        <v>45924</v>
      </c>
      <c r="M153" s="281">
        <f t="shared" si="11"/>
        <v>0.5</v>
      </c>
      <c r="N153" s="280">
        <f t="shared" si="11"/>
        <v>45240</v>
      </c>
      <c r="O153" s="281">
        <f t="shared" si="11"/>
        <v>0.5</v>
      </c>
      <c r="P153" s="280">
        <f t="shared" si="11"/>
        <v>0</v>
      </c>
      <c r="Q153" s="281">
        <f t="shared" si="11"/>
        <v>0</v>
      </c>
      <c r="R153" s="347"/>
      <c r="S153" s="347"/>
    </row>
    <row r="154" spans="1:20" ht="21" thickBot="1">
      <c r="A154" s="302"/>
      <c r="B154" s="454"/>
      <c r="C154" s="454"/>
      <c r="D154" s="277"/>
      <c r="E154" s="445"/>
      <c r="F154" s="352"/>
      <c r="G154" s="353"/>
      <c r="H154" s="352"/>
      <c r="I154" s="353"/>
      <c r="J154" s="352"/>
      <c r="K154" s="353"/>
      <c r="L154" s="352"/>
      <c r="M154" s="353"/>
      <c r="N154" s="352"/>
      <c r="O154" s="353"/>
      <c r="P154" s="352"/>
      <c r="Q154" s="353"/>
      <c r="R154" s="353"/>
      <c r="S154" s="353"/>
    </row>
    <row r="155" spans="1:20" ht="21.75" thickTop="1" thickBot="1">
      <c r="A155" s="302"/>
      <c r="B155" s="454"/>
      <c r="C155" s="454"/>
      <c r="D155" s="277"/>
      <c r="E155" s="311" t="s">
        <v>197</v>
      </c>
      <c r="F155" s="451"/>
      <c r="G155" s="349"/>
      <c r="H155" s="354"/>
      <c r="I155" s="349"/>
      <c r="J155" s="354"/>
      <c r="K155" s="349"/>
      <c r="L155" s="354"/>
      <c r="M155" s="349"/>
      <c r="N155" s="354"/>
      <c r="O155" s="349"/>
      <c r="P155" s="354"/>
      <c r="Q155" s="349"/>
      <c r="R155" s="347"/>
      <c r="S155" s="347"/>
    </row>
    <row r="156" spans="1:20" ht="41.25" thickTop="1">
      <c r="A156" s="270" t="s">
        <v>761</v>
      </c>
      <c r="B156" s="454" t="s">
        <v>188</v>
      </c>
      <c r="C156" s="454" t="s">
        <v>189</v>
      </c>
      <c r="D156" s="277" t="s">
        <v>198</v>
      </c>
      <c r="E156" s="285" t="s">
        <v>264</v>
      </c>
      <c r="F156" s="280">
        <f t="shared" ref="F156:Q156" si="12">F35</f>
        <v>45820</v>
      </c>
      <c r="G156" s="281">
        <f t="shared" si="12"/>
        <v>0.41666666666666669</v>
      </c>
      <c r="H156" s="280">
        <f t="shared" si="12"/>
        <v>45841</v>
      </c>
      <c r="I156" s="281">
        <f t="shared" si="12"/>
        <v>0.41666666666666669</v>
      </c>
      <c r="J156" s="280">
        <f t="shared" si="12"/>
        <v>45904</v>
      </c>
      <c r="K156" s="281">
        <f t="shared" si="12"/>
        <v>0.41666666666666669</v>
      </c>
      <c r="L156" s="280">
        <f t="shared" si="12"/>
        <v>45919</v>
      </c>
      <c r="M156" s="281">
        <f t="shared" si="12"/>
        <v>0.41666666666666669</v>
      </c>
      <c r="N156" s="280">
        <f t="shared" si="12"/>
        <v>45238</v>
      </c>
      <c r="O156" s="281">
        <f t="shared" si="12"/>
        <v>0.41666666666666669</v>
      </c>
      <c r="P156" s="280">
        <f t="shared" si="12"/>
        <v>0</v>
      </c>
      <c r="Q156" s="281">
        <f t="shared" si="12"/>
        <v>0</v>
      </c>
      <c r="R156" s="347"/>
      <c r="S156" s="347"/>
    </row>
    <row r="157" spans="1:20">
      <c r="A157" s="270" t="s">
        <v>52</v>
      </c>
      <c r="B157" s="454" t="s">
        <v>188</v>
      </c>
      <c r="C157" s="454" t="s">
        <v>189</v>
      </c>
      <c r="D157" s="277" t="s">
        <v>198</v>
      </c>
      <c r="E157" s="278" t="s">
        <v>670</v>
      </c>
      <c r="F157" s="280">
        <f t="shared" ref="F157:Q157" si="13">F27</f>
        <v>45825</v>
      </c>
      <c r="G157" s="281" t="str">
        <f t="shared" si="13"/>
        <v>9:00</v>
      </c>
      <c r="H157" s="280">
        <f t="shared" si="13"/>
        <v>45846</v>
      </c>
      <c r="I157" s="281" t="str">
        <f t="shared" si="13"/>
        <v>9:00</v>
      </c>
      <c r="J157" s="280">
        <f t="shared" si="13"/>
        <v>45907</v>
      </c>
      <c r="K157" s="281" t="str">
        <f t="shared" si="13"/>
        <v>9:00</v>
      </c>
      <c r="L157" s="280">
        <f t="shared" si="13"/>
        <v>45922</v>
      </c>
      <c r="M157" s="281" t="str">
        <f t="shared" si="13"/>
        <v>9:00</v>
      </c>
      <c r="N157" s="280">
        <f t="shared" si="13"/>
        <v>45236</v>
      </c>
      <c r="O157" s="281">
        <f t="shared" si="13"/>
        <v>0.375</v>
      </c>
      <c r="P157" s="280">
        <f t="shared" si="13"/>
        <v>0</v>
      </c>
      <c r="Q157" s="281">
        <f t="shared" si="13"/>
        <v>0</v>
      </c>
      <c r="R157" s="347"/>
      <c r="S157" s="347"/>
    </row>
    <row r="158" spans="1:20">
      <c r="A158" s="270" t="s">
        <v>73</v>
      </c>
      <c r="B158" s="454" t="s">
        <v>188</v>
      </c>
      <c r="C158" s="454" t="s">
        <v>189</v>
      </c>
      <c r="D158" s="277" t="s">
        <v>198</v>
      </c>
      <c r="E158" s="404" t="s">
        <v>762</v>
      </c>
      <c r="F158" s="280">
        <f t="shared" ref="F158:M158" si="14">F41</f>
        <v>45827</v>
      </c>
      <c r="G158" s="281" t="str">
        <f t="shared" si="14"/>
        <v>10:00</v>
      </c>
      <c r="H158" s="280">
        <f t="shared" si="14"/>
        <v>45848</v>
      </c>
      <c r="I158" s="281" t="str">
        <f t="shared" si="14"/>
        <v>10:00</v>
      </c>
      <c r="J158" s="280">
        <f t="shared" si="14"/>
        <v>45911</v>
      </c>
      <c r="K158" s="281" t="str">
        <f t="shared" si="14"/>
        <v>10:00</v>
      </c>
      <c r="L158" s="280">
        <f t="shared" si="14"/>
        <v>45926</v>
      </c>
      <c r="M158" s="281" t="str">
        <f t="shared" si="14"/>
        <v>10:00</v>
      </c>
      <c r="N158" s="280">
        <f>N29</f>
        <v>45239</v>
      </c>
      <c r="O158" s="281">
        <f>O29</f>
        <v>0.60416666666666663</v>
      </c>
      <c r="P158" s="280">
        <f>P29</f>
        <v>0</v>
      </c>
      <c r="Q158" s="281">
        <f>Q29</f>
        <v>0</v>
      </c>
      <c r="R158" s="347"/>
      <c r="S158" s="347"/>
    </row>
    <row r="159" spans="1:20" ht="9.75" customHeight="1">
      <c r="A159" s="286"/>
      <c r="B159" s="277"/>
      <c r="C159" s="277"/>
      <c r="D159" s="277"/>
      <c r="E159" s="287"/>
      <c r="F159" s="305"/>
      <c r="G159" s="343"/>
      <c r="H159" s="305"/>
      <c r="I159" s="343"/>
      <c r="J159" s="305"/>
      <c r="K159" s="343"/>
      <c r="L159" s="305"/>
      <c r="M159" s="343"/>
      <c r="O159" s="301"/>
      <c r="T159" s="303"/>
    </row>
    <row r="160" spans="1:20" ht="20.25" customHeight="1">
      <c r="A160" s="270" t="s">
        <v>87</v>
      </c>
      <c r="B160" s="454"/>
      <c r="C160" s="454"/>
      <c r="D160" s="277"/>
      <c r="E160" s="278" t="s">
        <v>268</v>
      </c>
      <c r="F160" s="280">
        <f t="shared" ref="F160:M160" si="15">F51</f>
        <v>45818</v>
      </c>
      <c r="G160" s="281">
        <f t="shared" si="15"/>
        <v>0.375</v>
      </c>
      <c r="H160" s="280">
        <f t="shared" si="15"/>
        <v>45840</v>
      </c>
      <c r="I160" s="281">
        <f t="shared" si="15"/>
        <v>0.625</v>
      </c>
      <c r="J160" s="280">
        <f t="shared" si="15"/>
        <v>45910</v>
      </c>
      <c r="K160" s="281" t="str">
        <f t="shared" si="15"/>
        <v>9:00</v>
      </c>
      <c r="L160" s="280">
        <f t="shared" si="15"/>
        <v>45926</v>
      </c>
      <c r="M160" s="281" t="str">
        <f t="shared" si="15"/>
        <v>9:00</v>
      </c>
      <c r="N160" s="280"/>
      <c r="O160" s="281"/>
      <c r="P160" s="280"/>
      <c r="Q160" s="281"/>
      <c r="R160" s="347"/>
      <c r="S160" s="347"/>
    </row>
    <row r="161" spans="1:19" s="415" customFormat="1">
      <c r="A161" s="270" t="s">
        <v>22</v>
      </c>
      <c r="B161" s="454"/>
      <c r="C161" s="454"/>
      <c r="D161" s="277"/>
      <c r="E161" s="278" t="s">
        <v>671</v>
      </c>
      <c r="F161" s="280">
        <f t="shared" ref="F161:M161" si="16">F8</f>
        <v>45824</v>
      </c>
      <c r="G161" s="281" t="str">
        <f t="shared" si="16"/>
        <v>9:00</v>
      </c>
      <c r="H161" s="280">
        <f t="shared" si="16"/>
        <v>45845</v>
      </c>
      <c r="I161" s="281" t="str">
        <f t="shared" si="16"/>
        <v>9:00</v>
      </c>
      <c r="J161" s="280">
        <f t="shared" si="16"/>
        <v>45908</v>
      </c>
      <c r="K161" s="281" t="str">
        <f t="shared" si="16"/>
        <v>9:00</v>
      </c>
      <c r="L161" s="280">
        <f t="shared" si="16"/>
        <v>45923</v>
      </c>
      <c r="M161" s="281" t="str">
        <f t="shared" si="16"/>
        <v>9:00</v>
      </c>
      <c r="N161" s="280"/>
      <c r="O161" s="281"/>
      <c r="P161" s="280"/>
      <c r="Q161" s="281"/>
      <c r="R161" s="347"/>
      <c r="S161" s="347"/>
    </row>
    <row r="162" spans="1:19" s="415" customFormat="1">
      <c r="A162" s="270" t="s">
        <v>41</v>
      </c>
      <c r="B162" s="454"/>
      <c r="C162" s="454"/>
      <c r="D162" s="277"/>
      <c r="E162" s="288" t="s">
        <v>763</v>
      </c>
      <c r="F162" s="280">
        <f t="shared" ref="F162:M162" si="17">F19</f>
        <v>45827</v>
      </c>
      <c r="G162" s="281" t="str">
        <f t="shared" si="17"/>
        <v>10:00</v>
      </c>
      <c r="H162" s="280">
        <f t="shared" si="17"/>
        <v>45848</v>
      </c>
      <c r="I162" s="281" t="str">
        <f t="shared" si="17"/>
        <v>10:00</v>
      </c>
      <c r="J162" s="280">
        <f t="shared" si="17"/>
        <v>45903</v>
      </c>
      <c r="K162" s="281" t="str">
        <f t="shared" si="17"/>
        <v>10:00</v>
      </c>
      <c r="L162" s="280">
        <f t="shared" si="17"/>
        <v>45918</v>
      </c>
      <c r="M162" s="281" t="str">
        <f t="shared" si="17"/>
        <v>10:00</v>
      </c>
      <c r="N162" s="280"/>
      <c r="O162" s="281"/>
      <c r="P162" s="280"/>
      <c r="Q162" s="281"/>
      <c r="R162" s="347"/>
      <c r="S162" s="347"/>
    </row>
    <row r="163" spans="1:19" s="415" customFormat="1">
      <c r="A163" s="302"/>
      <c r="B163" s="454"/>
      <c r="C163" s="454"/>
      <c r="D163" s="277"/>
      <c r="E163" s="434"/>
      <c r="F163" s="346"/>
      <c r="G163" s="347"/>
      <c r="H163" s="346"/>
      <c r="I163" s="347"/>
      <c r="J163" s="346"/>
      <c r="K163" s="347"/>
      <c r="L163" s="346"/>
      <c r="M163" s="347"/>
      <c r="N163" s="346"/>
      <c r="O163" s="347"/>
      <c r="P163" s="346"/>
      <c r="Q163" s="347"/>
      <c r="R163" s="347"/>
      <c r="S163" s="347"/>
    </row>
    <row r="164" spans="1:19" s="415" customFormat="1">
      <c r="A164" s="316"/>
      <c r="B164" s="454"/>
      <c r="C164" s="454"/>
      <c r="D164" s="277"/>
      <c r="E164" s="463" t="s">
        <v>205</v>
      </c>
      <c r="F164" s="354"/>
      <c r="G164" s="349"/>
      <c r="H164" s="354"/>
      <c r="I164" s="349"/>
      <c r="J164" s="354"/>
      <c r="K164" s="349"/>
      <c r="L164" s="354"/>
      <c r="M164" s="349"/>
      <c r="N164" s="354"/>
      <c r="O164" s="349"/>
      <c r="P164" s="354"/>
      <c r="Q164" s="349"/>
      <c r="R164" s="347"/>
      <c r="S164" s="347"/>
    </row>
    <row r="165" spans="1:19" s="415" customFormat="1">
      <c r="A165" s="270" t="s">
        <v>37</v>
      </c>
      <c r="B165" s="454" t="s">
        <v>188</v>
      </c>
      <c r="C165" s="454" t="s">
        <v>189</v>
      </c>
      <c r="D165" s="277" t="s">
        <v>198</v>
      </c>
      <c r="E165" s="278" t="s">
        <v>206</v>
      </c>
      <c r="F165" s="283">
        <f t="shared" ref="F165:Q165" si="18">F15</f>
        <v>45817</v>
      </c>
      <c r="G165" s="281">
        <f t="shared" si="18"/>
        <v>0.375</v>
      </c>
      <c r="H165" s="283">
        <f t="shared" si="18"/>
        <v>45838</v>
      </c>
      <c r="I165" s="281">
        <f t="shared" si="18"/>
        <v>0.375</v>
      </c>
      <c r="J165" s="283">
        <f t="shared" si="18"/>
        <v>45901</v>
      </c>
      <c r="K165" s="281">
        <f t="shared" si="18"/>
        <v>0.375</v>
      </c>
      <c r="L165" s="283">
        <f t="shared" si="18"/>
        <v>45916</v>
      </c>
      <c r="M165" s="281">
        <f t="shared" si="18"/>
        <v>0.375</v>
      </c>
      <c r="N165" s="283">
        <f t="shared" si="18"/>
        <v>45237</v>
      </c>
      <c r="O165" s="281">
        <f t="shared" si="18"/>
        <v>0.45833333333333331</v>
      </c>
      <c r="P165" s="283">
        <f t="shared" si="18"/>
        <v>0</v>
      </c>
      <c r="Q165" s="281">
        <f t="shared" si="18"/>
        <v>0</v>
      </c>
      <c r="R165" s="347"/>
      <c r="S165" s="347"/>
    </row>
    <row r="166" spans="1:19" s="415" customFormat="1">
      <c r="A166" s="270" t="s">
        <v>144</v>
      </c>
      <c r="B166" s="454" t="s">
        <v>188</v>
      </c>
      <c r="C166" s="454" t="s">
        <v>189</v>
      </c>
      <c r="D166" s="277" t="s">
        <v>198</v>
      </c>
      <c r="E166" s="278" t="s">
        <v>764</v>
      </c>
      <c r="F166" s="283">
        <f t="shared" ref="F166:Q166" si="19">F102</f>
        <v>45817</v>
      </c>
      <c r="G166" s="281">
        <f t="shared" si="19"/>
        <v>0.35416666666666669</v>
      </c>
      <c r="H166" s="283">
        <f t="shared" si="19"/>
        <v>45838</v>
      </c>
      <c r="I166" s="281">
        <f t="shared" si="19"/>
        <v>0.35416666666666669</v>
      </c>
      <c r="J166" s="283">
        <f t="shared" si="19"/>
        <v>45901</v>
      </c>
      <c r="K166" s="281">
        <f t="shared" si="19"/>
        <v>0.35416666666666669</v>
      </c>
      <c r="L166" s="283">
        <f t="shared" si="19"/>
        <v>45916</v>
      </c>
      <c r="M166" s="281">
        <f t="shared" si="19"/>
        <v>0.35416666666666669</v>
      </c>
      <c r="N166" s="283">
        <f t="shared" si="19"/>
        <v>45240</v>
      </c>
      <c r="O166" s="281">
        <f t="shared" si="19"/>
        <v>0.33333333333333331</v>
      </c>
      <c r="P166" s="283">
        <f t="shared" si="19"/>
        <v>0</v>
      </c>
      <c r="Q166" s="281">
        <f t="shared" si="19"/>
        <v>0</v>
      </c>
      <c r="R166" s="347"/>
      <c r="S166" s="347"/>
    </row>
    <row r="167" spans="1:19" s="415" customFormat="1">
      <c r="A167" s="270" t="s">
        <v>144</v>
      </c>
      <c r="B167" s="454" t="s">
        <v>188</v>
      </c>
      <c r="C167" s="454" t="s">
        <v>189</v>
      </c>
      <c r="D167" s="277" t="s">
        <v>198</v>
      </c>
      <c r="E167" s="278" t="s">
        <v>765</v>
      </c>
      <c r="F167" s="283">
        <f t="shared" ref="F167:M167" si="20">F102</f>
        <v>45817</v>
      </c>
      <c r="G167" s="281">
        <f t="shared" si="20"/>
        <v>0.35416666666666669</v>
      </c>
      <c r="H167" s="283">
        <f t="shared" si="20"/>
        <v>45838</v>
      </c>
      <c r="I167" s="281">
        <f t="shared" si="20"/>
        <v>0.35416666666666669</v>
      </c>
      <c r="J167" s="283">
        <f t="shared" si="20"/>
        <v>45901</v>
      </c>
      <c r="K167" s="281">
        <f t="shared" si="20"/>
        <v>0.35416666666666669</v>
      </c>
      <c r="L167" s="283">
        <f t="shared" si="20"/>
        <v>45916</v>
      </c>
      <c r="M167" s="281">
        <f t="shared" si="20"/>
        <v>0.35416666666666669</v>
      </c>
      <c r="N167" s="283">
        <f>N103</f>
        <v>45236</v>
      </c>
      <c r="O167" s="281">
        <f>O103</f>
        <v>0.45833333333333331</v>
      </c>
      <c r="P167" s="283">
        <f>P103</f>
        <v>0</v>
      </c>
      <c r="Q167" s="281">
        <f>Q103</f>
        <v>0</v>
      </c>
      <c r="R167" s="347"/>
      <c r="S167" s="347"/>
    </row>
    <row r="168" spans="1:19" s="415" customFormat="1" ht="21" thickBot="1">
      <c r="A168" s="316"/>
      <c r="B168" s="495"/>
      <c r="C168" s="495"/>
      <c r="D168" s="296"/>
      <c r="E168" s="454"/>
      <c r="F168" s="296"/>
      <c r="G168" s="347"/>
      <c r="H168" s="296"/>
      <c r="I168" s="347"/>
      <c r="J168" s="296"/>
      <c r="K168" s="347"/>
      <c r="L168" s="296"/>
      <c r="M168" s="347"/>
      <c r="N168" s="296"/>
      <c r="O168" s="347"/>
      <c r="P168" s="296"/>
      <c r="Q168" s="347"/>
      <c r="R168" s="347"/>
      <c r="S168" s="347"/>
    </row>
    <row r="169" spans="1:19" s="415" customFormat="1" ht="21.75" thickTop="1" thickBot="1">
      <c r="A169" s="316"/>
      <c r="B169" s="495"/>
      <c r="C169" s="495"/>
      <c r="D169" s="296"/>
      <c r="E169" s="311" t="s">
        <v>208</v>
      </c>
      <c r="F169" s="296"/>
      <c r="G169" s="347"/>
      <c r="H169" s="296"/>
      <c r="I169" s="347"/>
      <c r="J169" s="296"/>
      <c r="K169" s="347"/>
      <c r="L169" s="296"/>
      <c r="M169" s="347"/>
      <c r="N169" s="296"/>
      <c r="O169" s="347"/>
      <c r="P169" s="296"/>
      <c r="Q169" s="347"/>
      <c r="R169" s="347"/>
      <c r="S169" s="347"/>
    </row>
    <row r="170" spans="1:19" s="415" customFormat="1" ht="21" thickTop="1">
      <c r="A170" s="270" t="s">
        <v>36</v>
      </c>
      <c r="B170" s="454" t="s">
        <v>188</v>
      </c>
      <c r="C170" s="454" t="s">
        <v>198</v>
      </c>
      <c r="D170" s="277" t="s">
        <v>189</v>
      </c>
      <c r="E170" s="285" t="s">
        <v>209</v>
      </c>
      <c r="F170" s="280">
        <f t="shared" ref="F170:Q170" si="21">F13</f>
        <v>45820</v>
      </c>
      <c r="G170" s="281">
        <f t="shared" si="21"/>
        <v>0.41666666666666669</v>
      </c>
      <c r="H170" s="280">
        <f t="shared" si="21"/>
        <v>45841</v>
      </c>
      <c r="I170" s="281">
        <f t="shared" si="21"/>
        <v>0.41666666666666669</v>
      </c>
      <c r="J170" s="280">
        <f t="shared" si="21"/>
        <v>45904</v>
      </c>
      <c r="K170" s="281">
        <f t="shared" si="21"/>
        <v>0.41666666666666669</v>
      </c>
      <c r="L170" s="280">
        <f t="shared" si="21"/>
        <v>45919</v>
      </c>
      <c r="M170" s="281">
        <f t="shared" si="21"/>
        <v>0.41666666666666669</v>
      </c>
      <c r="N170" s="280">
        <f t="shared" si="21"/>
        <v>45237</v>
      </c>
      <c r="O170" s="281">
        <f t="shared" si="21"/>
        <v>0.6875</v>
      </c>
      <c r="P170" s="280">
        <f t="shared" si="21"/>
        <v>0</v>
      </c>
      <c r="Q170" s="281">
        <f t="shared" si="21"/>
        <v>0</v>
      </c>
      <c r="R170" s="347"/>
      <c r="S170" s="347"/>
    </row>
    <row r="171" spans="1:19" s="415" customFormat="1">
      <c r="A171" s="270" t="s">
        <v>55</v>
      </c>
      <c r="B171" s="454" t="s">
        <v>188</v>
      </c>
      <c r="C171" s="454" t="s">
        <v>198</v>
      </c>
      <c r="D171" s="277" t="s">
        <v>189</v>
      </c>
      <c r="E171" s="278" t="s">
        <v>210</v>
      </c>
      <c r="F171" s="283">
        <f t="shared" ref="F171:M171" si="22">F29</f>
        <v>45818</v>
      </c>
      <c r="G171" s="281" t="str">
        <f t="shared" si="22"/>
        <v>15:00</v>
      </c>
      <c r="H171" s="280">
        <f t="shared" si="22"/>
        <v>45839</v>
      </c>
      <c r="I171" s="281" t="str">
        <f t="shared" si="22"/>
        <v>15:00</v>
      </c>
      <c r="J171" s="280">
        <f t="shared" si="22"/>
        <v>45901</v>
      </c>
      <c r="K171" s="281" t="str">
        <f t="shared" si="22"/>
        <v>15:00</v>
      </c>
      <c r="L171" s="280">
        <f t="shared" si="22"/>
        <v>45916</v>
      </c>
      <c r="M171" s="281" t="str">
        <f t="shared" si="22"/>
        <v>15:00</v>
      </c>
      <c r="N171" s="280">
        <f>N44</f>
        <v>45238</v>
      </c>
      <c r="O171" s="281">
        <f>O44</f>
        <v>0.375</v>
      </c>
      <c r="P171" s="280">
        <f>P44</f>
        <v>0</v>
      </c>
      <c r="Q171" s="281">
        <f>Q44</f>
        <v>0</v>
      </c>
      <c r="R171" s="347"/>
      <c r="S171" s="347"/>
    </row>
    <row r="172" spans="1:19" s="415" customFormat="1">
      <c r="A172" s="270" t="s">
        <v>66</v>
      </c>
      <c r="B172" s="454" t="s">
        <v>188</v>
      </c>
      <c r="C172" s="454" t="s">
        <v>198</v>
      </c>
      <c r="D172" s="277" t="s">
        <v>189</v>
      </c>
      <c r="E172" s="278" t="s">
        <v>211</v>
      </c>
      <c r="F172" s="283">
        <f t="shared" ref="F172:M172" si="23">F37</f>
        <v>45828</v>
      </c>
      <c r="G172" s="281" t="str">
        <f t="shared" si="23"/>
        <v>9.00</v>
      </c>
      <c r="H172" s="280">
        <f t="shared" si="23"/>
        <v>45849</v>
      </c>
      <c r="I172" s="281" t="str">
        <f t="shared" si="23"/>
        <v>9.00</v>
      </c>
      <c r="J172" s="280">
        <f t="shared" si="23"/>
        <v>45910</v>
      </c>
      <c r="K172" s="281" t="str">
        <f t="shared" si="23"/>
        <v>9.00</v>
      </c>
      <c r="L172" s="280">
        <f t="shared" si="23"/>
        <v>45925</v>
      </c>
      <c r="M172" s="281" t="str">
        <f t="shared" si="23"/>
        <v>9.00</v>
      </c>
      <c r="N172" s="280">
        <f>N72</f>
        <v>45236</v>
      </c>
      <c r="O172" s="281" t="str">
        <f>O72</f>
        <v>15:30</v>
      </c>
      <c r="P172" s="280">
        <f>P72</f>
        <v>0</v>
      </c>
      <c r="Q172" s="281">
        <f>Q72</f>
        <v>0</v>
      </c>
      <c r="R172" s="347"/>
      <c r="S172" s="347"/>
    </row>
    <row r="173" spans="1:19" s="415" customFormat="1">
      <c r="A173" s="302"/>
      <c r="B173" s="454"/>
      <c r="C173" s="454"/>
      <c r="D173" s="277"/>
      <c r="E173" s="463" t="s">
        <v>212</v>
      </c>
      <c r="F173" s="355"/>
      <c r="G173" s="343"/>
      <c r="H173" s="355"/>
      <c r="I173" s="343"/>
      <c r="J173" s="355"/>
      <c r="K173" s="343"/>
      <c r="L173" s="355"/>
      <c r="M173" s="343"/>
      <c r="N173" s="355"/>
      <c r="O173" s="343"/>
      <c r="P173" s="355"/>
      <c r="Q173" s="343"/>
      <c r="R173" s="347"/>
      <c r="S173" s="347"/>
    </row>
    <row r="174" spans="1:19" s="415" customFormat="1">
      <c r="A174" s="270" t="s">
        <v>90</v>
      </c>
      <c r="B174" s="454" t="s">
        <v>188</v>
      </c>
      <c r="C174" s="454" t="s">
        <v>189</v>
      </c>
      <c r="D174" s="277" t="s">
        <v>189</v>
      </c>
      <c r="E174" s="555" t="s">
        <v>213</v>
      </c>
      <c r="F174" s="283">
        <f t="shared" ref="F174:Q174" si="24">F54</f>
        <v>45825</v>
      </c>
      <c r="G174" s="281" t="str">
        <f t="shared" si="24"/>
        <v>8.30</v>
      </c>
      <c r="H174" s="283">
        <f t="shared" si="24"/>
        <v>45846</v>
      </c>
      <c r="I174" s="281" t="str">
        <f t="shared" si="24"/>
        <v>8.30</v>
      </c>
      <c r="J174" s="283">
        <f t="shared" si="24"/>
        <v>45902</v>
      </c>
      <c r="K174" s="281" t="str">
        <f t="shared" si="24"/>
        <v>8.30</v>
      </c>
      <c r="L174" s="283">
        <f t="shared" si="24"/>
        <v>45917</v>
      </c>
      <c r="M174" s="281" t="str">
        <f t="shared" si="24"/>
        <v>8.30</v>
      </c>
      <c r="N174" s="283">
        <f t="shared" si="24"/>
        <v>45240</v>
      </c>
      <c r="O174" s="281">
        <f t="shared" si="24"/>
        <v>0.35416666666666669</v>
      </c>
      <c r="P174" s="283">
        <f t="shared" si="24"/>
        <v>0</v>
      </c>
      <c r="Q174" s="281">
        <f t="shared" si="24"/>
        <v>0</v>
      </c>
      <c r="R174" s="347"/>
      <c r="S174" s="347"/>
    </row>
    <row r="175" spans="1:19" s="415" customFormat="1" ht="21" thickBot="1">
      <c r="A175" s="302"/>
      <c r="B175" s="454"/>
      <c r="C175" s="454"/>
      <c r="D175" s="277"/>
      <c r="E175" s="445"/>
      <c r="F175" s="352"/>
      <c r="G175" s="353"/>
      <c r="H175" s="352"/>
      <c r="I175" s="353"/>
      <c r="J175" s="352"/>
      <c r="K175" s="353"/>
      <c r="L175" s="352"/>
      <c r="M175" s="353"/>
      <c r="N175" s="352"/>
      <c r="O175" s="353"/>
      <c r="P175" s="352"/>
      <c r="Q175" s="353"/>
      <c r="R175" s="353"/>
      <c r="S175" s="353"/>
    </row>
    <row r="176" spans="1:19" s="415" customFormat="1" ht="21.75" thickTop="1" thickBot="1">
      <c r="A176" s="302"/>
      <c r="B176" s="454"/>
      <c r="C176" s="454"/>
      <c r="D176" s="277"/>
      <c r="E176" s="311" t="s">
        <v>214</v>
      </c>
      <c r="F176" s="451"/>
      <c r="G176" s="349"/>
      <c r="H176" s="354"/>
      <c r="I176" s="349"/>
      <c r="J176" s="354"/>
      <c r="K176" s="349"/>
      <c r="L176" s="354"/>
      <c r="M176" s="349"/>
      <c r="N176" s="354"/>
      <c r="O176" s="349"/>
      <c r="P176" s="354"/>
      <c r="Q176" s="349"/>
      <c r="R176" s="347"/>
      <c r="S176" s="347"/>
    </row>
    <row r="177" spans="1:19" s="415" customFormat="1" ht="21" thickTop="1">
      <c r="A177" s="270" t="s">
        <v>159</v>
      </c>
      <c r="B177" s="454" t="s">
        <v>188</v>
      </c>
      <c r="C177" s="454" t="s">
        <v>198</v>
      </c>
      <c r="D177" s="277" t="s">
        <v>198</v>
      </c>
      <c r="E177" s="285" t="s">
        <v>215</v>
      </c>
      <c r="F177" s="280">
        <f t="shared" ref="F177:Q177" si="25">F115</f>
        <v>45817</v>
      </c>
      <c r="G177" s="281" t="str">
        <f t="shared" si="25"/>
        <v>9.00</v>
      </c>
      <c r="H177" s="280">
        <f t="shared" si="25"/>
        <v>45838</v>
      </c>
      <c r="I177" s="281" t="str">
        <f t="shared" si="25"/>
        <v>9.00</v>
      </c>
      <c r="J177" s="280">
        <f t="shared" si="25"/>
        <v>45901</v>
      </c>
      <c r="K177" s="281" t="str">
        <f t="shared" si="25"/>
        <v>9.00</v>
      </c>
      <c r="L177" s="280">
        <f t="shared" si="25"/>
        <v>45916</v>
      </c>
      <c r="M177" s="281" t="str">
        <f t="shared" si="25"/>
        <v>9.00</v>
      </c>
      <c r="N177" s="280">
        <f t="shared" si="25"/>
        <v>45237</v>
      </c>
      <c r="O177" s="281">
        <f t="shared" si="25"/>
        <v>0.375</v>
      </c>
      <c r="P177" s="280">
        <f t="shared" si="25"/>
        <v>0</v>
      </c>
      <c r="Q177" s="281">
        <f t="shared" si="25"/>
        <v>0</v>
      </c>
      <c r="R177" s="347"/>
      <c r="S177" s="347"/>
    </row>
    <row r="178" spans="1:19" s="415" customFormat="1">
      <c r="A178" s="270" t="s">
        <v>92</v>
      </c>
      <c r="B178" s="454" t="s">
        <v>188</v>
      </c>
      <c r="C178" s="454" t="s">
        <v>198</v>
      </c>
      <c r="D178" s="277" t="s">
        <v>198</v>
      </c>
      <c r="E178" s="278" t="s">
        <v>216</v>
      </c>
      <c r="F178" s="283">
        <f t="shared" ref="F178:Q178" si="26">F56</f>
        <v>45821</v>
      </c>
      <c r="G178" s="281" t="str">
        <f t="shared" si="26"/>
        <v>8:30</v>
      </c>
      <c r="H178" s="280">
        <f t="shared" si="26"/>
        <v>45847</v>
      </c>
      <c r="I178" s="281" t="str">
        <f t="shared" si="26"/>
        <v>8:30</v>
      </c>
      <c r="J178" s="280">
        <f t="shared" si="26"/>
        <v>45905</v>
      </c>
      <c r="K178" s="281" t="str">
        <f t="shared" si="26"/>
        <v>8:30</v>
      </c>
      <c r="L178" s="280">
        <f t="shared" si="26"/>
        <v>45922</v>
      </c>
      <c r="M178" s="281" t="str">
        <f t="shared" si="26"/>
        <v>8:30</v>
      </c>
      <c r="N178" s="280">
        <f t="shared" si="26"/>
        <v>45239</v>
      </c>
      <c r="O178" s="281" t="str">
        <f t="shared" si="26"/>
        <v>8:30</v>
      </c>
      <c r="P178" s="280">
        <f t="shared" si="26"/>
        <v>0</v>
      </c>
      <c r="Q178" s="281">
        <f t="shared" si="26"/>
        <v>0</v>
      </c>
      <c r="R178" s="347"/>
      <c r="S178" s="347"/>
    </row>
    <row r="179" spans="1:19" s="415" customFormat="1">
      <c r="A179" s="316"/>
      <c r="B179" s="495"/>
      <c r="C179" s="495"/>
      <c r="D179" s="296"/>
      <c r="E179" s="471" t="s">
        <v>194</v>
      </c>
      <c r="F179" s="355"/>
      <c r="G179" s="343"/>
      <c r="H179" s="355"/>
      <c r="I179" s="343"/>
      <c r="J179" s="355"/>
      <c r="K179" s="343"/>
      <c r="L179" s="355"/>
      <c r="M179" s="343"/>
      <c r="N179" s="355"/>
      <c r="O179" s="343"/>
      <c r="P179" s="355"/>
      <c r="Q179" s="343"/>
      <c r="R179" s="347"/>
      <c r="S179" s="347"/>
    </row>
    <row r="180" spans="1:19" s="415" customFormat="1">
      <c r="A180" s="270" t="s">
        <v>61</v>
      </c>
      <c r="B180" s="454" t="s">
        <v>188</v>
      </c>
      <c r="C180" s="454" t="s">
        <v>217</v>
      </c>
      <c r="D180" s="277" t="s">
        <v>198</v>
      </c>
      <c r="E180" s="465" t="s">
        <v>218</v>
      </c>
      <c r="F180" s="283">
        <f t="shared" ref="F180:M180" si="27">F33</f>
        <v>45824</v>
      </c>
      <c r="G180" s="281" t="str">
        <f t="shared" si="27"/>
        <v>9.00</v>
      </c>
      <c r="H180" s="280">
        <f t="shared" si="27"/>
        <v>45845</v>
      </c>
      <c r="I180" s="281" t="str">
        <f t="shared" si="27"/>
        <v>9.00</v>
      </c>
      <c r="J180" s="280">
        <f t="shared" si="27"/>
        <v>45911</v>
      </c>
      <c r="K180" s="281" t="str">
        <f t="shared" si="27"/>
        <v>9.00</v>
      </c>
      <c r="L180" s="280">
        <f t="shared" si="27"/>
        <v>45926</v>
      </c>
      <c r="M180" s="281" t="str">
        <f t="shared" si="27"/>
        <v>9.00</v>
      </c>
      <c r="N180" s="280" t="e">
        <f>#REF!</f>
        <v>#REF!</v>
      </c>
      <c r="O180" s="281" t="e">
        <f>#REF!</f>
        <v>#REF!</v>
      </c>
      <c r="P180" s="280" t="e">
        <f>#REF!</f>
        <v>#REF!</v>
      </c>
      <c r="Q180" s="281" t="e">
        <f>#REF!</f>
        <v>#REF!</v>
      </c>
      <c r="R180" s="347"/>
      <c r="S180" s="347"/>
    </row>
    <row r="181" spans="1:19" s="415" customFormat="1">
      <c r="A181" s="270" t="s">
        <v>38</v>
      </c>
      <c r="B181" s="454" t="s">
        <v>188</v>
      </c>
      <c r="C181" s="454" t="s">
        <v>217</v>
      </c>
      <c r="D181" s="277" t="s">
        <v>198</v>
      </c>
      <c r="E181" s="465" t="s">
        <v>219</v>
      </c>
      <c r="F181" s="283">
        <f t="shared" ref="F181:Q181" si="28">F16</f>
        <v>45824</v>
      </c>
      <c r="G181" s="281">
        <f t="shared" si="28"/>
        <v>0.35416666666666669</v>
      </c>
      <c r="H181" s="280">
        <f t="shared" si="28"/>
        <v>45845</v>
      </c>
      <c r="I181" s="281">
        <f t="shared" si="28"/>
        <v>0.35416666666666669</v>
      </c>
      <c r="J181" s="280">
        <f t="shared" si="28"/>
        <v>45908</v>
      </c>
      <c r="K181" s="281">
        <f t="shared" si="28"/>
        <v>0.35416666666666669</v>
      </c>
      <c r="L181" s="280">
        <f t="shared" si="28"/>
        <v>45923</v>
      </c>
      <c r="M181" s="281">
        <f t="shared" si="28"/>
        <v>0.35416666666666669</v>
      </c>
      <c r="N181" s="280">
        <f t="shared" si="28"/>
        <v>45238</v>
      </c>
      <c r="O181" s="281">
        <f t="shared" si="28"/>
        <v>0.6875</v>
      </c>
      <c r="P181" s="280">
        <f t="shared" si="28"/>
        <v>0</v>
      </c>
      <c r="Q181" s="281">
        <f t="shared" si="28"/>
        <v>0</v>
      </c>
      <c r="R181" s="347"/>
      <c r="S181" s="347"/>
    </row>
    <row r="182" spans="1:19" s="415" customFormat="1" ht="21" thickBot="1">
      <c r="A182" s="316"/>
      <c r="B182" s="495"/>
      <c r="C182" s="495"/>
      <c r="D182" s="296"/>
      <c r="E182" s="454"/>
      <c r="F182" s="296"/>
      <c r="G182" s="347"/>
      <c r="H182" s="296"/>
      <c r="I182" s="347"/>
      <c r="J182" s="296"/>
      <c r="K182" s="347"/>
      <c r="L182" s="296"/>
      <c r="M182" s="347"/>
      <c r="N182" s="296"/>
      <c r="O182" s="347"/>
      <c r="P182" s="296"/>
      <c r="Q182" s="347"/>
      <c r="R182" s="347"/>
      <c r="S182" s="347"/>
    </row>
    <row r="183" spans="1:19" s="415" customFormat="1" ht="21.75" thickTop="1" thickBot="1">
      <c r="A183" s="316"/>
      <c r="B183" s="495"/>
      <c r="C183" s="495"/>
      <c r="D183" s="296"/>
      <c r="E183" s="311" t="s">
        <v>220</v>
      </c>
      <c r="F183" s="296"/>
      <c r="G183" s="347"/>
      <c r="H183" s="296"/>
      <c r="I183" s="347"/>
      <c r="J183" s="296"/>
      <c r="K183" s="347"/>
      <c r="L183" s="296"/>
      <c r="M183" s="347"/>
      <c r="N183" s="296"/>
      <c r="O183" s="347"/>
      <c r="P183" s="296"/>
      <c r="Q183" s="347"/>
      <c r="R183" s="347"/>
      <c r="S183" s="347"/>
    </row>
    <row r="184" spans="1:19" s="415" customFormat="1" ht="21" thickTop="1">
      <c r="A184" s="270" t="s">
        <v>31</v>
      </c>
      <c r="B184" s="454" t="s">
        <v>188</v>
      </c>
      <c r="C184" s="454" t="s">
        <v>217</v>
      </c>
      <c r="D184" s="277" t="s">
        <v>189</v>
      </c>
      <c r="E184" s="458" t="s">
        <v>221</v>
      </c>
      <c r="F184" s="280">
        <f t="shared" ref="F184:Q184" si="29">F10</f>
        <v>45825</v>
      </c>
      <c r="G184" s="281" t="str">
        <f t="shared" si="29"/>
        <v>15.00</v>
      </c>
      <c r="H184" s="280">
        <f t="shared" si="29"/>
        <v>45846</v>
      </c>
      <c r="I184" s="281" t="str">
        <f t="shared" si="29"/>
        <v>9:00</v>
      </c>
      <c r="J184" s="280">
        <f t="shared" si="29"/>
        <v>45909</v>
      </c>
      <c r="K184" s="281" t="str">
        <f t="shared" si="29"/>
        <v>15.00</v>
      </c>
      <c r="L184" s="280">
        <f t="shared" si="29"/>
        <v>45924</v>
      </c>
      <c r="M184" s="281" t="str">
        <f t="shared" si="29"/>
        <v>9:00</v>
      </c>
      <c r="N184" s="280">
        <f t="shared" si="29"/>
        <v>45237</v>
      </c>
      <c r="O184" s="281">
        <f t="shared" si="29"/>
        <v>0.625</v>
      </c>
      <c r="P184" s="280">
        <f t="shared" si="29"/>
        <v>0</v>
      </c>
      <c r="Q184" s="281">
        <f t="shared" si="29"/>
        <v>0</v>
      </c>
      <c r="R184" s="347"/>
      <c r="S184" s="347"/>
    </row>
    <row r="185" spans="1:19" s="415" customFormat="1">
      <c r="A185" s="270" t="s">
        <v>165</v>
      </c>
      <c r="B185" s="454" t="s">
        <v>188</v>
      </c>
      <c r="C185" s="454" t="s">
        <v>217</v>
      </c>
      <c r="D185" s="277" t="s">
        <v>189</v>
      </c>
      <c r="E185" s="465" t="s">
        <v>222</v>
      </c>
      <c r="F185" s="283">
        <f t="shared" ref="F185:Q185" si="30">F119</f>
        <v>45819</v>
      </c>
      <c r="G185" s="281" t="str">
        <f t="shared" si="30"/>
        <v>8.30</v>
      </c>
      <c r="H185" s="283">
        <f t="shared" si="30"/>
        <v>45840</v>
      </c>
      <c r="I185" s="281" t="str">
        <f t="shared" si="30"/>
        <v>8.30</v>
      </c>
      <c r="J185" s="283">
        <f t="shared" si="30"/>
        <v>45903</v>
      </c>
      <c r="K185" s="281" t="str">
        <f t="shared" si="30"/>
        <v>8.30</v>
      </c>
      <c r="L185" s="283">
        <f t="shared" si="30"/>
        <v>45918</v>
      </c>
      <c r="M185" s="281" t="str">
        <f t="shared" si="30"/>
        <v>8.30</v>
      </c>
      <c r="N185" s="283">
        <f t="shared" si="30"/>
        <v>45240</v>
      </c>
      <c r="O185" s="281">
        <f t="shared" si="30"/>
        <v>0.35416666666666669</v>
      </c>
      <c r="P185" s="283">
        <f t="shared" si="30"/>
        <v>0</v>
      </c>
      <c r="Q185" s="281">
        <f t="shared" si="30"/>
        <v>0</v>
      </c>
      <c r="R185" s="347"/>
      <c r="S185" s="347"/>
    </row>
    <row r="186" spans="1:19" s="415" customFormat="1">
      <c r="A186" s="316"/>
      <c r="B186" s="495"/>
      <c r="C186" s="495"/>
      <c r="D186" s="296"/>
      <c r="E186" s="471" t="s">
        <v>194</v>
      </c>
      <c r="F186" s="355"/>
      <c r="G186" s="343"/>
      <c r="H186" s="355"/>
      <c r="I186" s="343"/>
      <c r="J186" s="355"/>
      <c r="K186" s="343"/>
      <c r="L186" s="355"/>
      <c r="M186" s="343"/>
      <c r="N186" s="355"/>
      <c r="O186" s="343"/>
      <c r="P186" s="355"/>
      <c r="Q186" s="343"/>
      <c r="R186" s="347"/>
      <c r="S186" s="347"/>
    </row>
    <row r="187" spans="1:19" s="415" customFormat="1">
      <c r="A187" s="270" t="s">
        <v>39</v>
      </c>
      <c r="B187" s="454" t="s">
        <v>188</v>
      </c>
      <c r="C187" s="454" t="s">
        <v>217</v>
      </c>
      <c r="D187" s="277" t="s">
        <v>189</v>
      </c>
      <c r="E187" s="465" t="s">
        <v>223</v>
      </c>
      <c r="F187" s="631">
        <f t="shared" ref="F187:Q187" si="31">F17</f>
        <v>45827</v>
      </c>
      <c r="G187" s="412" t="str">
        <f t="shared" si="31"/>
        <v>10:00</v>
      </c>
      <c r="H187" s="414">
        <f t="shared" si="31"/>
        <v>45848</v>
      </c>
      <c r="I187" s="412" t="str">
        <f t="shared" si="31"/>
        <v>10:00</v>
      </c>
      <c r="J187" s="280">
        <f t="shared" si="31"/>
        <v>45911</v>
      </c>
      <c r="K187" s="412" t="str">
        <f t="shared" si="31"/>
        <v>10:00</v>
      </c>
      <c r="L187" s="280">
        <f t="shared" si="31"/>
        <v>45926</v>
      </c>
      <c r="M187" s="412" t="str">
        <f t="shared" si="31"/>
        <v>10:00</v>
      </c>
      <c r="N187" s="280">
        <f t="shared" si="31"/>
        <v>45237</v>
      </c>
      <c r="O187" s="412">
        <f t="shared" si="31"/>
        <v>0.41666666666666669</v>
      </c>
      <c r="P187" s="280">
        <f t="shared" si="31"/>
        <v>0</v>
      </c>
      <c r="Q187" s="412">
        <f t="shared" si="31"/>
        <v>0</v>
      </c>
      <c r="R187" s="623"/>
      <c r="S187" s="623"/>
    </row>
    <row r="188" spans="1:19" s="415" customFormat="1">
      <c r="A188" s="270" t="s">
        <v>119</v>
      </c>
      <c r="B188" s="454" t="s">
        <v>188</v>
      </c>
      <c r="C188" s="454" t="s">
        <v>217</v>
      </c>
      <c r="D188" s="277" t="s">
        <v>189</v>
      </c>
      <c r="E188" s="465" t="s">
        <v>224</v>
      </c>
      <c r="F188" s="631">
        <f t="shared" ref="F188:M188" si="32">F80</f>
        <v>45827</v>
      </c>
      <c r="G188" s="412" t="str">
        <f t="shared" si="32"/>
        <v>10:00</v>
      </c>
      <c r="H188" s="414">
        <f t="shared" si="32"/>
        <v>45848</v>
      </c>
      <c r="I188" s="412" t="str">
        <f t="shared" si="32"/>
        <v>10:00</v>
      </c>
      <c r="J188" s="280">
        <f t="shared" si="32"/>
        <v>45911</v>
      </c>
      <c r="K188" s="412" t="str">
        <f t="shared" si="32"/>
        <v>10:00</v>
      </c>
      <c r="L188" s="280">
        <f t="shared" si="32"/>
        <v>45926</v>
      </c>
      <c r="M188" s="412" t="str">
        <f t="shared" si="32"/>
        <v>10:00</v>
      </c>
      <c r="N188" s="280"/>
      <c r="O188" s="412"/>
      <c r="P188" s="280"/>
      <c r="Q188" s="412"/>
      <c r="R188" s="623"/>
      <c r="S188" s="623"/>
    </row>
    <row r="189" spans="1:19" s="415" customFormat="1">
      <c r="A189" s="270" t="s">
        <v>168</v>
      </c>
      <c r="B189" s="454" t="s">
        <v>188</v>
      </c>
      <c r="C189" s="454" t="s">
        <v>217</v>
      </c>
      <c r="D189" s="277" t="s">
        <v>189</v>
      </c>
      <c r="E189" s="465" t="s">
        <v>225</v>
      </c>
      <c r="F189" s="283">
        <f t="shared" ref="F189:Q189" si="33">F120</f>
        <v>45828</v>
      </c>
      <c r="G189" s="281" t="str">
        <f t="shared" si="33"/>
        <v>15:30</v>
      </c>
      <c r="H189" s="280">
        <f t="shared" si="33"/>
        <v>45849</v>
      </c>
      <c r="I189" s="281" t="str">
        <f t="shared" si="33"/>
        <v>15:30</v>
      </c>
      <c r="J189" s="280">
        <f t="shared" si="33"/>
        <v>45911</v>
      </c>
      <c r="K189" s="281" t="str">
        <f t="shared" si="33"/>
        <v>15:30</v>
      </c>
      <c r="L189" s="280">
        <f t="shared" si="33"/>
        <v>45926</v>
      </c>
      <c r="M189" s="281" t="str">
        <f t="shared" si="33"/>
        <v>15:30</v>
      </c>
      <c r="N189" s="280">
        <f t="shared" si="33"/>
        <v>45238</v>
      </c>
      <c r="O189" s="281">
        <f t="shared" si="33"/>
        <v>0.41666666666666669</v>
      </c>
      <c r="P189" s="280">
        <f t="shared" si="33"/>
        <v>0</v>
      </c>
      <c r="Q189" s="281">
        <f t="shared" si="33"/>
        <v>0</v>
      </c>
      <c r="R189" s="347"/>
      <c r="S189" s="347"/>
    </row>
    <row r="190" spans="1:19" s="415" customFormat="1" ht="21" thickBot="1">
      <c r="A190" s="302"/>
      <c r="B190" s="454"/>
      <c r="C190" s="454"/>
      <c r="D190" s="277"/>
      <c r="E190" s="445"/>
      <c r="F190" s="352"/>
      <c r="G190" s="353"/>
      <c r="H190" s="352"/>
      <c r="I190" s="353"/>
      <c r="J190" s="352"/>
      <c r="K190" s="353"/>
      <c r="L190" s="352"/>
      <c r="M190" s="353"/>
      <c r="N190" s="352"/>
      <c r="O190" s="353"/>
      <c r="P190" s="352"/>
      <c r="Q190" s="353"/>
      <c r="R190" s="353"/>
      <c r="S190" s="353"/>
    </row>
    <row r="191" spans="1:19" s="415" customFormat="1" ht="21.75" thickTop="1" thickBot="1">
      <c r="A191" s="302"/>
      <c r="B191" s="454"/>
      <c r="C191" s="454"/>
      <c r="D191" s="277"/>
      <c r="E191" s="311" t="s">
        <v>226</v>
      </c>
      <c r="F191" s="451"/>
      <c r="G191" s="349"/>
      <c r="H191" s="354"/>
      <c r="I191" s="349"/>
      <c r="J191" s="354"/>
      <c r="K191" s="349"/>
      <c r="L191" s="354"/>
      <c r="M191" s="349"/>
      <c r="N191" s="354"/>
      <c r="O191" s="349"/>
      <c r="P191" s="354"/>
      <c r="Q191" s="349"/>
      <c r="R191" s="347"/>
      <c r="S191" s="347"/>
    </row>
    <row r="192" spans="1:19" s="415" customFormat="1" ht="21" thickTop="1">
      <c r="A192" s="270" t="s">
        <v>128</v>
      </c>
      <c r="B192" s="454" t="s">
        <v>188</v>
      </c>
      <c r="C192" s="454" t="s">
        <v>217</v>
      </c>
      <c r="D192" s="277" t="s">
        <v>198</v>
      </c>
      <c r="E192" s="278" t="s">
        <v>227</v>
      </c>
      <c r="F192" s="283">
        <f t="shared" ref="F192:Q192" si="34">F89</f>
        <v>45824</v>
      </c>
      <c r="G192" s="281" t="str">
        <f t="shared" si="34"/>
        <v>14.30</v>
      </c>
      <c r="H192" s="283">
        <f t="shared" si="34"/>
        <v>45845</v>
      </c>
      <c r="I192" s="281" t="str">
        <f t="shared" si="34"/>
        <v>14.30</v>
      </c>
      <c r="J192" s="283">
        <f t="shared" si="34"/>
        <v>45908</v>
      </c>
      <c r="K192" s="281" t="str">
        <f t="shared" si="34"/>
        <v>14.30</v>
      </c>
      <c r="L192" s="283">
        <f t="shared" si="34"/>
        <v>45923</v>
      </c>
      <c r="M192" s="281" t="str">
        <f t="shared" si="34"/>
        <v>14.30</v>
      </c>
      <c r="N192" s="283">
        <f t="shared" si="34"/>
        <v>45240</v>
      </c>
      <c r="O192" s="281">
        <f t="shared" si="34"/>
        <v>0.35416666666666669</v>
      </c>
      <c r="P192" s="283">
        <f t="shared" si="34"/>
        <v>0</v>
      </c>
      <c r="Q192" s="281">
        <f t="shared" si="34"/>
        <v>0</v>
      </c>
      <c r="R192" s="347"/>
      <c r="S192" s="347"/>
    </row>
    <row r="193" spans="1:19" s="415" customFormat="1">
      <c r="A193" s="316"/>
      <c r="B193" s="495"/>
      <c r="C193" s="495"/>
      <c r="D193" s="296"/>
      <c r="E193" s="471" t="s">
        <v>194</v>
      </c>
      <c r="F193" s="355"/>
      <c r="G193" s="343"/>
      <c r="H193" s="355"/>
      <c r="I193" s="343"/>
      <c r="J193" s="355"/>
      <c r="K193" s="343"/>
      <c r="L193" s="355"/>
      <c r="M193" s="343"/>
      <c r="N193" s="355"/>
      <c r="O193" s="343"/>
      <c r="P193" s="355"/>
      <c r="Q193" s="343"/>
      <c r="R193" s="347"/>
      <c r="S193" s="347"/>
    </row>
    <row r="194" spans="1:19" s="415" customFormat="1">
      <c r="A194" s="270" t="s">
        <v>115</v>
      </c>
      <c r="B194" s="454" t="s">
        <v>188</v>
      </c>
      <c r="C194" s="454" t="s">
        <v>217</v>
      </c>
      <c r="D194" s="277" t="s">
        <v>198</v>
      </c>
      <c r="E194" s="465" t="s">
        <v>228</v>
      </c>
      <c r="F194" s="283">
        <f t="shared" ref="F194:M194" si="35">F76</f>
        <v>45825</v>
      </c>
      <c r="G194" s="281" t="str">
        <f t="shared" si="35"/>
        <v>9:00</v>
      </c>
      <c r="H194" s="283">
        <f t="shared" si="35"/>
        <v>45847</v>
      </c>
      <c r="I194" s="281" t="str">
        <f t="shared" si="35"/>
        <v>9:00</v>
      </c>
      <c r="J194" s="283">
        <f t="shared" si="35"/>
        <v>45903</v>
      </c>
      <c r="K194" s="281" t="str">
        <f t="shared" si="35"/>
        <v>9:00</v>
      </c>
      <c r="L194" s="283">
        <f t="shared" si="35"/>
        <v>45918</v>
      </c>
      <c r="M194" s="281" t="str">
        <f t="shared" si="35"/>
        <v>9:00</v>
      </c>
      <c r="N194" s="283" t="e">
        <f>#REF!</f>
        <v>#REF!</v>
      </c>
      <c r="O194" s="281" t="e">
        <f>#REF!</f>
        <v>#REF!</v>
      </c>
      <c r="P194" s="283" t="e">
        <f>#REF!</f>
        <v>#REF!</v>
      </c>
      <c r="Q194" s="281" t="e">
        <f>#REF!</f>
        <v>#REF!</v>
      </c>
      <c r="R194" s="347"/>
      <c r="S194" s="347"/>
    </row>
    <row r="195" spans="1:19" s="415" customFormat="1">
      <c r="A195" s="270" t="s">
        <v>94</v>
      </c>
      <c r="B195" s="454" t="s">
        <v>188</v>
      </c>
      <c r="C195" s="454" t="s">
        <v>217</v>
      </c>
      <c r="D195" s="277" t="s">
        <v>198</v>
      </c>
      <c r="E195" s="465" t="s">
        <v>229</v>
      </c>
      <c r="F195" s="283">
        <f t="shared" ref="F195:Q195" si="36">F58</f>
        <v>45818</v>
      </c>
      <c r="G195" s="281">
        <f t="shared" si="36"/>
        <v>0.625</v>
      </c>
      <c r="H195" s="283">
        <f t="shared" si="36"/>
        <v>45839</v>
      </c>
      <c r="I195" s="281">
        <f t="shared" si="36"/>
        <v>0.625</v>
      </c>
      <c r="J195" s="283">
        <f t="shared" si="36"/>
        <v>45902</v>
      </c>
      <c r="K195" s="281" t="str">
        <f t="shared" si="36"/>
        <v>10:00</v>
      </c>
      <c r="L195" s="283">
        <f t="shared" si="36"/>
        <v>45917</v>
      </c>
      <c r="M195" s="281" t="str">
        <f t="shared" si="36"/>
        <v>10:00</v>
      </c>
      <c r="N195" s="283">
        <f t="shared" si="36"/>
        <v>45236</v>
      </c>
      <c r="O195" s="281">
        <f t="shared" si="36"/>
        <v>0.41666666666666669</v>
      </c>
      <c r="P195" s="283">
        <f t="shared" si="36"/>
        <v>0</v>
      </c>
      <c r="Q195" s="281">
        <f t="shared" si="36"/>
        <v>0</v>
      </c>
      <c r="R195" s="347"/>
      <c r="S195" s="347"/>
    </row>
    <row r="196" spans="1:19" s="415" customFormat="1">
      <c r="A196" s="316"/>
      <c r="B196" s="495"/>
      <c r="C196" s="495"/>
      <c r="D196" s="296"/>
      <c r="E196" s="471" t="s">
        <v>194</v>
      </c>
      <c r="F196" s="355"/>
      <c r="G196" s="343"/>
      <c r="H196" s="355"/>
      <c r="I196" s="343"/>
      <c r="J196" s="355"/>
      <c r="K196" s="343"/>
      <c r="L196" s="355"/>
      <c r="M196" s="343"/>
      <c r="N196" s="355"/>
      <c r="O196" s="343"/>
      <c r="P196" s="355"/>
      <c r="Q196" s="343"/>
      <c r="R196" s="347"/>
      <c r="S196" s="347"/>
    </row>
    <row r="197" spans="1:19" s="415" customFormat="1">
      <c r="A197" s="270" t="s">
        <v>78</v>
      </c>
      <c r="B197" s="454" t="s">
        <v>188</v>
      </c>
      <c r="C197" s="454" t="s">
        <v>217</v>
      </c>
      <c r="D197" s="277" t="s">
        <v>198</v>
      </c>
      <c r="E197" s="465" t="s">
        <v>230</v>
      </c>
      <c r="F197" s="283">
        <f t="shared" ref="F197:M197" si="37">F45</f>
        <v>45820</v>
      </c>
      <c r="G197" s="281" t="str">
        <f t="shared" si="37"/>
        <v>9:00</v>
      </c>
      <c r="H197" s="283">
        <f t="shared" si="37"/>
        <v>45841</v>
      </c>
      <c r="I197" s="281" t="str">
        <f t="shared" si="37"/>
        <v>9:00</v>
      </c>
      <c r="J197" s="283">
        <f t="shared" si="37"/>
        <v>45911</v>
      </c>
      <c r="K197" s="281" t="str">
        <f t="shared" si="37"/>
        <v>9:00</v>
      </c>
      <c r="L197" s="283">
        <f t="shared" si="37"/>
        <v>45926</v>
      </c>
      <c r="M197" s="281" t="str">
        <f t="shared" si="37"/>
        <v>9:00</v>
      </c>
      <c r="N197" s="283">
        <f>N25</f>
        <v>45238</v>
      </c>
      <c r="O197" s="281">
        <f>O25</f>
        <v>0.375</v>
      </c>
      <c r="P197" s="283">
        <f>P25</f>
        <v>0</v>
      </c>
      <c r="Q197" s="281">
        <f>Q25</f>
        <v>0</v>
      </c>
      <c r="R197" s="347"/>
      <c r="S197" s="347"/>
    </row>
    <row r="198" spans="1:19" s="415" customFormat="1">
      <c r="A198" s="270" t="s">
        <v>141</v>
      </c>
      <c r="B198" s="454" t="s">
        <v>188</v>
      </c>
      <c r="C198" s="454" t="s">
        <v>217</v>
      </c>
      <c r="D198" s="277" t="s">
        <v>198</v>
      </c>
      <c r="E198" s="465" t="s">
        <v>231</v>
      </c>
      <c r="F198" s="283">
        <f t="shared" ref="F198:Q198" si="38">F100</f>
        <v>45826</v>
      </c>
      <c r="G198" s="281" t="str">
        <f t="shared" si="38"/>
        <v>9:00</v>
      </c>
      <c r="H198" s="283">
        <f t="shared" si="38"/>
        <v>45849</v>
      </c>
      <c r="I198" s="281" t="str">
        <f t="shared" si="38"/>
        <v>9:00</v>
      </c>
      <c r="J198" s="283">
        <f t="shared" si="38"/>
        <v>45910</v>
      </c>
      <c r="K198" s="281" t="str">
        <f t="shared" si="38"/>
        <v>9:00</v>
      </c>
      <c r="L198" s="283">
        <f t="shared" si="38"/>
        <v>45925</v>
      </c>
      <c r="M198" s="281" t="str">
        <f t="shared" si="38"/>
        <v>9:00</v>
      </c>
      <c r="N198" s="283">
        <f t="shared" si="38"/>
        <v>45238</v>
      </c>
      <c r="O198" s="281">
        <f t="shared" si="38"/>
        <v>0.41666666666666669</v>
      </c>
      <c r="P198" s="283">
        <f t="shared" si="38"/>
        <v>0</v>
      </c>
      <c r="Q198" s="281">
        <f t="shared" si="38"/>
        <v>0</v>
      </c>
      <c r="R198" s="347"/>
      <c r="S198" s="347"/>
    </row>
    <row r="199" spans="1:19" s="415" customFormat="1">
      <c r="A199" s="270" t="s">
        <v>77</v>
      </c>
      <c r="B199" s="454" t="s">
        <v>188</v>
      </c>
      <c r="C199" s="454" t="s">
        <v>217</v>
      </c>
      <c r="D199" s="277" t="s">
        <v>198</v>
      </c>
      <c r="E199" s="465" t="s">
        <v>232</v>
      </c>
      <c r="F199" s="283">
        <f t="shared" ref="F199:Q199" si="39">F44</f>
        <v>45817</v>
      </c>
      <c r="G199" s="281" t="str">
        <f t="shared" si="39"/>
        <v>15:00</v>
      </c>
      <c r="H199" s="283">
        <f t="shared" si="39"/>
        <v>45838</v>
      </c>
      <c r="I199" s="281" t="str">
        <f t="shared" si="39"/>
        <v>15:00</v>
      </c>
      <c r="J199" s="283">
        <f t="shared" si="39"/>
        <v>45901</v>
      </c>
      <c r="K199" s="281" t="str">
        <f t="shared" si="39"/>
        <v>15:00</v>
      </c>
      <c r="L199" s="283">
        <f t="shared" si="39"/>
        <v>45916</v>
      </c>
      <c r="M199" s="281" t="str">
        <f t="shared" si="39"/>
        <v>15:00</v>
      </c>
      <c r="N199" s="283">
        <f t="shared" si="39"/>
        <v>45238</v>
      </c>
      <c r="O199" s="281">
        <f t="shared" si="39"/>
        <v>0.375</v>
      </c>
      <c r="P199" s="283">
        <f t="shared" si="39"/>
        <v>0</v>
      </c>
      <c r="Q199" s="281">
        <f t="shared" si="39"/>
        <v>0</v>
      </c>
      <c r="R199" s="347"/>
      <c r="S199" s="347"/>
    </row>
    <row r="200" spans="1:19" s="415" customFormat="1">
      <c r="A200" s="316"/>
      <c r="B200" s="495"/>
      <c r="C200" s="495"/>
      <c r="D200" s="296"/>
      <c r="E200" s="454"/>
      <c r="F200" s="296"/>
      <c r="G200" s="347"/>
      <c r="H200" s="303"/>
      <c r="I200" s="303"/>
      <c r="J200" s="303"/>
      <c r="K200" s="303"/>
      <c r="L200" s="303"/>
      <c r="M200" s="303"/>
      <c r="N200" s="303"/>
      <c r="O200" s="303"/>
      <c r="P200" s="303"/>
      <c r="Q200" s="303"/>
      <c r="R200" s="303"/>
      <c r="S200" s="303"/>
    </row>
    <row r="201" spans="1:19" s="415" customFormat="1">
      <c r="A201" s="316"/>
      <c r="B201" s="495"/>
      <c r="C201" s="495"/>
      <c r="D201" s="296"/>
      <c r="E201" s="454"/>
      <c r="F201" s="296"/>
      <c r="G201" s="347"/>
      <c r="H201" s="303"/>
      <c r="I201" s="303"/>
      <c r="J201" s="303"/>
      <c r="K201" s="303"/>
      <c r="L201" s="303"/>
      <c r="M201" s="303"/>
      <c r="N201" s="303"/>
      <c r="O201" s="303"/>
      <c r="P201" s="303"/>
      <c r="Q201" s="303"/>
      <c r="R201" s="303"/>
      <c r="S201" s="303"/>
    </row>
    <row r="202" spans="1:19" s="415" customFormat="1">
      <c r="A202" s="316"/>
      <c r="B202" s="495"/>
      <c r="C202" s="495"/>
      <c r="D202" s="296"/>
      <c r="E202" s="454"/>
      <c r="F202" s="296"/>
      <c r="G202" s="347"/>
      <c r="H202" s="303"/>
      <c r="I202" s="303"/>
      <c r="J202" s="303"/>
      <c r="K202" s="303"/>
      <c r="L202" s="303"/>
      <c r="M202" s="303"/>
      <c r="N202" s="303"/>
      <c r="O202" s="303"/>
      <c r="P202" s="303"/>
      <c r="Q202" s="303"/>
      <c r="R202" s="303"/>
      <c r="S202" s="303"/>
    </row>
    <row r="203" spans="1:19" s="415" customFormat="1">
      <c r="A203" s="316"/>
      <c r="B203" s="495"/>
      <c r="C203" s="495"/>
      <c r="D203" s="296"/>
      <c r="E203" s="454" t="s">
        <v>766</v>
      </c>
      <c r="F203" s="296"/>
      <c r="G203" s="347"/>
      <c r="H203" s="303"/>
      <c r="I203" s="296"/>
      <c r="J203" s="296" t="s">
        <v>234</v>
      </c>
      <c r="K203" s="303"/>
      <c r="L203" s="303"/>
      <c r="M203" s="303"/>
      <c r="N203" s="303"/>
      <c r="O203" s="303"/>
      <c r="P203" s="303"/>
      <c r="Q203" s="303"/>
      <c r="R203" s="303"/>
      <c r="S203" s="303"/>
    </row>
    <row r="204" spans="1:19" s="415" customFormat="1">
      <c r="A204" s="316"/>
      <c r="B204" s="495"/>
      <c r="C204" s="495"/>
      <c r="D204" s="296"/>
      <c r="E204" s="454"/>
      <c r="F204" s="296"/>
      <c r="G204" s="347"/>
      <c r="H204" s="303"/>
      <c r="I204" s="296"/>
      <c r="J204" s="296" t="s">
        <v>235</v>
      </c>
      <c r="K204" s="303"/>
      <c r="L204" s="303"/>
      <c r="M204" s="303"/>
      <c r="N204" s="303"/>
      <c r="O204" s="303"/>
      <c r="P204" s="303"/>
      <c r="Q204" s="303"/>
      <c r="R204" s="303"/>
      <c r="S204" s="303"/>
    </row>
    <row r="205" spans="1:19" s="415" customFormat="1">
      <c r="A205" s="316"/>
      <c r="B205" s="495"/>
      <c r="C205" s="495"/>
      <c r="D205" s="296"/>
      <c r="E205" s="454"/>
      <c r="F205" s="296"/>
      <c r="G205" s="347"/>
      <c r="H205" s="303"/>
      <c r="I205" s="296"/>
      <c r="J205" s="303"/>
      <c r="K205" s="303"/>
      <c r="L205" s="296"/>
      <c r="M205" s="303"/>
      <c r="N205" s="303"/>
      <c r="O205" s="303"/>
      <c r="P205" s="303"/>
      <c r="Q205" s="303"/>
      <c r="R205" s="303"/>
      <c r="S205" s="303"/>
    </row>
    <row r="206" spans="1:19" s="415" customFormat="1">
      <c r="A206" s="316"/>
      <c r="B206" s="495"/>
      <c r="C206" s="495"/>
      <c r="D206" s="296"/>
      <c r="E206" s="454"/>
      <c r="F206" s="460"/>
      <c r="G206" s="371"/>
      <c r="H206" s="303"/>
      <c r="I206" s="303"/>
      <c r="J206" s="303"/>
      <c r="K206" s="303"/>
      <c r="L206" s="303"/>
      <c r="M206" s="303"/>
      <c r="N206" s="303"/>
      <c r="O206" s="303"/>
      <c r="P206" s="303"/>
      <c r="Q206" s="303"/>
      <c r="R206" s="303"/>
      <c r="S206" s="303"/>
    </row>
    <row r="207" spans="1:19" s="415" customFormat="1" ht="25.5">
      <c r="A207" s="316"/>
      <c r="B207" s="495"/>
      <c r="C207" s="495"/>
      <c r="D207" s="296"/>
      <c r="E207" s="701" t="s">
        <v>0</v>
      </c>
      <c r="F207" s="701"/>
      <c r="G207" s="701"/>
      <c r="H207" s="701"/>
      <c r="I207" s="701"/>
      <c r="J207" s="701"/>
      <c r="K207" s="701"/>
      <c r="L207" s="701"/>
      <c r="M207" s="701"/>
      <c r="N207" s="701"/>
      <c r="O207" s="701"/>
      <c r="P207" s="701"/>
      <c r="Q207" s="701"/>
    </row>
    <row r="208" spans="1:19" s="415" customFormat="1" ht="25.5">
      <c r="A208" s="316"/>
      <c r="B208" s="495"/>
      <c r="C208" s="495"/>
      <c r="D208" s="296"/>
      <c r="E208" s="701" t="s">
        <v>179</v>
      </c>
      <c r="F208" s="701"/>
      <c r="G208" s="701"/>
      <c r="H208" s="701"/>
      <c r="I208" s="701"/>
      <c r="J208" s="701"/>
      <c r="K208" s="701"/>
      <c r="L208" s="701"/>
      <c r="M208" s="701"/>
      <c r="N208" s="701"/>
      <c r="O208" s="701"/>
      <c r="P208" s="701"/>
      <c r="Q208" s="701"/>
    </row>
    <row r="209" spans="1:20" ht="30">
      <c r="A209" s="316"/>
      <c r="E209" s="704" t="s">
        <v>236</v>
      </c>
      <c r="F209" s="704"/>
      <c r="G209" s="704"/>
      <c r="H209" s="704"/>
      <c r="I209" s="704"/>
      <c r="J209" s="704"/>
      <c r="K209" s="704"/>
      <c r="L209" s="704"/>
      <c r="M209" s="704"/>
      <c r="N209" s="704"/>
      <c r="O209" s="704"/>
      <c r="P209" s="704"/>
      <c r="Q209" s="704"/>
      <c r="R209" s="415"/>
      <c r="S209" s="415"/>
    </row>
    <row r="210" spans="1:20" ht="25.5">
      <c r="A210" s="316"/>
      <c r="E210" s="701" t="s">
        <v>760</v>
      </c>
      <c r="F210" s="701"/>
      <c r="G210" s="701"/>
      <c r="H210" s="701"/>
      <c r="I210" s="701"/>
      <c r="J210" s="701"/>
      <c r="K210" s="701"/>
      <c r="L210" s="701"/>
      <c r="M210" s="701"/>
      <c r="N210" s="701"/>
      <c r="O210" s="701"/>
      <c r="P210" s="701"/>
      <c r="Q210" s="701"/>
      <c r="R210" s="415"/>
      <c r="S210" s="415"/>
    </row>
    <row r="211" spans="1:20" ht="24" thickBot="1">
      <c r="A211" s="316"/>
      <c r="E211" s="461"/>
      <c r="F211" s="460"/>
    </row>
    <row r="212" spans="1:20" ht="21.75" customHeight="1" thickBot="1">
      <c r="A212" s="316"/>
      <c r="E212" s="688" t="s">
        <v>182</v>
      </c>
      <c r="F212" s="709" t="s">
        <v>398</v>
      </c>
      <c r="G212" s="710"/>
      <c r="H212" s="710"/>
      <c r="I212" s="711"/>
      <c r="J212" s="709" t="s">
        <v>743</v>
      </c>
      <c r="K212" s="710"/>
      <c r="L212" s="710"/>
      <c r="M212" s="711"/>
      <c r="N212" s="712" t="s">
        <v>183</v>
      </c>
      <c r="O212" s="713"/>
      <c r="P212" s="712" t="s">
        <v>184</v>
      </c>
      <c r="Q212" s="713"/>
      <c r="R212" s="629"/>
      <c r="S212" s="629"/>
    </row>
    <row r="213" spans="1:20" ht="21.75" customHeight="1" thickBot="1">
      <c r="A213" s="316"/>
      <c r="E213" s="689"/>
      <c r="F213" s="672" t="s">
        <v>12</v>
      </c>
      <c r="G213" s="673"/>
      <c r="H213" s="672" t="s">
        <v>13</v>
      </c>
      <c r="I213" s="673"/>
      <c r="J213" s="672" t="s">
        <v>12</v>
      </c>
      <c r="K213" s="673"/>
      <c r="L213" s="672" t="s">
        <v>13</v>
      </c>
      <c r="M213" s="673"/>
      <c r="N213" s="714"/>
      <c r="O213" s="715"/>
      <c r="P213" s="714"/>
      <c r="Q213" s="715"/>
      <c r="R213" s="629"/>
      <c r="S213" s="629"/>
    </row>
    <row r="214" spans="1:20" ht="21" thickBot="1">
      <c r="A214" s="316"/>
      <c r="E214" s="692"/>
      <c r="F214" s="344" t="s">
        <v>185</v>
      </c>
      <c r="G214" s="345" t="s">
        <v>186</v>
      </c>
      <c r="H214" s="344" t="s">
        <v>185</v>
      </c>
      <c r="I214" s="345" t="s">
        <v>186</v>
      </c>
      <c r="J214" s="344" t="s">
        <v>185</v>
      </c>
      <c r="K214" s="345" t="s">
        <v>186</v>
      </c>
      <c r="L214" s="344" t="s">
        <v>185</v>
      </c>
      <c r="M214" s="345" t="s">
        <v>186</v>
      </c>
      <c r="N214" s="344" t="s">
        <v>185</v>
      </c>
      <c r="O214" s="345" t="s">
        <v>186</v>
      </c>
      <c r="P214" s="344" t="s">
        <v>185</v>
      </c>
      <c r="Q214" s="345" t="s">
        <v>186</v>
      </c>
      <c r="R214" s="630"/>
      <c r="S214" s="630"/>
    </row>
    <row r="215" spans="1:20" ht="21.75" thickTop="1" thickBot="1">
      <c r="A215" s="316"/>
      <c r="E215" s="311" t="s">
        <v>187</v>
      </c>
      <c r="F215" s="296"/>
      <c r="G215" s="347"/>
    </row>
    <row r="216" spans="1:20" ht="21" thickTop="1">
      <c r="A216" s="270" t="s">
        <v>142</v>
      </c>
      <c r="B216" s="454" t="s">
        <v>237</v>
      </c>
      <c r="C216" s="454" t="s">
        <v>189</v>
      </c>
      <c r="D216" s="277" t="s">
        <v>189</v>
      </c>
      <c r="E216" s="284" t="s">
        <v>238</v>
      </c>
      <c r="F216" s="280">
        <f t="shared" ref="F216:Q216" si="40">F101</f>
        <v>45821</v>
      </c>
      <c r="G216" s="281" t="str">
        <f t="shared" si="40"/>
        <v>8:30</v>
      </c>
      <c r="H216" s="280">
        <f t="shared" si="40"/>
        <v>45842</v>
      </c>
      <c r="I216" s="281" t="str">
        <f t="shared" si="40"/>
        <v>8:30</v>
      </c>
      <c r="J216" s="280">
        <f t="shared" si="40"/>
        <v>45905</v>
      </c>
      <c r="K216" s="281" t="str">
        <f t="shared" si="40"/>
        <v>8:30</v>
      </c>
      <c r="L216" s="280">
        <f t="shared" si="40"/>
        <v>45923</v>
      </c>
      <c r="M216" s="281" t="str">
        <f t="shared" si="40"/>
        <v>8:30</v>
      </c>
      <c r="N216" s="280">
        <f t="shared" si="40"/>
        <v>45237</v>
      </c>
      <c r="O216" s="281">
        <f t="shared" si="40"/>
        <v>0.35416666666666669</v>
      </c>
      <c r="P216" s="280">
        <f t="shared" si="40"/>
        <v>0</v>
      </c>
      <c r="Q216" s="281">
        <f t="shared" si="40"/>
        <v>0</v>
      </c>
      <c r="R216" s="347"/>
      <c r="S216" s="347"/>
    </row>
    <row r="217" spans="1:20">
      <c r="A217" s="270" t="s">
        <v>88</v>
      </c>
      <c r="B217" s="454" t="s">
        <v>237</v>
      </c>
      <c r="C217" s="454" t="s">
        <v>189</v>
      </c>
      <c r="D217" s="277" t="s">
        <v>189</v>
      </c>
      <c r="E217" s="284" t="s">
        <v>239</v>
      </c>
      <c r="F217" s="280">
        <f t="shared" ref="F217:Q217" si="41">F52</f>
        <v>45818</v>
      </c>
      <c r="G217" s="281" t="str">
        <f t="shared" si="41"/>
        <v>9.00</v>
      </c>
      <c r="H217" s="280">
        <f t="shared" si="41"/>
        <v>45848</v>
      </c>
      <c r="I217" s="281" t="str">
        <f t="shared" si="41"/>
        <v>9.00</v>
      </c>
      <c r="J217" s="280">
        <f t="shared" si="41"/>
        <v>45902</v>
      </c>
      <c r="K217" s="281" t="str">
        <f t="shared" si="41"/>
        <v>9.00</v>
      </c>
      <c r="L217" s="280">
        <f t="shared" si="41"/>
        <v>45917</v>
      </c>
      <c r="M217" s="281" t="str">
        <f t="shared" si="41"/>
        <v>15.00</v>
      </c>
      <c r="N217" s="280">
        <f t="shared" si="41"/>
        <v>45236</v>
      </c>
      <c r="O217" s="281">
        <f t="shared" si="41"/>
        <v>0.625</v>
      </c>
      <c r="P217" s="280">
        <f t="shared" si="41"/>
        <v>0</v>
      </c>
      <c r="Q217" s="281">
        <f t="shared" si="41"/>
        <v>0</v>
      </c>
      <c r="R217" s="347"/>
      <c r="S217" s="347"/>
    </row>
    <row r="218" spans="1:20">
      <c r="A218" s="270" t="s">
        <v>129</v>
      </c>
      <c r="B218" s="454" t="s">
        <v>237</v>
      </c>
      <c r="C218" s="454" t="s">
        <v>189</v>
      </c>
      <c r="D218" s="277" t="s">
        <v>189</v>
      </c>
      <c r="E218" s="278" t="s">
        <v>240</v>
      </c>
      <c r="F218" s="280">
        <f t="shared" ref="F218:Q218" si="42">F90</f>
        <v>45825</v>
      </c>
      <c r="G218" s="281">
        <f t="shared" si="42"/>
        <v>0.5</v>
      </c>
      <c r="H218" s="280">
        <f t="shared" si="42"/>
        <v>45846</v>
      </c>
      <c r="I218" s="281">
        <f t="shared" si="42"/>
        <v>0.5</v>
      </c>
      <c r="J218" s="280">
        <f t="shared" si="42"/>
        <v>45909</v>
      </c>
      <c r="K218" s="281">
        <f t="shared" si="42"/>
        <v>0.5</v>
      </c>
      <c r="L218" s="280">
        <f t="shared" si="42"/>
        <v>45924</v>
      </c>
      <c r="M218" s="281">
        <f t="shared" si="42"/>
        <v>0.5</v>
      </c>
      <c r="N218" s="280">
        <f t="shared" si="42"/>
        <v>45240</v>
      </c>
      <c r="O218" s="281">
        <f t="shared" si="42"/>
        <v>0.5</v>
      </c>
      <c r="P218" s="280">
        <f t="shared" si="42"/>
        <v>0</v>
      </c>
      <c r="Q218" s="281">
        <f t="shared" si="42"/>
        <v>0</v>
      </c>
      <c r="R218" s="347"/>
      <c r="S218" s="347"/>
    </row>
    <row r="219" spans="1:20">
      <c r="A219" s="286"/>
      <c r="B219" s="277"/>
      <c r="C219" s="277"/>
      <c r="D219" s="277"/>
      <c r="E219" s="287"/>
      <c r="F219" s="305"/>
      <c r="G219" s="343"/>
      <c r="H219" s="305"/>
      <c r="I219" s="343"/>
      <c r="J219" s="305"/>
      <c r="K219" s="343"/>
      <c r="L219" s="305"/>
      <c r="M219" s="343"/>
      <c r="O219" s="301"/>
      <c r="T219" s="303"/>
    </row>
    <row r="220" spans="1:20">
      <c r="A220" s="270" t="s">
        <v>103</v>
      </c>
      <c r="B220" s="454" t="s">
        <v>237</v>
      </c>
      <c r="C220" s="454" t="s">
        <v>189</v>
      </c>
      <c r="D220" s="277" t="s">
        <v>189</v>
      </c>
      <c r="E220" s="284" t="s">
        <v>241</v>
      </c>
      <c r="F220" s="280">
        <f t="shared" ref="F220:Q220" si="43">F65</f>
        <v>45820</v>
      </c>
      <c r="G220" s="281">
        <f t="shared" si="43"/>
        <v>0.39583333333333331</v>
      </c>
      <c r="H220" s="280">
        <f t="shared" si="43"/>
        <v>45842</v>
      </c>
      <c r="I220" s="281">
        <f t="shared" si="43"/>
        <v>0.39583333333333331</v>
      </c>
      <c r="J220" s="280">
        <f t="shared" si="43"/>
        <v>45905</v>
      </c>
      <c r="K220" s="281" t="str">
        <f t="shared" si="43"/>
        <v>8:30</v>
      </c>
      <c r="L220" s="280">
        <f t="shared" si="43"/>
        <v>45923</v>
      </c>
      <c r="M220" s="281" t="str">
        <f t="shared" si="43"/>
        <v>8:30</v>
      </c>
      <c r="N220" s="280">
        <f t="shared" si="43"/>
        <v>45238</v>
      </c>
      <c r="O220" s="281">
        <f t="shared" si="43"/>
        <v>0.35416666666666669</v>
      </c>
      <c r="P220" s="280">
        <f t="shared" si="43"/>
        <v>0</v>
      </c>
      <c r="Q220" s="281">
        <f t="shared" si="43"/>
        <v>0</v>
      </c>
      <c r="R220" s="347"/>
      <c r="S220" s="347"/>
    </row>
    <row r="221" spans="1:20">
      <c r="A221" s="270" t="s">
        <v>27</v>
      </c>
      <c r="B221" s="454" t="s">
        <v>237</v>
      </c>
      <c r="C221" s="454" t="s">
        <v>189</v>
      </c>
      <c r="D221" s="277" t="s">
        <v>189</v>
      </c>
      <c r="E221" s="284" t="s">
        <v>242</v>
      </c>
      <c r="F221" s="280">
        <f t="shared" ref="F221:Q221" si="44">F9</f>
        <v>45818</v>
      </c>
      <c r="G221" s="281" t="str">
        <f t="shared" si="44"/>
        <v>9.00</v>
      </c>
      <c r="H221" s="280">
        <f t="shared" si="44"/>
        <v>45848</v>
      </c>
      <c r="I221" s="281" t="str">
        <f t="shared" si="44"/>
        <v>9.00</v>
      </c>
      <c r="J221" s="280">
        <f t="shared" si="44"/>
        <v>45902</v>
      </c>
      <c r="K221" s="281" t="str">
        <f t="shared" si="44"/>
        <v>9.00</v>
      </c>
      <c r="L221" s="280">
        <f t="shared" si="44"/>
        <v>45917</v>
      </c>
      <c r="M221" s="281" t="str">
        <f t="shared" si="44"/>
        <v>15.00</v>
      </c>
      <c r="N221" s="280">
        <f t="shared" si="44"/>
        <v>45236</v>
      </c>
      <c r="O221" s="281">
        <f t="shared" si="44"/>
        <v>0.625</v>
      </c>
      <c r="P221" s="280">
        <f t="shared" si="44"/>
        <v>0</v>
      </c>
      <c r="Q221" s="281">
        <f t="shared" si="44"/>
        <v>0</v>
      </c>
      <c r="R221" s="347"/>
      <c r="S221" s="347"/>
    </row>
    <row r="222" spans="1:20">
      <c r="A222" s="270" t="s">
        <v>127</v>
      </c>
      <c r="B222" s="454" t="s">
        <v>237</v>
      </c>
      <c r="C222" s="454" t="s">
        <v>189</v>
      </c>
      <c r="D222" s="277" t="s">
        <v>189</v>
      </c>
      <c r="E222" s="278" t="s">
        <v>243</v>
      </c>
      <c r="F222" s="280">
        <f t="shared" ref="F222:Q222" si="45">F88</f>
        <v>45825</v>
      </c>
      <c r="G222" s="351">
        <f t="shared" si="45"/>
        <v>0.5</v>
      </c>
      <c r="H222" s="280">
        <f t="shared" si="45"/>
        <v>45846</v>
      </c>
      <c r="I222" s="351">
        <f t="shared" si="45"/>
        <v>0.5</v>
      </c>
      <c r="J222" s="280">
        <f t="shared" si="45"/>
        <v>45909</v>
      </c>
      <c r="K222" s="351">
        <f t="shared" si="45"/>
        <v>0.5</v>
      </c>
      <c r="L222" s="280">
        <f t="shared" si="45"/>
        <v>45924</v>
      </c>
      <c r="M222" s="351">
        <f t="shared" si="45"/>
        <v>0.5</v>
      </c>
      <c r="N222" s="280">
        <f t="shared" si="45"/>
        <v>45240</v>
      </c>
      <c r="O222" s="351">
        <f t="shared" si="45"/>
        <v>0.5</v>
      </c>
      <c r="P222" s="280">
        <f t="shared" si="45"/>
        <v>0</v>
      </c>
      <c r="Q222" s="351">
        <f t="shared" si="45"/>
        <v>0</v>
      </c>
      <c r="R222" s="353"/>
      <c r="S222" s="353"/>
    </row>
    <row r="223" spans="1:20">
      <c r="A223" s="286"/>
      <c r="B223" s="277"/>
      <c r="C223" s="277"/>
      <c r="D223" s="277"/>
      <c r="E223" s="287"/>
      <c r="F223" s="305"/>
      <c r="G223" s="343"/>
      <c r="H223" s="305"/>
      <c r="I223" s="343"/>
      <c r="J223" s="305"/>
      <c r="K223" s="343"/>
      <c r="L223" s="305"/>
      <c r="M223" s="343"/>
      <c r="O223" s="301"/>
      <c r="T223" s="303"/>
    </row>
    <row r="224" spans="1:20">
      <c r="A224" s="270" t="s">
        <v>151</v>
      </c>
      <c r="B224" s="454" t="s">
        <v>237</v>
      </c>
      <c r="C224" s="454" t="s">
        <v>189</v>
      </c>
      <c r="D224" s="277" t="s">
        <v>189</v>
      </c>
      <c r="E224" s="278" t="s">
        <v>244</v>
      </c>
      <c r="F224" s="280">
        <f>F109</f>
        <v>45820</v>
      </c>
      <c r="G224" s="280" t="str">
        <f t="shared" ref="G224:M224" si="46">G109</f>
        <v>8:30</v>
      </c>
      <c r="H224" s="280">
        <f t="shared" si="46"/>
        <v>45842</v>
      </c>
      <c r="I224" s="280" t="str">
        <f t="shared" si="46"/>
        <v>8:30</v>
      </c>
      <c r="J224" s="280">
        <f t="shared" si="46"/>
        <v>45904</v>
      </c>
      <c r="K224" s="280" t="str">
        <f t="shared" si="46"/>
        <v>8:30</v>
      </c>
      <c r="L224" s="280">
        <f t="shared" si="46"/>
        <v>45922</v>
      </c>
      <c r="M224" s="280" t="str">
        <f t="shared" si="46"/>
        <v>8:30</v>
      </c>
      <c r="N224" s="280"/>
      <c r="O224" s="281"/>
      <c r="P224" s="280"/>
      <c r="Q224" s="281"/>
      <c r="R224" s="347"/>
      <c r="S224" s="347"/>
    </row>
    <row r="225" spans="1:20">
      <c r="A225" s="270" t="s">
        <v>100</v>
      </c>
      <c r="B225" s="454" t="s">
        <v>237</v>
      </c>
      <c r="C225" s="454" t="s">
        <v>189</v>
      </c>
      <c r="D225" s="277" t="s">
        <v>189</v>
      </c>
      <c r="E225" s="278" t="s">
        <v>245</v>
      </c>
      <c r="F225" s="280">
        <f t="shared" ref="F225:M225" si="47">F63</f>
        <v>45818</v>
      </c>
      <c r="G225" s="281" t="str">
        <f t="shared" si="47"/>
        <v>9.00</v>
      </c>
      <c r="H225" s="280">
        <f t="shared" si="47"/>
        <v>45848</v>
      </c>
      <c r="I225" s="281" t="str">
        <f t="shared" si="47"/>
        <v>9.00</v>
      </c>
      <c r="J225" s="280">
        <f t="shared" si="47"/>
        <v>45902</v>
      </c>
      <c r="K225" s="281" t="str">
        <f t="shared" si="47"/>
        <v>9.00</v>
      </c>
      <c r="L225" s="280">
        <f t="shared" si="47"/>
        <v>45917</v>
      </c>
      <c r="M225" s="281" t="str">
        <f t="shared" si="47"/>
        <v>15.00</v>
      </c>
      <c r="N225" s="280"/>
      <c r="O225" s="281"/>
      <c r="P225" s="280"/>
      <c r="Q225" s="281"/>
      <c r="R225" s="347"/>
      <c r="S225" s="347"/>
    </row>
    <row r="226" spans="1:20">
      <c r="A226" s="270" t="s">
        <v>69</v>
      </c>
      <c r="B226" s="454" t="s">
        <v>237</v>
      </c>
      <c r="C226" s="454" t="s">
        <v>189</v>
      </c>
      <c r="D226" s="277" t="s">
        <v>189</v>
      </c>
      <c r="E226" s="278" t="s">
        <v>246</v>
      </c>
      <c r="F226" s="280">
        <f t="shared" ref="F226:M226" si="48">F39</f>
        <v>45825</v>
      </c>
      <c r="G226" s="351" t="str">
        <f t="shared" si="48"/>
        <v>9:00</v>
      </c>
      <c r="H226" s="280">
        <f t="shared" si="48"/>
        <v>45846</v>
      </c>
      <c r="I226" s="351" t="str">
        <f t="shared" si="48"/>
        <v>9:00</v>
      </c>
      <c r="J226" s="280">
        <f t="shared" si="48"/>
        <v>45909</v>
      </c>
      <c r="K226" s="351" t="str">
        <f t="shared" si="48"/>
        <v>9:00</v>
      </c>
      <c r="L226" s="280">
        <f t="shared" si="48"/>
        <v>45924</v>
      </c>
      <c r="M226" s="351">
        <f t="shared" si="48"/>
        <v>0.5</v>
      </c>
      <c r="N226" s="280"/>
      <c r="O226" s="351"/>
      <c r="P226" s="280"/>
      <c r="Q226" s="351"/>
      <c r="R226" s="353"/>
      <c r="S226" s="353"/>
    </row>
    <row r="227" spans="1:20" ht="21" thickBot="1">
      <c r="A227" s="302"/>
      <c r="B227" s="454"/>
      <c r="C227" s="454"/>
      <c r="D227" s="277"/>
      <c r="E227" s="415"/>
      <c r="F227" s="346"/>
      <c r="G227" s="347"/>
      <c r="H227" s="346"/>
      <c r="I227" s="347"/>
      <c r="J227" s="346"/>
      <c r="K227" s="347"/>
      <c r="L227" s="346"/>
      <c r="M227" s="347"/>
      <c r="N227" s="346"/>
      <c r="O227" s="347"/>
      <c r="P227" s="346"/>
      <c r="Q227" s="347"/>
      <c r="R227" s="347"/>
      <c r="S227" s="347"/>
    </row>
    <row r="228" spans="1:20" ht="21.75" thickTop="1" thickBot="1">
      <c r="A228" s="454"/>
      <c r="B228" s="454"/>
      <c r="C228" s="454"/>
      <c r="D228" s="277"/>
      <c r="E228" s="311" t="s">
        <v>197</v>
      </c>
      <c r="F228" s="451"/>
      <c r="G228" s="349"/>
      <c r="H228" s="354"/>
      <c r="I228" s="349"/>
      <c r="J228" s="354"/>
      <c r="K228" s="349"/>
      <c r="L228" s="354"/>
      <c r="M228" s="349"/>
      <c r="N228" s="354"/>
      <c r="O228" s="349"/>
      <c r="P228" s="354"/>
      <c r="Q228" s="349"/>
      <c r="R228" s="347"/>
      <c r="S228" s="347"/>
    </row>
    <row r="229" spans="1:20" ht="21" thickTop="1">
      <c r="A229" s="270" t="s">
        <v>52</v>
      </c>
      <c r="B229" s="454" t="s">
        <v>237</v>
      </c>
      <c r="C229" s="454" t="s">
        <v>189</v>
      </c>
      <c r="D229" s="277" t="s">
        <v>198</v>
      </c>
      <c r="E229" s="284" t="s">
        <v>247</v>
      </c>
      <c r="F229" s="280">
        <f t="shared" ref="F229:Q229" si="49">F28</f>
        <v>45824</v>
      </c>
      <c r="G229" s="281" t="str">
        <f t="shared" si="49"/>
        <v>9:00</v>
      </c>
      <c r="H229" s="280">
        <f t="shared" si="49"/>
        <v>45845</v>
      </c>
      <c r="I229" s="281" t="str">
        <f t="shared" si="49"/>
        <v>9:00</v>
      </c>
      <c r="J229" s="280">
        <f t="shared" si="49"/>
        <v>45908</v>
      </c>
      <c r="K229" s="281" t="str">
        <f t="shared" si="49"/>
        <v>9:00</v>
      </c>
      <c r="L229" s="280">
        <f t="shared" si="49"/>
        <v>45923</v>
      </c>
      <c r="M229" s="281" t="str">
        <f t="shared" si="49"/>
        <v>9:00</v>
      </c>
      <c r="N229" s="280">
        <f t="shared" si="49"/>
        <v>45237</v>
      </c>
      <c r="O229" s="281">
        <f t="shared" si="49"/>
        <v>0.375</v>
      </c>
      <c r="P229" s="280">
        <f t="shared" si="49"/>
        <v>0</v>
      </c>
      <c r="Q229" s="281">
        <f t="shared" si="49"/>
        <v>0</v>
      </c>
      <c r="R229" s="347"/>
      <c r="S229" s="347"/>
    </row>
    <row r="230" spans="1:20">
      <c r="A230" s="270" t="s">
        <v>49</v>
      </c>
      <c r="B230" s="454" t="s">
        <v>237</v>
      </c>
      <c r="C230" s="454" t="s">
        <v>189</v>
      </c>
      <c r="D230" s="277" t="s">
        <v>198</v>
      </c>
      <c r="E230" s="284" t="s">
        <v>248</v>
      </c>
      <c r="F230" s="280">
        <f t="shared" ref="F230:M230" si="50">F24</f>
        <v>45827</v>
      </c>
      <c r="G230" s="281" t="str">
        <f t="shared" si="50"/>
        <v>9:00</v>
      </c>
      <c r="H230" s="280">
        <f t="shared" si="50"/>
        <v>45848</v>
      </c>
      <c r="I230" s="281" t="str">
        <f t="shared" si="50"/>
        <v>9:00</v>
      </c>
      <c r="J230" s="280">
        <f t="shared" si="50"/>
        <v>45911</v>
      </c>
      <c r="K230" s="281" t="str">
        <f t="shared" si="50"/>
        <v>9:00</v>
      </c>
      <c r="L230" s="280">
        <f t="shared" si="50"/>
        <v>45926</v>
      </c>
      <c r="M230" s="281" t="str">
        <f t="shared" si="50"/>
        <v>9:00</v>
      </c>
      <c r="N230" s="280">
        <f t="shared" ref="N230:Q231" si="51">N41</f>
        <v>45240</v>
      </c>
      <c r="O230" s="281">
        <f t="shared" si="51"/>
        <v>0.41666666666666669</v>
      </c>
      <c r="P230" s="280">
        <f t="shared" si="51"/>
        <v>0</v>
      </c>
      <c r="Q230" s="281">
        <f t="shared" si="51"/>
        <v>0</v>
      </c>
      <c r="R230" s="347"/>
      <c r="S230" s="347"/>
    </row>
    <row r="231" spans="1:20">
      <c r="A231" s="270" t="s">
        <v>74</v>
      </c>
      <c r="B231" s="454" t="s">
        <v>237</v>
      </c>
      <c r="C231" s="454" t="s">
        <v>189</v>
      </c>
      <c r="D231" s="277" t="s">
        <v>198</v>
      </c>
      <c r="E231" s="284" t="s">
        <v>249</v>
      </c>
      <c r="F231" s="280">
        <f t="shared" ref="F231:M231" si="52">F42</f>
        <v>45820</v>
      </c>
      <c r="G231" s="280" t="str">
        <f t="shared" si="52"/>
        <v>15:00</v>
      </c>
      <c r="H231" s="280">
        <f t="shared" si="52"/>
        <v>45841</v>
      </c>
      <c r="I231" s="280" t="str">
        <f t="shared" si="52"/>
        <v>10.00</v>
      </c>
      <c r="J231" s="280">
        <f t="shared" si="52"/>
        <v>45904</v>
      </c>
      <c r="K231" s="280" t="str">
        <f t="shared" si="52"/>
        <v>10.00</v>
      </c>
      <c r="L231" s="280">
        <f t="shared" si="52"/>
        <v>45919</v>
      </c>
      <c r="M231" s="280" t="str">
        <f t="shared" si="52"/>
        <v>15:00</v>
      </c>
      <c r="N231" s="280">
        <f t="shared" si="51"/>
        <v>45236</v>
      </c>
      <c r="O231" s="280" t="str">
        <f t="shared" si="51"/>
        <v>15.30</v>
      </c>
      <c r="P231" s="280">
        <f t="shared" si="51"/>
        <v>0</v>
      </c>
      <c r="Q231" s="280">
        <f t="shared" si="51"/>
        <v>0</v>
      </c>
      <c r="R231" s="346"/>
      <c r="S231" s="346"/>
    </row>
    <row r="232" spans="1:20">
      <c r="A232" s="286"/>
      <c r="B232" s="277"/>
      <c r="C232" s="277"/>
      <c r="D232" s="277"/>
      <c r="E232" s="287"/>
      <c r="F232" s="305"/>
      <c r="G232" s="343"/>
      <c r="H232" s="305"/>
      <c r="I232" s="343"/>
      <c r="J232" s="305"/>
      <c r="K232" s="343"/>
      <c r="L232" s="305"/>
      <c r="M232" s="343"/>
      <c r="O232" s="301"/>
      <c r="T232" s="303"/>
    </row>
    <row r="233" spans="1:20">
      <c r="A233" s="270" t="s">
        <v>40</v>
      </c>
      <c r="B233" s="454" t="s">
        <v>237</v>
      </c>
      <c r="C233" s="454" t="s">
        <v>189</v>
      </c>
      <c r="D233" s="277" t="s">
        <v>198</v>
      </c>
      <c r="E233" s="284" t="s">
        <v>250</v>
      </c>
      <c r="F233" s="280">
        <f t="shared" ref="F233:M233" si="53">F18</f>
        <v>45826</v>
      </c>
      <c r="G233" s="281" t="str">
        <f t="shared" si="53"/>
        <v>9:00</v>
      </c>
      <c r="H233" s="280">
        <f t="shared" si="53"/>
        <v>45847</v>
      </c>
      <c r="I233" s="281" t="str">
        <f t="shared" si="53"/>
        <v>9:00</v>
      </c>
      <c r="J233" s="280">
        <f t="shared" si="53"/>
        <v>45908</v>
      </c>
      <c r="K233" s="281" t="str">
        <f t="shared" si="53"/>
        <v>9:00</v>
      </c>
      <c r="L233" s="280">
        <f t="shared" si="53"/>
        <v>45923</v>
      </c>
      <c r="M233" s="281" t="str">
        <f t="shared" si="53"/>
        <v>9:00</v>
      </c>
      <c r="N233" s="280" t="e">
        <f>#REF!</f>
        <v>#REF!</v>
      </c>
      <c r="O233" s="281" t="e">
        <f>#REF!</f>
        <v>#REF!</v>
      </c>
      <c r="P233" s="280" t="e">
        <f>#REF!</f>
        <v>#REF!</v>
      </c>
      <c r="Q233" s="281" t="e">
        <f>#REF!</f>
        <v>#REF!</v>
      </c>
      <c r="R233" s="347"/>
      <c r="S233" s="347"/>
    </row>
    <row r="234" spans="1:20">
      <c r="A234" s="288" t="s">
        <v>42</v>
      </c>
      <c r="B234" s="454" t="s">
        <v>237</v>
      </c>
      <c r="C234" s="454" t="s">
        <v>189</v>
      </c>
      <c r="D234" s="277" t="s">
        <v>198</v>
      </c>
      <c r="E234" s="284" t="s">
        <v>251</v>
      </c>
      <c r="F234" s="280">
        <f t="shared" ref="F234:M234" si="54">F20</f>
        <v>45828</v>
      </c>
      <c r="G234" s="281">
        <f t="shared" si="54"/>
        <v>0.375</v>
      </c>
      <c r="H234" s="280">
        <f t="shared" si="54"/>
        <v>45849</v>
      </c>
      <c r="I234" s="281">
        <f t="shared" si="54"/>
        <v>0.375</v>
      </c>
      <c r="J234" s="280">
        <f t="shared" si="54"/>
        <v>45905</v>
      </c>
      <c r="K234" s="280" t="str">
        <f t="shared" si="54"/>
        <v>9.00</v>
      </c>
      <c r="L234" s="280">
        <f t="shared" si="54"/>
        <v>45920</v>
      </c>
      <c r="M234" s="280">
        <f t="shared" si="54"/>
        <v>0.375</v>
      </c>
      <c r="N234" s="280" t="e">
        <f>#REF!</f>
        <v>#REF!</v>
      </c>
      <c r="O234" s="281" t="e">
        <f>#REF!</f>
        <v>#REF!</v>
      </c>
      <c r="P234" s="280" t="e">
        <f>#REF!</f>
        <v>#REF!</v>
      </c>
      <c r="Q234" s="281" t="e">
        <f>#REF!</f>
        <v>#REF!</v>
      </c>
      <c r="R234" s="347"/>
      <c r="S234" s="347"/>
    </row>
    <row r="235" spans="1:20">
      <c r="A235" s="270" t="s">
        <v>158</v>
      </c>
      <c r="B235" s="454" t="s">
        <v>237</v>
      </c>
      <c r="C235" s="454" t="s">
        <v>189</v>
      </c>
      <c r="D235" s="277" t="s">
        <v>198</v>
      </c>
      <c r="E235" s="284" t="s">
        <v>252</v>
      </c>
      <c r="F235" s="280">
        <f t="shared" ref="F235:Q235" si="55">F114</f>
        <v>45819</v>
      </c>
      <c r="G235" s="281" t="str">
        <f t="shared" si="55"/>
        <v>10.00</v>
      </c>
      <c r="H235" s="280">
        <f t="shared" si="55"/>
        <v>45840</v>
      </c>
      <c r="I235" s="281" t="str">
        <f t="shared" si="55"/>
        <v>10.00</v>
      </c>
      <c r="J235" s="280">
        <f t="shared" si="55"/>
        <v>45903</v>
      </c>
      <c r="K235" s="281" t="str">
        <f t="shared" si="55"/>
        <v>10.00</v>
      </c>
      <c r="L235" s="280">
        <f t="shared" si="55"/>
        <v>45918</v>
      </c>
      <c r="M235" s="281" t="str">
        <f t="shared" si="55"/>
        <v>10.00</v>
      </c>
      <c r="N235" s="280">
        <f t="shared" si="55"/>
        <v>45239</v>
      </c>
      <c r="O235" s="281">
        <f t="shared" si="55"/>
        <v>0.375</v>
      </c>
      <c r="P235" s="280">
        <f t="shared" si="55"/>
        <v>0</v>
      </c>
      <c r="Q235" s="281">
        <f t="shared" si="55"/>
        <v>0</v>
      </c>
      <c r="R235" s="347"/>
      <c r="S235" s="347"/>
    </row>
    <row r="236" spans="1:20">
      <c r="A236" s="286"/>
      <c r="B236" s="277"/>
      <c r="C236" s="277"/>
      <c r="D236" s="277"/>
      <c r="E236" s="287"/>
      <c r="F236" s="305"/>
      <c r="G236" s="343"/>
      <c r="H236" s="305"/>
      <c r="I236" s="343"/>
      <c r="J236" s="305"/>
      <c r="K236" s="343"/>
      <c r="L236" s="305"/>
      <c r="M236" s="343"/>
      <c r="O236" s="301"/>
      <c r="T236" s="303"/>
    </row>
    <row r="237" spans="1:20">
      <c r="A237" s="270" t="s">
        <v>97</v>
      </c>
      <c r="B237" s="454" t="s">
        <v>237</v>
      </c>
      <c r="C237" s="454" t="s">
        <v>189</v>
      </c>
      <c r="D237" s="277" t="s">
        <v>198</v>
      </c>
      <c r="E237" s="278" t="s">
        <v>767</v>
      </c>
      <c r="F237" s="280">
        <f t="shared" ref="F237:M237" si="56">F60</f>
        <v>45824</v>
      </c>
      <c r="G237" s="281" t="str">
        <f t="shared" si="56"/>
        <v>9:00</v>
      </c>
      <c r="H237" s="280">
        <f t="shared" si="56"/>
        <v>45845</v>
      </c>
      <c r="I237" s="281" t="str">
        <f t="shared" si="56"/>
        <v>9:00</v>
      </c>
      <c r="J237" s="280">
        <f t="shared" si="56"/>
        <v>45908</v>
      </c>
      <c r="K237" s="281" t="str">
        <f t="shared" si="56"/>
        <v>9:00</v>
      </c>
      <c r="L237" s="280">
        <f t="shared" si="56"/>
        <v>45923</v>
      </c>
      <c r="M237" s="281" t="str">
        <f t="shared" si="56"/>
        <v>9:00</v>
      </c>
      <c r="N237" s="280"/>
      <c r="O237" s="281"/>
      <c r="P237" s="280"/>
      <c r="Q237" s="281"/>
      <c r="R237" s="347"/>
      <c r="S237" s="347"/>
    </row>
    <row r="238" spans="1:20">
      <c r="A238" s="270" t="s">
        <v>77</v>
      </c>
      <c r="B238" s="454" t="s">
        <v>237</v>
      </c>
      <c r="C238" s="454" t="s">
        <v>189</v>
      </c>
      <c r="D238" s="277" t="s">
        <v>198</v>
      </c>
      <c r="E238" s="278" t="s">
        <v>768</v>
      </c>
      <c r="F238" s="280">
        <f t="shared" ref="F238:M238" si="57">F44</f>
        <v>45817</v>
      </c>
      <c r="G238" s="281" t="str">
        <f t="shared" si="57"/>
        <v>15:00</v>
      </c>
      <c r="H238" s="280">
        <f t="shared" si="57"/>
        <v>45838</v>
      </c>
      <c r="I238" s="281" t="str">
        <f t="shared" si="57"/>
        <v>15:00</v>
      </c>
      <c r="J238" s="280">
        <f t="shared" si="57"/>
        <v>45901</v>
      </c>
      <c r="K238" s="281" t="str">
        <f t="shared" si="57"/>
        <v>15:00</v>
      </c>
      <c r="L238" s="280">
        <f t="shared" si="57"/>
        <v>45916</v>
      </c>
      <c r="M238" s="281" t="str">
        <f t="shared" si="57"/>
        <v>15:00</v>
      </c>
      <c r="N238" s="280"/>
      <c r="O238" s="281"/>
      <c r="P238" s="280"/>
      <c r="Q238" s="281"/>
      <c r="R238" s="347"/>
      <c r="S238" s="347"/>
    </row>
    <row r="239" spans="1:20">
      <c r="A239" s="270" t="s">
        <v>107</v>
      </c>
      <c r="B239" s="454" t="s">
        <v>237</v>
      </c>
      <c r="C239" s="454" t="s">
        <v>189</v>
      </c>
      <c r="D239" s="277" t="s">
        <v>198</v>
      </c>
      <c r="E239" s="278" t="s">
        <v>769</v>
      </c>
      <c r="F239" s="280">
        <f t="shared" ref="F239:M239" si="58">F68</f>
        <v>45820</v>
      </c>
      <c r="G239" s="281" t="str">
        <f t="shared" si="58"/>
        <v>15:00</v>
      </c>
      <c r="H239" s="280">
        <f t="shared" si="58"/>
        <v>45841</v>
      </c>
      <c r="I239" s="281" t="str">
        <f t="shared" si="58"/>
        <v>10.00</v>
      </c>
      <c r="J239" s="280">
        <f t="shared" si="58"/>
        <v>45904</v>
      </c>
      <c r="K239" s="281" t="str">
        <f t="shared" si="58"/>
        <v>10.00</v>
      </c>
      <c r="L239" s="280">
        <f t="shared" si="58"/>
        <v>45919</v>
      </c>
      <c r="M239" s="281" t="str">
        <f t="shared" si="58"/>
        <v>15:00</v>
      </c>
      <c r="N239" s="280"/>
      <c r="O239" s="281"/>
      <c r="P239" s="280"/>
      <c r="Q239" s="281"/>
      <c r="R239" s="347"/>
      <c r="S239" s="347"/>
    </row>
    <row r="240" spans="1:20">
      <c r="A240" s="302"/>
      <c r="B240" s="454"/>
      <c r="C240" s="454"/>
      <c r="D240" s="277"/>
      <c r="E240" s="445"/>
      <c r="F240" s="305"/>
      <c r="G240" s="343"/>
      <c r="H240" s="305"/>
      <c r="I240" s="343"/>
      <c r="J240" s="305"/>
      <c r="K240" s="343"/>
      <c r="L240" s="305"/>
      <c r="M240" s="343"/>
      <c r="N240" s="305"/>
      <c r="O240" s="343"/>
      <c r="P240" s="305"/>
      <c r="Q240" s="343"/>
      <c r="R240" s="347"/>
      <c r="S240" s="347"/>
    </row>
    <row r="241" spans="1:20">
      <c r="A241" s="316"/>
      <c r="E241" s="463" t="s">
        <v>205</v>
      </c>
      <c r="F241" s="355"/>
      <c r="G241" s="343"/>
      <c r="H241" s="355"/>
      <c r="I241" s="343"/>
      <c r="J241" s="355"/>
      <c r="K241" s="343"/>
      <c r="L241" s="355"/>
      <c r="M241" s="343"/>
      <c r="N241" s="355"/>
      <c r="O241" s="343"/>
      <c r="P241" s="355"/>
      <c r="Q241" s="343"/>
      <c r="R241" s="347"/>
      <c r="S241" s="347"/>
    </row>
    <row r="242" spans="1:20">
      <c r="A242" s="270" t="s">
        <v>37</v>
      </c>
      <c r="B242" s="454" t="s">
        <v>237</v>
      </c>
      <c r="C242" s="454" t="s">
        <v>189</v>
      </c>
      <c r="D242" s="277" t="s">
        <v>198</v>
      </c>
      <c r="E242" s="278" t="s">
        <v>256</v>
      </c>
      <c r="F242" s="283">
        <f t="shared" ref="F242:Q242" si="59">F15</f>
        <v>45817</v>
      </c>
      <c r="G242" s="281">
        <f t="shared" si="59"/>
        <v>0.375</v>
      </c>
      <c r="H242" s="280">
        <f t="shared" si="59"/>
        <v>45838</v>
      </c>
      <c r="I242" s="281">
        <f t="shared" si="59"/>
        <v>0.375</v>
      </c>
      <c r="J242" s="280">
        <f t="shared" si="59"/>
        <v>45901</v>
      </c>
      <c r="K242" s="281">
        <f t="shared" si="59"/>
        <v>0.375</v>
      </c>
      <c r="L242" s="280">
        <f t="shared" si="59"/>
        <v>45916</v>
      </c>
      <c r="M242" s="281">
        <f t="shared" si="59"/>
        <v>0.375</v>
      </c>
      <c r="N242" s="280">
        <f t="shared" si="59"/>
        <v>45237</v>
      </c>
      <c r="O242" s="281">
        <f t="shared" si="59"/>
        <v>0.45833333333333331</v>
      </c>
      <c r="P242" s="280">
        <f t="shared" si="59"/>
        <v>0</v>
      </c>
      <c r="Q242" s="281">
        <f t="shared" si="59"/>
        <v>0</v>
      </c>
      <c r="R242" s="347"/>
      <c r="S242" s="347"/>
    </row>
    <row r="243" spans="1:20">
      <c r="A243" s="270" t="s">
        <v>79</v>
      </c>
      <c r="B243" s="454" t="s">
        <v>237</v>
      </c>
      <c r="C243" s="454" t="s">
        <v>189</v>
      </c>
      <c r="D243" s="277" t="s">
        <v>198</v>
      </c>
      <c r="E243" s="278" t="s">
        <v>257</v>
      </c>
      <c r="F243" s="283">
        <f t="shared" ref="F243:M243" si="60">F46</f>
        <v>45817</v>
      </c>
      <c r="G243" s="281" t="str">
        <f t="shared" si="60"/>
        <v>8:30</v>
      </c>
      <c r="H243" s="280">
        <f t="shared" si="60"/>
        <v>45838</v>
      </c>
      <c r="I243" s="281" t="str">
        <f t="shared" si="60"/>
        <v>8:30</v>
      </c>
      <c r="J243" s="280">
        <f t="shared" si="60"/>
        <v>45901</v>
      </c>
      <c r="K243" s="281" t="str">
        <f t="shared" si="60"/>
        <v>8:30</v>
      </c>
      <c r="L243" s="280">
        <f t="shared" si="60"/>
        <v>45916</v>
      </c>
      <c r="M243" s="281" t="str">
        <f t="shared" si="60"/>
        <v>8:30</v>
      </c>
      <c r="N243" s="280" t="e">
        <f>#REF!</f>
        <v>#REF!</v>
      </c>
      <c r="O243" s="281" t="e">
        <f>#REF!</f>
        <v>#REF!</v>
      </c>
      <c r="P243" s="280" t="e">
        <f>#REF!</f>
        <v>#REF!</v>
      </c>
      <c r="Q243" s="281" t="e">
        <f>#REF!</f>
        <v>#REF!</v>
      </c>
      <c r="R243" s="347"/>
      <c r="S243" s="347"/>
    </row>
    <row r="244" spans="1:20">
      <c r="A244" s="270" t="s">
        <v>109</v>
      </c>
      <c r="B244" s="454" t="s">
        <v>237</v>
      </c>
      <c r="C244" s="454" t="s">
        <v>189</v>
      </c>
      <c r="D244" s="277" t="s">
        <v>198</v>
      </c>
      <c r="E244" s="278" t="s">
        <v>258</v>
      </c>
      <c r="F244" s="283">
        <f t="shared" ref="F244:Q244" si="61">F70</f>
        <v>45817</v>
      </c>
      <c r="G244" s="281">
        <f t="shared" si="61"/>
        <v>0.35416666666666669</v>
      </c>
      <c r="H244" s="280">
        <f t="shared" si="61"/>
        <v>45838</v>
      </c>
      <c r="I244" s="281">
        <f t="shared" si="61"/>
        <v>0.35416666666666669</v>
      </c>
      <c r="J244" s="280">
        <f t="shared" si="61"/>
        <v>45901</v>
      </c>
      <c r="K244" s="281">
        <f t="shared" si="61"/>
        <v>0.35416666666666669</v>
      </c>
      <c r="L244" s="280">
        <f t="shared" si="61"/>
        <v>45916</v>
      </c>
      <c r="M244" s="281">
        <f t="shared" si="61"/>
        <v>0.35416666666666669</v>
      </c>
      <c r="N244" s="280">
        <f t="shared" si="61"/>
        <v>45238</v>
      </c>
      <c r="O244" s="281">
        <f t="shared" si="61"/>
        <v>0.33333333333333331</v>
      </c>
      <c r="P244" s="280">
        <f t="shared" si="61"/>
        <v>0</v>
      </c>
      <c r="Q244" s="281">
        <f t="shared" si="61"/>
        <v>0</v>
      </c>
      <c r="R244" s="347"/>
      <c r="S244" s="347"/>
    </row>
    <row r="245" spans="1:20">
      <c r="A245" s="270" t="s">
        <v>79</v>
      </c>
      <c r="B245" s="454" t="s">
        <v>237</v>
      </c>
      <c r="C245" s="454" t="s">
        <v>189</v>
      </c>
      <c r="D245" s="277" t="s">
        <v>198</v>
      </c>
      <c r="E245" s="278" t="s">
        <v>770</v>
      </c>
      <c r="F245" s="283">
        <f t="shared" ref="F245:M245" si="62">F46</f>
        <v>45817</v>
      </c>
      <c r="G245" s="281" t="str">
        <f t="shared" si="62"/>
        <v>8:30</v>
      </c>
      <c r="H245" s="280">
        <f t="shared" si="62"/>
        <v>45838</v>
      </c>
      <c r="I245" s="281" t="str">
        <f t="shared" si="62"/>
        <v>8:30</v>
      </c>
      <c r="J245" s="280">
        <f t="shared" si="62"/>
        <v>45901</v>
      </c>
      <c r="K245" s="281" t="str">
        <f t="shared" si="62"/>
        <v>8:30</v>
      </c>
      <c r="L245" s="280">
        <f t="shared" si="62"/>
        <v>45916</v>
      </c>
      <c r="M245" s="281" t="str">
        <f t="shared" si="62"/>
        <v>8:30</v>
      </c>
      <c r="N245" s="280"/>
      <c r="O245" s="281"/>
      <c r="P245" s="280"/>
      <c r="Q245" s="281"/>
      <c r="R245" s="347"/>
      <c r="S245" s="347"/>
    </row>
    <row r="246" spans="1:20" ht="21" thickBot="1">
      <c r="A246" s="302"/>
      <c r="B246" s="454"/>
      <c r="C246" s="454"/>
      <c r="D246" s="277"/>
      <c r="E246" s="445"/>
      <c r="F246" s="346"/>
      <c r="G246" s="347"/>
      <c r="H246" s="346"/>
      <c r="I246" s="347"/>
      <c r="J246" s="346"/>
      <c r="K246" s="347"/>
      <c r="L246" s="346"/>
      <c r="M246" s="347"/>
      <c r="N246" s="346"/>
      <c r="O246" s="347"/>
      <c r="P246" s="346"/>
      <c r="Q246" s="347"/>
      <c r="R246" s="347"/>
      <c r="S246" s="347"/>
    </row>
    <row r="247" spans="1:20" ht="21.75" thickTop="1" thickBot="1">
      <c r="A247" s="316"/>
      <c r="E247" s="311" t="s">
        <v>208</v>
      </c>
      <c r="F247" s="296"/>
      <c r="G247" s="359"/>
      <c r="H247" s="296"/>
      <c r="I247" s="359"/>
      <c r="J247" s="296"/>
      <c r="K247" s="359"/>
      <c r="L247" s="296"/>
      <c r="M247" s="359"/>
      <c r="N247" s="296"/>
      <c r="O247" s="359"/>
      <c r="P247" s="296"/>
      <c r="Q247" s="359"/>
      <c r="R247" s="359"/>
      <c r="S247" s="359"/>
    </row>
    <row r="248" spans="1:20" ht="21" thickTop="1">
      <c r="A248" s="270" t="s">
        <v>139</v>
      </c>
      <c r="B248" s="454" t="s">
        <v>237</v>
      </c>
      <c r="C248" s="454" t="s">
        <v>198</v>
      </c>
      <c r="D248" s="277" t="s">
        <v>189</v>
      </c>
      <c r="E248" s="284" t="s">
        <v>190</v>
      </c>
      <c r="F248" s="280">
        <f t="shared" ref="F248:Q248" si="63">F97</f>
        <v>45817</v>
      </c>
      <c r="G248" s="281" t="str">
        <f t="shared" si="63"/>
        <v>8:30</v>
      </c>
      <c r="H248" s="280">
        <f t="shared" si="63"/>
        <v>45838</v>
      </c>
      <c r="I248" s="281" t="str">
        <f t="shared" si="63"/>
        <v>8:30</v>
      </c>
      <c r="J248" s="280">
        <f t="shared" si="63"/>
        <v>45901</v>
      </c>
      <c r="K248" s="281" t="str">
        <f t="shared" si="63"/>
        <v>8:30</v>
      </c>
      <c r="L248" s="280">
        <f t="shared" si="63"/>
        <v>45916</v>
      </c>
      <c r="M248" s="281" t="str">
        <f t="shared" si="63"/>
        <v>8:30</v>
      </c>
      <c r="N248" s="280">
        <f t="shared" si="63"/>
        <v>45236</v>
      </c>
      <c r="O248" s="281">
        <f t="shared" si="63"/>
        <v>0.35416666666666669</v>
      </c>
      <c r="P248" s="280">
        <f t="shared" si="63"/>
        <v>0</v>
      </c>
      <c r="Q248" s="281">
        <f t="shared" si="63"/>
        <v>0</v>
      </c>
      <c r="R248" s="347"/>
      <c r="S248" s="347"/>
    </row>
    <row r="249" spans="1:20">
      <c r="A249" s="270" t="s">
        <v>155</v>
      </c>
      <c r="B249" s="454" t="s">
        <v>237</v>
      </c>
      <c r="C249" s="454" t="s">
        <v>198</v>
      </c>
      <c r="D249" s="277" t="s">
        <v>189</v>
      </c>
      <c r="E249" s="464" t="s">
        <v>260</v>
      </c>
      <c r="F249" s="280">
        <f t="shared" ref="F249:Q249" si="64">F111</f>
        <v>45825</v>
      </c>
      <c r="G249" s="281" t="str">
        <f t="shared" si="64"/>
        <v>15.00</v>
      </c>
      <c r="H249" s="280">
        <f t="shared" si="64"/>
        <v>45846</v>
      </c>
      <c r="I249" s="281" t="str">
        <f t="shared" si="64"/>
        <v>9:00</v>
      </c>
      <c r="J249" s="280">
        <f t="shared" si="64"/>
        <v>45909</v>
      </c>
      <c r="K249" s="281" t="str">
        <f t="shared" si="64"/>
        <v>15.00</v>
      </c>
      <c r="L249" s="280">
        <f t="shared" si="64"/>
        <v>45924</v>
      </c>
      <c r="M249" s="281" t="str">
        <f t="shared" si="64"/>
        <v>9:00</v>
      </c>
      <c r="N249" s="280">
        <f t="shared" si="64"/>
        <v>45237</v>
      </c>
      <c r="O249" s="281">
        <f t="shared" si="64"/>
        <v>0.625</v>
      </c>
      <c r="P249" s="280">
        <f t="shared" si="64"/>
        <v>0</v>
      </c>
      <c r="Q249" s="281">
        <f t="shared" si="64"/>
        <v>0</v>
      </c>
      <c r="R249" s="347"/>
      <c r="S249" s="347"/>
    </row>
    <row r="250" spans="1:20">
      <c r="A250" s="270" t="s">
        <v>164</v>
      </c>
      <c r="B250" s="454" t="s">
        <v>237</v>
      </c>
      <c r="C250" s="454" t="s">
        <v>198</v>
      </c>
      <c r="D250" s="277" t="s">
        <v>189</v>
      </c>
      <c r="E250" s="278" t="s">
        <v>261</v>
      </c>
      <c r="F250" s="280">
        <f t="shared" ref="F250:M250" si="65">F118</f>
        <v>45828</v>
      </c>
      <c r="G250" s="281">
        <f t="shared" si="65"/>
        <v>0.41666666666666669</v>
      </c>
      <c r="H250" s="280">
        <f t="shared" si="65"/>
        <v>45849</v>
      </c>
      <c r="I250" s="281">
        <f t="shared" si="65"/>
        <v>0.41666666666666669</v>
      </c>
      <c r="J250" s="280">
        <f t="shared" si="65"/>
        <v>45904</v>
      </c>
      <c r="K250" s="281">
        <f t="shared" si="65"/>
        <v>0.41666666666666669</v>
      </c>
      <c r="L250" s="280">
        <f t="shared" si="65"/>
        <v>45922</v>
      </c>
      <c r="M250" s="281">
        <f t="shared" si="65"/>
        <v>0.41666666666666669</v>
      </c>
      <c r="N250" s="280">
        <f>N37</f>
        <v>45240</v>
      </c>
      <c r="O250" s="281" t="str">
        <f>O37</f>
        <v>15:30</v>
      </c>
      <c r="P250" s="280">
        <f>P37</f>
        <v>0</v>
      </c>
      <c r="Q250" s="281">
        <f>Q37</f>
        <v>0</v>
      </c>
      <c r="R250" s="347"/>
      <c r="S250" s="347"/>
    </row>
    <row r="251" spans="1:20" ht="9.75" customHeight="1">
      <c r="A251" s="286"/>
      <c r="B251" s="277"/>
      <c r="C251" s="277"/>
      <c r="D251" s="277"/>
      <c r="E251" s="287"/>
      <c r="F251" s="305"/>
      <c r="G251" s="343"/>
      <c r="H251" s="305"/>
      <c r="I251" s="343"/>
      <c r="J251" s="305"/>
      <c r="K251" s="343"/>
      <c r="L251" s="305"/>
      <c r="M251" s="343"/>
      <c r="O251" s="301"/>
      <c r="T251" s="303"/>
    </row>
    <row r="252" spans="1:20">
      <c r="A252" s="270" t="s">
        <v>46</v>
      </c>
      <c r="B252" s="454" t="s">
        <v>237</v>
      </c>
      <c r="C252" s="454" t="s">
        <v>198</v>
      </c>
      <c r="D252" s="277" t="s">
        <v>189</v>
      </c>
      <c r="E252" s="284" t="s">
        <v>192</v>
      </c>
      <c r="F252" s="280">
        <f t="shared" ref="F252:M252" si="66">F23</f>
        <v>45824</v>
      </c>
      <c r="G252" s="280" t="str">
        <f t="shared" si="66"/>
        <v>9:00</v>
      </c>
      <c r="H252" s="280">
        <f t="shared" si="66"/>
        <v>45845</v>
      </c>
      <c r="I252" s="280" t="str">
        <f t="shared" si="66"/>
        <v>9:00</v>
      </c>
      <c r="J252" s="280">
        <f t="shared" si="66"/>
        <v>45902</v>
      </c>
      <c r="K252" s="280" t="str">
        <f t="shared" si="66"/>
        <v>9:00</v>
      </c>
      <c r="L252" s="280">
        <f t="shared" si="66"/>
        <v>45917</v>
      </c>
      <c r="M252" s="280" t="str">
        <f t="shared" si="66"/>
        <v>9:00</v>
      </c>
      <c r="N252" s="280" t="e">
        <f>#REF!</f>
        <v>#REF!</v>
      </c>
      <c r="O252" s="281" t="e">
        <f>#REF!</f>
        <v>#REF!</v>
      </c>
      <c r="P252" s="280" t="e">
        <f>#REF!</f>
        <v>#REF!</v>
      </c>
      <c r="Q252" s="281" t="e">
        <f>#REF!</f>
        <v>#REF!</v>
      </c>
      <c r="R252" s="347"/>
      <c r="S252" s="347"/>
    </row>
    <row r="253" spans="1:20">
      <c r="A253" s="270" t="s">
        <v>108</v>
      </c>
      <c r="B253" s="454" t="s">
        <v>237</v>
      </c>
      <c r="C253" s="454" t="s">
        <v>198</v>
      </c>
      <c r="D253" s="277" t="s">
        <v>189</v>
      </c>
      <c r="E253" s="465" t="s">
        <v>262</v>
      </c>
      <c r="F253" s="280">
        <f t="shared" ref="F253:Q253" si="67">F69</f>
        <v>45825</v>
      </c>
      <c r="G253" s="281" t="str">
        <f t="shared" si="67"/>
        <v>15.00</v>
      </c>
      <c r="H253" s="280">
        <f t="shared" si="67"/>
        <v>45846</v>
      </c>
      <c r="I253" s="281" t="str">
        <f t="shared" si="67"/>
        <v>9:00</v>
      </c>
      <c r="J253" s="280">
        <f t="shared" si="67"/>
        <v>45909</v>
      </c>
      <c r="K253" s="281" t="str">
        <f t="shared" si="67"/>
        <v>15.00</v>
      </c>
      <c r="L253" s="280">
        <f t="shared" si="67"/>
        <v>45924</v>
      </c>
      <c r="M253" s="281">
        <f t="shared" si="67"/>
        <v>0.375</v>
      </c>
      <c r="N253" s="280">
        <f t="shared" si="67"/>
        <v>45237</v>
      </c>
      <c r="O253" s="281">
        <f t="shared" si="67"/>
        <v>0.625</v>
      </c>
      <c r="P253" s="280">
        <f t="shared" si="67"/>
        <v>0</v>
      </c>
      <c r="Q253" s="281">
        <f t="shared" si="67"/>
        <v>0</v>
      </c>
      <c r="R253" s="347"/>
      <c r="S253" s="347"/>
    </row>
    <row r="254" spans="1:20">
      <c r="A254" s="270" t="s">
        <v>136</v>
      </c>
      <c r="B254" s="454" t="s">
        <v>237</v>
      </c>
      <c r="C254" s="454" t="s">
        <v>198</v>
      </c>
      <c r="D254" s="277" t="s">
        <v>189</v>
      </c>
      <c r="E254" s="278" t="s">
        <v>263</v>
      </c>
      <c r="F254" s="280">
        <f t="shared" ref="F254:Q254" si="68">F95</f>
        <v>45820</v>
      </c>
      <c r="G254" s="281" t="str">
        <f t="shared" si="68"/>
        <v>15:30</v>
      </c>
      <c r="H254" s="280">
        <f t="shared" si="68"/>
        <v>45841</v>
      </c>
      <c r="I254" s="281" t="str">
        <f t="shared" si="68"/>
        <v>15:30</v>
      </c>
      <c r="J254" s="280">
        <f t="shared" si="68"/>
        <v>45904</v>
      </c>
      <c r="K254" s="281" t="str">
        <f t="shared" si="68"/>
        <v>15:30</v>
      </c>
      <c r="L254" s="280">
        <f t="shared" si="68"/>
        <v>45919</v>
      </c>
      <c r="M254" s="281" t="str">
        <f t="shared" si="68"/>
        <v>15:30</v>
      </c>
      <c r="N254" s="280">
        <f t="shared" si="68"/>
        <v>45240</v>
      </c>
      <c r="O254" s="281" t="str">
        <f t="shared" si="68"/>
        <v>15:30</v>
      </c>
      <c r="P254" s="280">
        <f t="shared" si="68"/>
        <v>0</v>
      </c>
      <c r="Q254" s="281">
        <f t="shared" si="68"/>
        <v>0</v>
      </c>
      <c r="R254" s="347"/>
      <c r="S254" s="347"/>
    </row>
    <row r="255" spans="1:20" ht="21" thickBot="1">
      <c r="A255" s="302"/>
      <c r="B255" s="454"/>
      <c r="C255" s="454"/>
      <c r="D255" s="277"/>
      <c r="E255" s="415"/>
      <c r="F255" s="346"/>
      <c r="G255" s="347"/>
      <c r="H255" s="346"/>
      <c r="I255" s="347"/>
      <c r="J255" s="346"/>
      <c r="K255" s="347"/>
      <c r="L255" s="346"/>
      <c r="M255" s="347"/>
      <c r="N255" s="346"/>
      <c r="O255" s="347"/>
      <c r="P255" s="346"/>
      <c r="Q255" s="347"/>
      <c r="R255" s="347"/>
      <c r="S255" s="347"/>
    </row>
    <row r="256" spans="1:20" ht="21.75" thickTop="1" thickBot="1">
      <c r="A256" s="316"/>
      <c r="B256" s="454"/>
      <c r="C256" s="454"/>
      <c r="D256" s="277"/>
      <c r="E256" s="311" t="s">
        <v>214</v>
      </c>
      <c r="F256" s="296"/>
      <c r="G256" s="359"/>
      <c r="H256" s="296"/>
      <c r="I256" s="359"/>
      <c r="J256" s="296"/>
      <c r="K256" s="359"/>
      <c r="L256" s="296"/>
      <c r="M256" s="359"/>
      <c r="N256" s="296"/>
      <c r="O256" s="359"/>
      <c r="P256" s="296"/>
      <c r="Q256" s="359"/>
      <c r="R256" s="359"/>
      <c r="S256" s="359"/>
    </row>
    <row r="257" spans="1:20" ht="19.5" customHeight="1" thickTop="1">
      <c r="A257" s="321" t="s">
        <v>123</v>
      </c>
      <c r="B257" s="454" t="s">
        <v>237</v>
      </c>
      <c r="C257" s="454" t="s">
        <v>198</v>
      </c>
      <c r="D257" s="277" t="s">
        <v>198</v>
      </c>
      <c r="E257" s="632" t="s">
        <v>264</v>
      </c>
      <c r="F257" s="280">
        <f t="shared" ref="F257:Q257" si="69">F83</f>
        <v>45821</v>
      </c>
      <c r="G257" s="281">
        <f t="shared" si="69"/>
        <v>0.41666666666666669</v>
      </c>
      <c r="H257" s="280">
        <f t="shared" si="69"/>
        <v>45842</v>
      </c>
      <c r="I257" s="281">
        <f t="shared" si="69"/>
        <v>0.41666666666666669</v>
      </c>
      <c r="J257" s="280">
        <f t="shared" si="69"/>
        <v>45905</v>
      </c>
      <c r="K257" s="281">
        <f t="shared" si="69"/>
        <v>0.41666666666666669</v>
      </c>
      <c r="L257" s="280">
        <f t="shared" si="69"/>
        <v>45923</v>
      </c>
      <c r="M257" s="281">
        <f t="shared" si="69"/>
        <v>0.41666666666666669</v>
      </c>
      <c r="N257" s="280">
        <f t="shared" si="69"/>
        <v>45240</v>
      </c>
      <c r="O257" s="281" t="str">
        <f t="shared" si="69"/>
        <v>15.30</v>
      </c>
      <c r="P257" s="280">
        <f t="shared" si="69"/>
        <v>0</v>
      </c>
      <c r="Q257" s="281">
        <f t="shared" si="69"/>
        <v>0</v>
      </c>
      <c r="R257" s="347"/>
      <c r="S257" s="347"/>
    </row>
    <row r="258" spans="1:20" ht="40.5">
      <c r="A258" s="270" t="s">
        <v>116</v>
      </c>
      <c r="B258" s="310" t="s">
        <v>237</v>
      </c>
      <c r="C258" s="310" t="s">
        <v>198</v>
      </c>
      <c r="D258" s="293" t="s">
        <v>198</v>
      </c>
      <c r="E258" s="288" t="s">
        <v>265</v>
      </c>
      <c r="F258" s="280">
        <f t="shared" ref="F258:Q258" si="70">F77</f>
        <v>45824</v>
      </c>
      <c r="G258" s="281">
        <f t="shared" si="70"/>
        <v>0.375</v>
      </c>
      <c r="H258" s="280">
        <f t="shared" si="70"/>
        <v>45845</v>
      </c>
      <c r="I258" s="281">
        <f t="shared" si="70"/>
        <v>0.375</v>
      </c>
      <c r="J258" s="280">
        <f t="shared" si="70"/>
        <v>45904</v>
      </c>
      <c r="K258" s="281">
        <f t="shared" si="70"/>
        <v>0.375</v>
      </c>
      <c r="L258" s="280">
        <f t="shared" si="70"/>
        <v>45919</v>
      </c>
      <c r="M258" s="281">
        <f t="shared" si="70"/>
        <v>0.375</v>
      </c>
      <c r="N258" s="280">
        <f t="shared" si="70"/>
        <v>45236</v>
      </c>
      <c r="O258" s="281" t="str">
        <f t="shared" si="70"/>
        <v>9.00</v>
      </c>
      <c r="P258" s="280">
        <f t="shared" si="70"/>
        <v>0</v>
      </c>
      <c r="Q258" s="281">
        <f t="shared" si="70"/>
        <v>0</v>
      </c>
      <c r="R258" s="347"/>
      <c r="S258" s="347"/>
    </row>
    <row r="259" spans="1:20" ht="19.5" customHeight="1">
      <c r="A259" s="270" t="s">
        <v>148</v>
      </c>
      <c r="B259" s="310" t="s">
        <v>237</v>
      </c>
      <c r="C259" s="310" t="s">
        <v>198</v>
      </c>
      <c r="D259" s="293" t="s">
        <v>198</v>
      </c>
      <c r="E259" s="278" t="s">
        <v>266</v>
      </c>
      <c r="F259" s="280">
        <f t="shared" ref="F259:Q259" si="71">F105</f>
        <v>45819</v>
      </c>
      <c r="G259" s="281" t="str">
        <f t="shared" si="71"/>
        <v>15:00</v>
      </c>
      <c r="H259" s="280">
        <f t="shared" si="71"/>
        <v>45840</v>
      </c>
      <c r="I259" s="281" t="str">
        <f t="shared" si="71"/>
        <v>15:00</v>
      </c>
      <c r="J259" s="280">
        <f t="shared" si="71"/>
        <v>45903</v>
      </c>
      <c r="K259" s="281" t="str">
        <f t="shared" si="71"/>
        <v>15:00</v>
      </c>
      <c r="L259" s="280">
        <f t="shared" si="71"/>
        <v>45918</v>
      </c>
      <c r="M259" s="281" t="str">
        <f t="shared" si="71"/>
        <v>15:00</v>
      </c>
      <c r="N259" s="280">
        <f t="shared" si="71"/>
        <v>45239</v>
      </c>
      <c r="O259" s="281">
        <f t="shared" si="71"/>
        <v>0.625</v>
      </c>
      <c r="P259" s="280">
        <f t="shared" si="71"/>
        <v>0</v>
      </c>
      <c r="Q259" s="281">
        <f t="shared" si="71"/>
        <v>0</v>
      </c>
      <c r="R259" s="347"/>
      <c r="S259" s="347"/>
    </row>
    <row r="260" spans="1:20" ht="19.5" customHeight="1">
      <c r="A260" s="270" t="s">
        <v>104</v>
      </c>
      <c r="B260" s="310" t="s">
        <v>237</v>
      </c>
      <c r="C260" s="310" t="s">
        <v>198</v>
      </c>
      <c r="D260" s="293" t="s">
        <v>198</v>
      </c>
      <c r="E260" s="278" t="s">
        <v>267</v>
      </c>
      <c r="F260" s="280">
        <f t="shared" ref="F260:M260" si="72">F66</f>
        <v>45827</v>
      </c>
      <c r="G260" s="281">
        <f t="shared" si="72"/>
        <v>0.41666666666666669</v>
      </c>
      <c r="H260" s="280">
        <f t="shared" si="72"/>
        <v>45848</v>
      </c>
      <c r="I260" s="281">
        <f t="shared" si="72"/>
        <v>0.41666666666666669</v>
      </c>
      <c r="J260" s="280">
        <f t="shared" si="72"/>
        <v>45911</v>
      </c>
      <c r="K260" s="281">
        <f t="shared" si="72"/>
        <v>0.41666666666666669</v>
      </c>
      <c r="L260" s="280">
        <f t="shared" si="72"/>
        <v>45926</v>
      </c>
      <c r="M260" s="281">
        <f t="shared" si="72"/>
        <v>0.41666666666666669</v>
      </c>
      <c r="N260" s="280" t="e">
        <f>#REF!</f>
        <v>#REF!</v>
      </c>
      <c r="O260" s="281" t="e">
        <f>#REF!</f>
        <v>#REF!</v>
      </c>
      <c r="P260" s="280" t="e">
        <f>#REF!</f>
        <v>#REF!</v>
      </c>
      <c r="Q260" s="281" t="e">
        <f>#REF!</f>
        <v>#REF!</v>
      </c>
      <c r="R260" s="347"/>
      <c r="S260" s="347"/>
    </row>
    <row r="261" spans="1:20">
      <c r="A261" s="450"/>
      <c r="B261" s="277"/>
      <c r="C261" s="277"/>
      <c r="D261" s="277"/>
      <c r="E261" s="467"/>
      <c r="F261" s="305"/>
      <c r="G261" s="343"/>
      <c r="H261" s="305"/>
      <c r="I261" s="343"/>
      <c r="J261" s="305"/>
      <c r="K261" s="343"/>
      <c r="L261" s="305"/>
      <c r="M261" s="343"/>
      <c r="O261" s="301"/>
      <c r="T261" s="303"/>
    </row>
    <row r="262" spans="1:20" ht="24.75" customHeight="1">
      <c r="A262" s="270" t="s">
        <v>146</v>
      </c>
      <c r="B262" s="454" t="s">
        <v>237</v>
      </c>
      <c r="C262" s="454" t="s">
        <v>198</v>
      </c>
      <c r="D262" s="277" t="s">
        <v>198</v>
      </c>
      <c r="E262" s="466" t="s">
        <v>268</v>
      </c>
      <c r="F262" s="280">
        <f t="shared" ref="F262:Q262" si="73">F104</f>
        <v>45821</v>
      </c>
      <c r="G262" s="281" t="str">
        <f t="shared" si="73"/>
        <v>10.00</v>
      </c>
      <c r="H262" s="280">
        <f t="shared" si="73"/>
        <v>45842</v>
      </c>
      <c r="I262" s="281" t="str">
        <f t="shared" si="73"/>
        <v>10.00</v>
      </c>
      <c r="J262" s="280">
        <f t="shared" si="73"/>
        <v>45905</v>
      </c>
      <c r="K262" s="281" t="str">
        <f t="shared" si="73"/>
        <v>10.00</v>
      </c>
      <c r="L262" s="280">
        <f t="shared" si="73"/>
        <v>45923</v>
      </c>
      <c r="M262" s="281" t="str">
        <f t="shared" si="73"/>
        <v>10.00</v>
      </c>
      <c r="N262" s="280">
        <f t="shared" si="73"/>
        <v>45240</v>
      </c>
      <c r="O262" s="281" t="str">
        <f t="shared" si="73"/>
        <v>15.30</v>
      </c>
      <c r="P262" s="280">
        <f t="shared" si="73"/>
        <v>0</v>
      </c>
      <c r="Q262" s="281">
        <f t="shared" si="73"/>
        <v>0</v>
      </c>
      <c r="R262" s="347"/>
      <c r="S262" s="347"/>
    </row>
    <row r="263" spans="1:20" ht="40.5">
      <c r="A263" s="270" t="s">
        <v>93</v>
      </c>
      <c r="B263" s="454" t="s">
        <v>237</v>
      </c>
      <c r="C263" s="454" t="s">
        <v>198</v>
      </c>
      <c r="D263" s="277" t="s">
        <v>198</v>
      </c>
      <c r="E263" s="288" t="s">
        <v>269</v>
      </c>
      <c r="F263" s="280">
        <f t="shared" ref="F263:Q263" si="74">F57</f>
        <v>45824</v>
      </c>
      <c r="G263" s="281">
        <f t="shared" si="74"/>
        <v>0.70833333333333337</v>
      </c>
      <c r="H263" s="280">
        <f t="shared" si="74"/>
        <v>45845</v>
      </c>
      <c r="I263" s="281">
        <f t="shared" si="74"/>
        <v>0.70833333333333337</v>
      </c>
      <c r="J263" s="280">
        <f t="shared" si="74"/>
        <v>45904</v>
      </c>
      <c r="K263" s="281">
        <f t="shared" si="74"/>
        <v>0.70833333333333337</v>
      </c>
      <c r="L263" s="280">
        <f t="shared" si="74"/>
        <v>45919</v>
      </c>
      <c r="M263" s="281">
        <f t="shared" si="74"/>
        <v>0.70833333333333337</v>
      </c>
      <c r="N263" s="280">
        <f t="shared" si="74"/>
        <v>45236</v>
      </c>
      <c r="O263" s="281" t="str">
        <f t="shared" si="74"/>
        <v>9.00</v>
      </c>
      <c r="P263" s="280">
        <f t="shared" si="74"/>
        <v>0</v>
      </c>
      <c r="Q263" s="281">
        <f t="shared" si="74"/>
        <v>0</v>
      </c>
      <c r="R263" s="347"/>
      <c r="S263" s="347"/>
    </row>
    <row r="264" spans="1:20" ht="19.5" customHeight="1">
      <c r="A264" s="270" t="s">
        <v>106</v>
      </c>
      <c r="B264" s="454" t="s">
        <v>237</v>
      </c>
      <c r="C264" s="454" t="s">
        <v>198</v>
      </c>
      <c r="D264" s="277" t="s">
        <v>198</v>
      </c>
      <c r="E264" s="278" t="s">
        <v>270</v>
      </c>
      <c r="F264" s="280">
        <f t="shared" ref="F264:Q264" si="75">F67</f>
        <v>45819</v>
      </c>
      <c r="G264" s="281" t="str">
        <f t="shared" si="75"/>
        <v>15.00</v>
      </c>
      <c r="H264" s="280">
        <f t="shared" si="75"/>
        <v>45840</v>
      </c>
      <c r="I264" s="281" t="str">
        <f t="shared" si="75"/>
        <v>15.00</v>
      </c>
      <c r="J264" s="280">
        <f t="shared" si="75"/>
        <v>45903</v>
      </c>
      <c r="K264" s="281" t="str">
        <f t="shared" si="75"/>
        <v>15.00</v>
      </c>
      <c r="L264" s="280">
        <f t="shared" si="75"/>
        <v>45918</v>
      </c>
      <c r="M264" s="281" t="str">
        <f t="shared" si="75"/>
        <v>15.00</v>
      </c>
      <c r="N264" s="280">
        <f t="shared" si="75"/>
        <v>45239</v>
      </c>
      <c r="O264" s="281">
        <f t="shared" si="75"/>
        <v>0.70833333333333337</v>
      </c>
      <c r="P264" s="280">
        <f t="shared" si="75"/>
        <v>0</v>
      </c>
      <c r="Q264" s="281">
        <f t="shared" si="75"/>
        <v>0</v>
      </c>
      <c r="R264" s="347"/>
      <c r="S264" s="347"/>
    </row>
    <row r="265" spans="1:20" ht="19.5" customHeight="1">
      <c r="A265" s="270" t="s">
        <v>72</v>
      </c>
      <c r="B265" s="454" t="s">
        <v>237</v>
      </c>
      <c r="C265" s="454" t="s">
        <v>198</v>
      </c>
      <c r="D265" s="277" t="s">
        <v>198</v>
      </c>
      <c r="E265" s="466" t="s">
        <v>271</v>
      </c>
      <c r="F265" s="280">
        <f t="shared" ref="F265:Q265" si="76">F40</f>
        <v>45827</v>
      </c>
      <c r="G265" s="281">
        <f t="shared" si="76"/>
        <v>0.6875</v>
      </c>
      <c r="H265" s="280">
        <f t="shared" si="76"/>
        <v>45848</v>
      </c>
      <c r="I265" s="281">
        <f t="shared" si="76"/>
        <v>0.6875</v>
      </c>
      <c r="J265" s="280">
        <f t="shared" si="76"/>
        <v>45910</v>
      </c>
      <c r="K265" s="281">
        <f t="shared" si="76"/>
        <v>0.66666666666666663</v>
      </c>
      <c r="L265" s="280">
        <f t="shared" si="76"/>
        <v>45925</v>
      </c>
      <c r="M265" s="281">
        <f t="shared" si="76"/>
        <v>0.66666666666666663</v>
      </c>
      <c r="N265" s="280">
        <f t="shared" si="76"/>
        <v>45238</v>
      </c>
      <c r="O265" s="281">
        <f t="shared" si="76"/>
        <v>0.375</v>
      </c>
      <c r="P265" s="280">
        <f t="shared" si="76"/>
        <v>0</v>
      </c>
      <c r="Q265" s="281">
        <f t="shared" si="76"/>
        <v>0</v>
      </c>
      <c r="R265" s="347"/>
      <c r="S265" s="347"/>
    </row>
    <row r="266" spans="1:20">
      <c r="A266" s="302"/>
      <c r="B266" s="454"/>
      <c r="C266" s="454"/>
      <c r="D266" s="277"/>
      <c r="E266" s="445"/>
      <c r="F266" s="346"/>
      <c r="G266" s="347"/>
    </row>
    <row r="267" spans="1:20" ht="25.15" customHeight="1">
      <c r="A267" s="316"/>
      <c r="E267" s="700" t="s">
        <v>272</v>
      </c>
      <c r="F267" s="700"/>
      <c r="G267" s="700"/>
      <c r="H267" s="700"/>
      <c r="I267" s="700"/>
      <c r="J267" s="700"/>
      <c r="K267" s="700"/>
      <c r="L267" s="700"/>
      <c r="M267" s="700"/>
      <c r="N267" s="700"/>
      <c r="O267" s="700"/>
      <c r="P267" s="700"/>
      <c r="Q267" s="700"/>
      <c r="R267" s="415"/>
      <c r="S267" s="415"/>
    </row>
    <row r="268" spans="1:20" ht="21" thickBot="1">
      <c r="A268" s="316"/>
      <c r="E268" s="469"/>
      <c r="F268" s="469"/>
      <c r="G268" s="469"/>
    </row>
    <row r="269" spans="1:20" ht="21.75" thickTop="1" thickBot="1">
      <c r="A269" s="316"/>
      <c r="E269" s="311" t="s">
        <v>220</v>
      </c>
      <c r="F269" s="363"/>
      <c r="G269" s="359"/>
    </row>
    <row r="270" spans="1:20" ht="21" thickTop="1">
      <c r="A270" s="270" t="s">
        <v>95</v>
      </c>
      <c r="B270" s="454" t="s">
        <v>237</v>
      </c>
      <c r="C270" s="454" t="s">
        <v>217</v>
      </c>
      <c r="D270" s="277" t="s">
        <v>189</v>
      </c>
      <c r="E270" s="404" t="s">
        <v>273</v>
      </c>
      <c r="F270" s="280">
        <f t="shared" ref="F270:Q270" si="77">F59</f>
        <v>45825</v>
      </c>
      <c r="G270" s="281" t="str">
        <f t="shared" si="77"/>
        <v>8.30</v>
      </c>
      <c r="H270" s="280">
        <f t="shared" si="77"/>
        <v>45846</v>
      </c>
      <c r="I270" s="281" t="str">
        <f t="shared" si="77"/>
        <v>8.30</v>
      </c>
      <c r="J270" s="280">
        <f t="shared" si="77"/>
        <v>45909</v>
      </c>
      <c r="K270" s="281" t="str">
        <f t="shared" si="77"/>
        <v>14.00</v>
      </c>
      <c r="L270" s="280">
        <f t="shared" si="77"/>
        <v>45924</v>
      </c>
      <c r="M270" s="281" t="str">
        <f t="shared" si="77"/>
        <v>14.00</v>
      </c>
      <c r="N270" s="280">
        <f t="shared" si="77"/>
        <v>45240</v>
      </c>
      <c r="O270" s="281">
        <f t="shared" si="77"/>
        <v>0.58333333333333337</v>
      </c>
      <c r="P270" s="280">
        <f t="shared" si="77"/>
        <v>0</v>
      </c>
      <c r="Q270" s="281">
        <f t="shared" si="77"/>
        <v>0</v>
      </c>
      <c r="R270" s="347"/>
      <c r="S270" s="347"/>
    </row>
    <row r="271" spans="1:20">
      <c r="A271" s="270" t="s">
        <v>151</v>
      </c>
      <c r="B271" s="454" t="s">
        <v>237</v>
      </c>
      <c r="C271" s="454" t="s">
        <v>217</v>
      </c>
      <c r="D271" s="277" t="s">
        <v>189</v>
      </c>
      <c r="E271" s="288" t="s">
        <v>274</v>
      </c>
      <c r="F271" s="283">
        <f t="shared" ref="F271:M271" si="78">F108</f>
        <v>45827</v>
      </c>
      <c r="G271" s="281">
        <f t="shared" si="78"/>
        <v>0.39583333333333331</v>
      </c>
      <c r="H271" s="280">
        <f t="shared" si="78"/>
        <v>45848</v>
      </c>
      <c r="I271" s="281">
        <f t="shared" si="78"/>
        <v>0.39583333333333331</v>
      </c>
      <c r="J271" s="280">
        <f t="shared" si="78"/>
        <v>45905</v>
      </c>
      <c r="K271" s="281" t="str">
        <f t="shared" si="78"/>
        <v>8:30</v>
      </c>
      <c r="L271" s="280">
        <f t="shared" si="78"/>
        <v>45923</v>
      </c>
      <c r="M271" s="281" t="str">
        <f t="shared" si="78"/>
        <v>8:30</v>
      </c>
      <c r="N271" s="280" t="e">
        <f>#REF!</f>
        <v>#REF!</v>
      </c>
      <c r="O271" s="280" t="e">
        <f>#REF!</f>
        <v>#REF!</v>
      </c>
      <c r="P271" s="280" t="e">
        <f>#REF!</f>
        <v>#REF!</v>
      </c>
      <c r="Q271" s="280" t="e">
        <f>#REF!</f>
        <v>#REF!</v>
      </c>
      <c r="R271" s="346"/>
      <c r="S271" s="346"/>
    </row>
    <row r="272" spans="1:20">
      <c r="A272" s="270" t="s">
        <v>51</v>
      </c>
      <c r="B272" s="454" t="s">
        <v>237</v>
      </c>
      <c r="C272" s="454" t="s">
        <v>217</v>
      </c>
      <c r="D272" s="277" t="s">
        <v>189</v>
      </c>
      <c r="E272" s="470" t="s">
        <v>229</v>
      </c>
      <c r="F272" s="283">
        <f t="shared" ref="F272:Q272" si="79">F26</f>
        <v>45818</v>
      </c>
      <c r="G272" s="281">
        <f t="shared" si="79"/>
        <v>0.625</v>
      </c>
      <c r="H272" s="280">
        <f t="shared" si="79"/>
        <v>45839</v>
      </c>
      <c r="I272" s="281">
        <f t="shared" si="79"/>
        <v>0.625</v>
      </c>
      <c r="J272" s="280">
        <f t="shared" si="79"/>
        <v>45902</v>
      </c>
      <c r="K272" s="281" t="str">
        <f t="shared" si="79"/>
        <v>10:00</v>
      </c>
      <c r="L272" s="280">
        <f t="shared" si="79"/>
        <v>45917</v>
      </c>
      <c r="M272" s="281" t="str">
        <f t="shared" si="79"/>
        <v>10:00</v>
      </c>
      <c r="N272" s="280">
        <f t="shared" si="79"/>
        <v>45236</v>
      </c>
      <c r="O272" s="280" t="str">
        <f t="shared" si="79"/>
        <v>9.00</v>
      </c>
      <c r="P272" s="280">
        <f t="shared" si="79"/>
        <v>0</v>
      </c>
      <c r="Q272" s="280">
        <f t="shared" si="79"/>
        <v>0</v>
      </c>
      <c r="R272" s="346"/>
      <c r="S272" s="346"/>
    </row>
    <row r="273" spans="1:19" s="415" customFormat="1">
      <c r="A273" s="316"/>
      <c r="B273" s="495"/>
      <c r="C273" s="495"/>
      <c r="D273" s="296"/>
      <c r="E273" s="471" t="s">
        <v>771</v>
      </c>
      <c r="F273" s="362"/>
      <c r="G273" s="362"/>
      <c r="H273" s="362"/>
      <c r="I273" s="362"/>
      <c r="J273" s="362"/>
      <c r="K273" s="362"/>
      <c r="L273" s="362"/>
      <c r="M273" s="362"/>
      <c r="N273" s="362"/>
      <c r="O273" s="362"/>
      <c r="P273" s="362"/>
      <c r="Q273" s="362"/>
      <c r="R273" s="296"/>
      <c r="S273" s="296"/>
    </row>
    <row r="274" spans="1:19" s="415" customFormat="1">
      <c r="A274" s="270" t="s">
        <v>170</v>
      </c>
      <c r="B274" s="454" t="s">
        <v>237</v>
      </c>
      <c r="C274" s="454" t="s">
        <v>217</v>
      </c>
      <c r="D274" s="277" t="s">
        <v>189</v>
      </c>
      <c r="E274" s="472" t="s">
        <v>276</v>
      </c>
      <c r="F274" s="283">
        <f t="shared" ref="F274:Q274" si="80">F122</f>
        <v>45824</v>
      </c>
      <c r="G274" s="283" t="str">
        <f t="shared" si="80"/>
        <v>9:00</v>
      </c>
      <c r="H274" s="283">
        <f t="shared" si="80"/>
        <v>45845</v>
      </c>
      <c r="I274" s="283" t="str">
        <f t="shared" si="80"/>
        <v>9:00</v>
      </c>
      <c r="J274" s="283">
        <f t="shared" si="80"/>
        <v>45911</v>
      </c>
      <c r="K274" s="356">
        <f t="shared" si="80"/>
        <v>0.625</v>
      </c>
      <c r="L274" s="283">
        <f t="shared" si="80"/>
        <v>45926</v>
      </c>
      <c r="M274" s="356" t="str">
        <f t="shared" si="80"/>
        <v>9:00</v>
      </c>
      <c r="N274" s="283">
        <f t="shared" si="80"/>
        <v>45240</v>
      </c>
      <c r="O274" s="283" t="str">
        <f t="shared" si="80"/>
        <v>9.30</v>
      </c>
      <c r="P274" s="283">
        <f t="shared" si="80"/>
        <v>0</v>
      </c>
      <c r="Q274" s="283">
        <f t="shared" si="80"/>
        <v>0</v>
      </c>
      <c r="R274" s="346"/>
      <c r="S274" s="346"/>
    </row>
    <row r="275" spans="1:19" s="415" customFormat="1" ht="21" thickBot="1">
      <c r="A275" s="302"/>
      <c r="B275" s="454"/>
      <c r="C275" s="454"/>
      <c r="D275" s="277"/>
      <c r="F275" s="346"/>
      <c r="G275" s="347"/>
      <c r="H275" s="346"/>
      <c r="I275" s="347"/>
      <c r="J275" s="346"/>
      <c r="K275" s="347"/>
      <c r="L275" s="346"/>
      <c r="M275" s="347"/>
      <c r="N275" s="346"/>
      <c r="O275" s="347"/>
      <c r="P275" s="346"/>
      <c r="Q275" s="347"/>
      <c r="R275" s="347"/>
      <c r="S275" s="347"/>
    </row>
    <row r="276" spans="1:19" s="415" customFormat="1" ht="21.75" thickTop="1" thickBot="1">
      <c r="A276" s="316"/>
      <c r="B276" s="495"/>
      <c r="C276" s="495"/>
      <c r="D276" s="296"/>
      <c r="E276" s="311" t="s">
        <v>226</v>
      </c>
      <c r="F276" s="363"/>
      <c r="G276" s="363"/>
      <c r="H276" s="363"/>
      <c r="I276" s="363"/>
      <c r="J276" s="363"/>
      <c r="K276" s="363"/>
      <c r="L276" s="363"/>
      <c r="M276" s="363"/>
      <c r="N276" s="363"/>
      <c r="O276" s="363"/>
      <c r="P276" s="363"/>
      <c r="Q276" s="363"/>
      <c r="R276" s="363"/>
      <c r="S276" s="363"/>
    </row>
    <row r="277" spans="1:19" s="415" customFormat="1" ht="21" thickTop="1">
      <c r="A277" s="270" t="s">
        <v>145</v>
      </c>
      <c r="B277" s="454" t="s">
        <v>237</v>
      </c>
      <c r="C277" s="454" t="s">
        <v>217</v>
      </c>
      <c r="D277" s="277" t="s">
        <v>198</v>
      </c>
      <c r="E277" s="404" t="s">
        <v>277</v>
      </c>
      <c r="F277" s="280">
        <f t="shared" ref="F277:Q277" si="81">F103</f>
        <v>45826</v>
      </c>
      <c r="G277" s="281">
        <f t="shared" si="81"/>
        <v>0.45833333333333331</v>
      </c>
      <c r="H277" s="280">
        <f t="shared" si="81"/>
        <v>45847</v>
      </c>
      <c r="I277" s="281">
        <f t="shared" si="81"/>
        <v>0.45833333333333331</v>
      </c>
      <c r="J277" s="280">
        <f t="shared" si="81"/>
        <v>45902</v>
      </c>
      <c r="K277" s="281">
        <f t="shared" si="81"/>
        <v>0.45833333333333331</v>
      </c>
      <c r="L277" s="280">
        <f t="shared" si="81"/>
        <v>45917</v>
      </c>
      <c r="M277" s="281">
        <f t="shared" si="81"/>
        <v>0.45833333333333331</v>
      </c>
      <c r="N277" s="280">
        <f t="shared" si="81"/>
        <v>45236</v>
      </c>
      <c r="O277" s="281">
        <f t="shared" si="81"/>
        <v>0.45833333333333331</v>
      </c>
      <c r="P277" s="280">
        <f t="shared" si="81"/>
        <v>0</v>
      </c>
      <c r="Q277" s="281">
        <f t="shared" si="81"/>
        <v>0</v>
      </c>
      <c r="R277" s="347"/>
      <c r="S277" s="347"/>
    </row>
    <row r="278" spans="1:19" s="415" customFormat="1">
      <c r="A278" s="270" t="s">
        <v>135</v>
      </c>
      <c r="B278" s="454" t="s">
        <v>237</v>
      </c>
      <c r="C278" s="454" t="s">
        <v>217</v>
      </c>
      <c r="D278" s="277" t="s">
        <v>198</v>
      </c>
      <c r="E278" s="288" t="s">
        <v>278</v>
      </c>
      <c r="F278" s="283">
        <f t="shared" ref="F278:M278" si="82">+F94</f>
        <v>45817</v>
      </c>
      <c r="G278" s="281">
        <f t="shared" si="82"/>
        <v>0.375</v>
      </c>
      <c r="H278" s="280">
        <f t="shared" si="82"/>
        <v>45839</v>
      </c>
      <c r="I278" s="281">
        <f t="shared" si="82"/>
        <v>0.375</v>
      </c>
      <c r="J278" s="280">
        <f t="shared" si="82"/>
        <v>45908</v>
      </c>
      <c r="K278" s="281">
        <f t="shared" si="82"/>
        <v>0.375</v>
      </c>
      <c r="L278" s="280">
        <f t="shared" si="82"/>
        <v>45923</v>
      </c>
      <c r="M278" s="281">
        <f t="shared" si="82"/>
        <v>0.375</v>
      </c>
      <c r="N278" s="280">
        <f>N45</f>
        <v>45237</v>
      </c>
      <c r="O278" s="281">
        <f>O45</f>
        <v>0.375</v>
      </c>
      <c r="P278" s="280">
        <f>P45</f>
        <v>0</v>
      </c>
      <c r="Q278" s="281">
        <f>Q45</f>
        <v>0</v>
      </c>
      <c r="R278" s="347"/>
      <c r="S278" s="347"/>
    </row>
    <row r="279" spans="1:19" s="415" customFormat="1">
      <c r="A279" s="316"/>
      <c r="B279" s="495"/>
      <c r="C279" s="495"/>
      <c r="D279" s="296"/>
      <c r="E279" s="471" t="s">
        <v>771</v>
      </c>
      <c r="F279" s="362"/>
      <c r="G279" s="362"/>
      <c r="H279" s="362"/>
      <c r="I279" s="362"/>
      <c r="J279" s="362"/>
      <c r="K279" s="362"/>
      <c r="L279" s="362"/>
      <c r="M279" s="362"/>
      <c r="N279" s="362"/>
      <c r="O279" s="362"/>
      <c r="P279" s="362"/>
      <c r="Q279" s="362"/>
      <c r="R279" s="296"/>
      <c r="S279" s="296"/>
    </row>
    <row r="280" spans="1:19" s="415" customFormat="1">
      <c r="A280" s="270" t="s">
        <v>57</v>
      </c>
      <c r="B280" s="454" t="s">
        <v>237</v>
      </c>
      <c r="C280" s="454" t="s">
        <v>217</v>
      </c>
      <c r="D280" s="277" t="s">
        <v>198</v>
      </c>
      <c r="E280" s="278" t="s">
        <v>275</v>
      </c>
      <c r="F280" s="283">
        <f t="shared" ref="F280:Q280" si="83">F30</f>
        <v>45821</v>
      </c>
      <c r="G280" s="281">
        <f t="shared" si="83"/>
        <v>0.375</v>
      </c>
      <c r="H280" s="283">
        <f t="shared" si="83"/>
        <v>45841</v>
      </c>
      <c r="I280" s="281">
        <f t="shared" si="83"/>
        <v>0.375</v>
      </c>
      <c r="J280" s="283">
        <f t="shared" si="83"/>
        <v>45905</v>
      </c>
      <c r="K280" s="281">
        <f t="shared" si="83"/>
        <v>0.625</v>
      </c>
      <c r="L280" s="283">
        <f t="shared" si="83"/>
        <v>45920</v>
      </c>
      <c r="M280" s="281">
        <f t="shared" si="83"/>
        <v>0.625</v>
      </c>
      <c r="N280" s="283">
        <f t="shared" si="83"/>
        <v>0</v>
      </c>
      <c r="O280" s="283">
        <f t="shared" si="83"/>
        <v>0</v>
      </c>
      <c r="P280" s="283">
        <f t="shared" si="83"/>
        <v>0</v>
      </c>
      <c r="Q280" s="283">
        <f t="shared" si="83"/>
        <v>0</v>
      </c>
      <c r="R280" s="347"/>
      <c r="S280" s="347"/>
    </row>
    <row r="281" spans="1:19" s="415" customFormat="1">
      <c r="A281" s="302"/>
      <c r="B281" s="454"/>
      <c r="C281" s="454"/>
      <c r="D281" s="277"/>
      <c r="F281" s="346"/>
      <c r="G281" s="347"/>
      <c r="H281" s="303"/>
      <c r="I281" s="303"/>
      <c r="J281" s="303"/>
      <c r="K281" s="303"/>
      <c r="L281" s="303"/>
      <c r="M281" s="303"/>
      <c r="N281" s="303"/>
      <c r="O281" s="303"/>
      <c r="P281" s="303"/>
      <c r="Q281" s="303"/>
      <c r="R281" s="303"/>
      <c r="S281" s="303"/>
    </row>
    <row r="282" spans="1:19" s="415" customFormat="1" ht="27">
      <c r="A282" s="316"/>
      <c r="B282" s="495"/>
      <c r="C282" s="495"/>
      <c r="D282" s="296"/>
      <c r="E282" s="700" t="s">
        <v>279</v>
      </c>
      <c r="F282" s="700"/>
      <c r="G282" s="700"/>
      <c r="H282" s="700"/>
      <c r="I282" s="700"/>
      <c r="J282" s="700"/>
      <c r="K282" s="700"/>
      <c r="L282" s="700"/>
      <c r="M282" s="700"/>
      <c r="N282" s="700"/>
      <c r="O282" s="700"/>
      <c r="P282" s="700"/>
      <c r="Q282" s="700"/>
    </row>
    <row r="283" spans="1:19" s="415" customFormat="1" ht="21" thickBot="1">
      <c r="A283" s="316"/>
      <c r="B283" s="495"/>
      <c r="C283" s="495"/>
      <c r="D283" s="296"/>
      <c r="E283" s="469"/>
      <c r="F283" s="469"/>
      <c r="G283" s="469"/>
      <c r="H283" s="303"/>
      <c r="I283" s="303"/>
      <c r="J283" s="303"/>
      <c r="K283" s="303"/>
      <c r="L283" s="303"/>
      <c r="M283" s="303"/>
      <c r="N283" s="303"/>
      <c r="O283" s="303"/>
      <c r="P283" s="303"/>
      <c r="Q283" s="303"/>
      <c r="R283" s="303"/>
      <c r="S283" s="303"/>
    </row>
    <row r="284" spans="1:19" s="415" customFormat="1" ht="21.75" thickTop="1" thickBot="1">
      <c r="A284" s="316"/>
      <c r="B284" s="495"/>
      <c r="C284" s="495"/>
      <c r="D284" s="296"/>
      <c r="E284" s="311" t="s">
        <v>220</v>
      </c>
      <c r="F284" s="363"/>
      <c r="G284" s="363"/>
      <c r="H284" s="303"/>
      <c r="I284" s="303"/>
      <c r="J284" s="303"/>
      <c r="K284" s="303"/>
      <c r="L284" s="303"/>
      <c r="M284" s="303"/>
      <c r="N284" s="303"/>
      <c r="O284" s="303"/>
      <c r="P284" s="303"/>
      <c r="Q284" s="303"/>
      <c r="R284" s="303"/>
      <c r="S284" s="303"/>
    </row>
    <row r="285" spans="1:19" s="415" customFormat="1" ht="21" thickTop="1">
      <c r="A285" s="270" t="s">
        <v>154</v>
      </c>
      <c r="B285" s="454" t="s">
        <v>237</v>
      </c>
      <c r="C285" s="454" t="s">
        <v>217</v>
      </c>
      <c r="D285" s="277" t="s">
        <v>189</v>
      </c>
      <c r="E285" s="404" t="s">
        <v>273</v>
      </c>
      <c r="F285" s="280">
        <f t="shared" ref="F285:Q285" si="84">F110</f>
        <v>45825</v>
      </c>
      <c r="G285" s="281" t="str">
        <f t="shared" si="84"/>
        <v>8.30</v>
      </c>
      <c r="H285" s="280">
        <f t="shared" si="84"/>
        <v>45846</v>
      </c>
      <c r="I285" s="281" t="str">
        <f t="shared" si="84"/>
        <v>8.30</v>
      </c>
      <c r="J285" s="280">
        <f t="shared" si="84"/>
        <v>45909</v>
      </c>
      <c r="K285" s="281" t="str">
        <f t="shared" si="84"/>
        <v>14.00</v>
      </c>
      <c r="L285" s="280">
        <f t="shared" si="84"/>
        <v>45924</v>
      </c>
      <c r="M285" s="281" t="str">
        <f t="shared" si="84"/>
        <v>14.00</v>
      </c>
      <c r="N285" s="280">
        <f t="shared" si="84"/>
        <v>45240</v>
      </c>
      <c r="O285" s="281">
        <f t="shared" si="84"/>
        <v>0.58333333333333337</v>
      </c>
      <c r="P285" s="280">
        <f t="shared" si="84"/>
        <v>0</v>
      </c>
      <c r="Q285" s="281">
        <f t="shared" si="84"/>
        <v>0</v>
      </c>
      <c r="R285" s="347"/>
      <c r="S285" s="347"/>
    </row>
    <row r="286" spans="1:19" s="415" customFormat="1">
      <c r="A286" s="270" t="s">
        <v>84</v>
      </c>
      <c r="B286" s="454" t="s">
        <v>237</v>
      </c>
      <c r="C286" s="454" t="s">
        <v>217</v>
      </c>
      <c r="D286" s="277" t="s">
        <v>189</v>
      </c>
      <c r="E286" s="288" t="s">
        <v>280</v>
      </c>
      <c r="F286" s="283">
        <f t="shared" ref="F286:Q286" si="85">F50</f>
        <v>45817</v>
      </c>
      <c r="G286" s="281" t="str">
        <f t="shared" si="85"/>
        <v>10.00</v>
      </c>
      <c r="H286" s="280">
        <f t="shared" si="85"/>
        <v>45838</v>
      </c>
      <c r="I286" s="281" t="str">
        <f t="shared" si="85"/>
        <v>10.00</v>
      </c>
      <c r="J286" s="280">
        <f t="shared" si="85"/>
        <v>45904</v>
      </c>
      <c r="K286" s="281" t="str">
        <f t="shared" si="85"/>
        <v>10.00</v>
      </c>
      <c r="L286" s="280">
        <f t="shared" si="85"/>
        <v>45919</v>
      </c>
      <c r="M286" s="281" t="str">
        <f t="shared" si="85"/>
        <v>10.00</v>
      </c>
      <c r="N286" s="280">
        <f t="shared" si="85"/>
        <v>45238</v>
      </c>
      <c r="O286" s="281" t="str">
        <f t="shared" si="85"/>
        <v>10.00</v>
      </c>
      <c r="P286" s="280">
        <f t="shared" si="85"/>
        <v>0</v>
      </c>
      <c r="Q286" s="281">
        <f t="shared" si="85"/>
        <v>0</v>
      </c>
      <c r="R286" s="347"/>
      <c r="S286" s="347"/>
    </row>
    <row r="287" spans="1:19" s="415" customFormat="1">
      <c r="A287" s="270" t="s">
        <v>112</v>
      </c>
      <c r="B287" s="454" t="s">
        <v>237</v>
      </c>
      <c r="C287" s="454" t="s">
        <v>217</v>
      </c>
      <c r="D287" s="277" t="s">
        <v>189</v>
      </c>
      <c r="E287" s="470" t="s">
        <v>229</v>
      </c>
      <c r="F287" s="283">
        <f t="shared" ref="F287:Q287" si="86">F73</f>
        <v>45818</v>
      </c>
      <c r="G287" s="281">
        <f t="shared" si="86"/>
        <v>0.625</v>
      </c>
      <c r="H287" s="280">
        <f t="shared" si="86"/>
        <v>45839</v>
      </c>
      <c r="I287" s="281">
        <f t="shared" si="86"/>
        <v>0.625</v>
      </c>
      <c r="J287" s="280">
        <f t="shared" si="86"/>
        <v>45902</v>
      </c>
      <c r="K287" s="281" t="str">
        <f t="shared" si="86"/>
        <v>10:00</v>
      </c>
      <c r="L287" s="280">
        <f t="shared" si="86"/>
        <v>45917</v>
      </c>
      <c r="M287" s="281" t="str">
        <f t="shared" si="86"/>
        <v>10:00</v>
      </c>
      <c r="N287" s="280">
        <f t="shared" si="86"/>
        <v>45236</v>
      </c>
      <c r="O287" s="281" t="str">
        <f t="shared" si="86"/>
        <v>9.00</v>
      </c>
      <c r="P287" s="280">
        <f t="shared" si="86"/>
        <v>0</v>
      </c>
      <c r="Q287" s="281">
        <f t="shared" si="86"/>
        <v>0</v>
      </c>
      <c r="R287" s="347"/>
      <c r="S287" s="347"/>
    </row>
    <row r="288" spans="1:19" s="415" customFormat="1">
      <c r="A288" s="316"/>
      <c r="B288" s="495"/>
      <c r="C288" s="495"/>
      <c r="D288" s="296"/>
      <c r="E288" s="471" t="s">
        <v>194</v>
      </c>
      <c r="F288" s="362"/>
      <c r="G288" s="362"/>
      <c r="H288" s="362"/>
      <c r="I288" s="362"/>
      <c r="J288" s="362"/>
      <c r="K288" s="362"/>
      <c r="L288" s="362"/>
      <c r="M288" s="362"/>
      <c r="N288" s="362"/>
      <c r="O288" s="362"/>
      <c r="P288" s="362"/>
      <c r="Q288" s="362"/>
      <c r="R288" s="296"/>
      <c r="S288" s="296"/>
    </row>
    <row r="289" spans="1:20">
      <c r="A289" s="270" t="s">
        <v>117</v>
      </c>
      <c r="B289" s="454" t="s">
        <v>237</v>
      </c>
      <c r="C289" s="454" t="s">
        <v>217</v>
      </c>
      <c r="D289" s="277" t="s">
        <v>189</v>
      </c>
      <c r="E289" s="288" t="s">
        <v>274</v>
      </c>
      <c r="F289" s="283">
        <f t="shared" ref="F289:M289" si="87">F78</f>
        <v>45818</v>
      </c>
      <c r="G289" s="280" t="str">
        <f t="shared" si="87"/>
        <v>8:30</v>
      </c>
      <c r="H289" s="283">
        <f t="shared" si="87"/>
        <v>45839</v>
      </c>
      <c r="I289" s="280" t="str">
        <f t="shared" si="87"/>
        <v>8:30</v>
      </c>
      <c r="J289" s="283">
        <f t="shared" si="87"/>
        <v>45903</v>
      </c>
      <c r="K289" s="280" t="str">
        <f t="shared" si="87"/>
        <v>8:30</v>
      </c>
      <c r="L289" s="283">
        <f t="shared" si="87"/>
        <v>45918</v>
      </c>
      <c r="M289" s="280">
        <f t="shared" si="87"/>
        <v>0.625</v>
      </c>
      <c r="N289" s="283" t="e">
        <f>#REF!</f>
        <v>#REF!</v>
      </c>
      <c r="O289" s="280" t="e">
        <f>#REF!</f>
        <v>#REF!</v>
      </c>
      <c r="P289" s="283" t="e">
        <f>#REF!</f>
        <v>#REF!</v>
      </c>
      <c r="Q289" s="280" t="e">
        <f>#REF!</f>
        <v>#REF!</v>
      </c>
      <c r="R289" s="346"/>
      <c r="S289" s="346"/>
    </row>
    <row r="290" spans="1:20">
      <c r="A290" s="270" t="s">
        <v>87</v>
      </c>
      <c r="B290" s="454" t="s">
        <v>237</v>
      </c>
      <c r="C290" s="454" t="s">
        <v>217</v>
      </c>
      <c r="D290" s="277" t="s">
        <v>189</v>
      </c>
      <c r="E290" s="472" t="s">
        <v>281</v>
      </c>
      <c r="F290" s="283">
        <f t="shared" ref="F290:Q290" si="88">F51</f>
        <v>45818</v>
      </c>
      <c r="G290" s="281">
        <f t="shared" si="88"/>
        <v>0.375</v>
      </c>
      <c r="H290" s="283">
        <f t="shared" si="88"/>
        <v>45840</v>
      </c>
      <c r="I290" s="281">
        <f t="shared" si="88"/>
        <v>0.625</v>
      </c>
      <c r="J290" s="283">
        <f t="shared" si="88"/>
        <v>45910</v>
      </c>
      <c r="K290" s="281" t="str">
        <f t="shared" si="88"/>
        <v>9:00</v>
      </c>
      <c r="L290" s="283">
        <f t="shared" si="88"/>
        <v>45926</v>
      </c>
      <c r="M290" s="281" t="str">
        <f t="shared" si="88"/>
        <v>9:00</v>
      </c>
      <c r="N290" s="283">
        <f t="shared" si="88"/>
        <v>45239</v>
      </c>
      <c r="O290" s="281">
        <f t="shared" si="88"/>
        <v>0.375</v>
      </c>
      <c r="P290" s="283">
        <f t="shared" si="88"/>
        <v>0</v>
      </c>
      <c r="Q290" s="281">
        <f t="shared" si="88"/>
        <v>0</v>
      </c>
      <c r="R290" s="347"/>
      <c r="S290" s="347"/>
    </row>
    <row r="291" spans="1:20" ht="40.5">
      <c r="A291" s="292" t="s">
        <v>113</v>
      </c>
      <c r="E291" s="278" t="s">
        <v>282</v>
      </c>
      <c r="F291" s="283">
        <f t="shared" ref="F291:Q291" si="89">F74</f>
        <v>45820</v>
      </c>
      <c r="G291" s="280" t="str">
        <f t="shared" si="89"/>
        <v>9:00</v>
      </c>
      <c r="H291" s="283">
        <f t="shared" si="89"/>
        <v>45841</v>
      </c>
      <c r="I291" s="280" t="str">
        <f t="shared" si="89"/>
        <v>9:00</v>
      </c>
      <c r="J291" s="283">
        <f t="shared" si="89"/>
        <v>45911</v>
      </c>
      <c r="K291" s="281">
        <f t="shared" si="89"/>
        <v>0.625</v>
      </c>
      <c r="L291" s="283">
        <f t="shared" si="89"/>
        <v>45926</v>
      </c>
      <c r="M291" s="280" t="str">
        <f t="shared" si="89"/>
        <v>15:00</v>
      </c>
      <c r="N291" s="283">
        <f t="shared" si="89"/>
        <v>45240</v>
      </c>
      <c r="O291" s="280" t="str">
        <f t="shared" si="89"/>
        <v>9.30</v>
      </c>
      <c r="P291" s="283">
        <f t="shared" si="89"/>
        <v>0</v>
      </c>
      <c r="Q291" s="280">
        <f t="shared" si="89"/>
        <v>0</v>
      </c>
      <c r="R291" s="346"/>
      <c r="S291" s="346"/>
    </row>
    <row r="292" spans="1:20" ht="21" thickBot="1">
      <c r="A292" s="316"/>
      <c r="E292" s="434"/>
      <c r="F292" s="296"/>
      <c r="G292" s="296"/>
      <c r="H292" s="296"/>
      <c r="I292" s="296"/>
      <c r="J292" s="296"/>
      <c r="K292" s="296"/>
      <c r="L292" s="296"/>
      <c r="M292" s="296"/>
      <c r="N292" s="296"/>
      <c r="O292" s="296"/>
      <c r="P292" s="296"/>
      <c r="Q292" s="296"/>
      <c r="R292" s="296"/>
      <c r="S292" s="296"/>
    </row>
    <row r="293" spans="1:20" ht="21.75" thickTop="1" thickBot="1">
      <c r="A293" s="316"/>
      <c r="E293" s="311" t="s">
        <v>226</v>
      </c>
      <c r="F293" s="363"/>
      <c r="G293" s="363"/>
      <c r="H293" s="363"/>
      <c r="I293" s="363"/>
      <c r="J293" s="363"/>
      <c r="K293" s="363"/>
      <c r="L293" s="363"/>
      <c r="M293" s="363"/>
      <c r="N293" s="363"/>
      <c r="O293" s="363"/>
      <c r="P293" s="363"/>
      <c r="Q293" s="363"/>
      <c r="R293" s="363"/>
      <c r="S293" s="363"/>
    </row>
    <row r="294" spans="1:20" ht="21" thickTop="1">
      <c r="A294" s="270" t="s">
        <v>81</v>
      </c>
      <c r="B294" s="454" t="s">
        <v>237</v>
      </c>
      <c r="C294" s="454" t="s">
        <v>217</v>
      </c>
      <c r="D294" s="277" t="s">
        <v>189</v>
      </c>
      <c r="E294" s="633" t="s">
        <v>283</v>
      </c>
      <c r="F294" s="283">
        <f t="shared" ref="F294:Q294" si="90">F48</f>
        <v>45821</v>
      </c>
      <c r="G294" s="281" t="str">
        <f t="shared" si="90"/>
        <v>10.00</v>
      </c>
      <c r="H294" s="283">
        <f t="shared" si="90"/>
        <v>45842</v>
      </c>
      <c r="I294" s="281" t="str">
        <f t="shared" si="90"/>
        <v>10.00</v>
      </c>
      <c r="J294" s="283">
        <f t="shared" si="90"/>
        <v>45905</v>
      </c>
      <c r="K294" s="281" t="str">
        <f t="shared" si="90"/>
        <v>10.00</v>
      </c>
      <c r="L294" s="283">
        <f t="shared" si="90"/>
        <v>45923</v>
      </c>
      <c r="M294" s="281" t="str">
        <f t="shared" si="90"/>
        <v>10.00</v>
      </c>
      <c r="N294" s="283">
        <f t="shared" si="90"/>
        <v>45240</v>
      </c>
      <c r="O294" s="281" t="str">
        <f t="shared" si="90"/>
        <v>15.30</v>
      </c>
      <c r="P294" s="283">
        <f t="shared" si="90"/>
        <v>0</v>
      </c>
      <c r="Q294" s="281">
        <f t="shared" si="90"/>
        <v>0</v>
      </c>
      <c r="R294" s="347"/>
      <c r="S294" s="347"/>
    </row>
    <row r="295" spans="1:20">
      <c r="A295" s="316"/>
      <c r="E295" s="434"/>
      <c r="F295" s="296"/>
      <c r="G295" s="359"/>
    </row>
    <row r="296" spans="1:20">
      <c r="A296" s="316"/>
      <c r="E296" s="434"/>
      <c r="F296" s="296"/>
      <c r="G296" s="359"/>
    </row>
    <row r="297" spans="1:20">
      <c r="A297" s="316"/>
      <c r="E297" s="454"/>
      <c r="F297" s="296"/>
      <c r="G297" s="347"/>
    </row>
    <row r="298" spans="1:20">
      <c r="A298" s="316"/>
      <c r="E298" s="454" t="s">
        <v>766</v>
      </c>
      <c r="F298" s="296"/>
      <c r="G298" s="347"/>
      <c r="I298" s="296"/>
      <c r="J298" s="296" t="s">
        <v>234</v>
      </c>
    </row>
    <row r="299" spans="1:20">
      <c r="A299" s="316"/>
      <c r="E299" s="454"/>
      <c r="F299" s="296"/>
      <c r="G299" s="347"/>
      <c r="I299" s="296"/>
      <c r="J299" s="296" t="s">
        <v>284</v>
      </c>
    </row>
    <row r="300" spans="1:20">
      <c r="A300" s="316"/>
      <c r="E300" s="454"/>
      <c r="F300" s="296"/>
      <c r="G300" s="347"/>
      <c r="I300" s="296"/>
      <c r="L300" s="296"/>
    </row>
    <row r="301" spans="1:20">
      <c r="A301" s="316"/>
      <c r="E301" s="454"/>
      <c r="F301" s="296"/>
      <c r="G301" s="347"/>
      <c r="T301" s="303"/>
    </row>
    <row r="302" spans="1:20" ht="25.5">
      <c r="A302" s="316"/>
      <c r="E302" s="701" t="s">
        <v>0</v>
      </c>
      <c r="F302" s="701"/>
      <c r="G302" s="701"/>
      <c r="H302" s="701"/>
      <c r="I302" s="701"/>
      <c r="J302" s="701"/>
      <c r="K302" s="701"/>
      <c r="L302" s="701"/>
      <c r="M302" s="701"/>
      <c r="N302" s="701"/>
      <c r="O302" s="701"/>
      <c r="P302" s="701"/>
      <c r="Q302" s="701"/>
      <c r="R302" s="415"/>
      <c r="S302" s="415"/>
      <c r="T302" s="303"/>
    </row>
    <row r="303" spans="1:20" ht="25.5">
      <c r="A303" s="316"/>
      <c r="E303" s="701" t="s">
        <v>179</v>
      </c>
      <c r="F303" s="701"/>
      <c r="G303" s="701"/>
      <c r="H303" s="701"/>
      <c r="I303" s="701"/>
      <c r="J303" s="701"/>
      <c r="K303" s="701"/>
      <c r="L303" s="701"/>
      <c r="M303" s="701"/>
      <c r="N303" s="701"/>
      <c r="O303" s="701"/>
      <c r="P303" s="701"/>
      <c r="Q303" s="701"/>
      <c r="R303" s="415"/>
      <c r="S303" s="415"/>
      <c r="T303" s="303"/>
    </row>
    <row r="304" spans="1:20" ht="30">
      <c r="A304" s="316"/>
      <c r="E304" s="702" t="s">
        <v>285</v>
      </c>
      <c r="F304" s="702"/>
      <c r="G304" s="702"/>
      <c r="H304" s="702"/>
      <c r="I304" s="702"/>
      <c r="J304" s="702"/>
      <c r="K304" s="702"/>
      <c r="L304" s="702"/>
      <c r="M304" s="702"/>
      <c r="N304" s="702"/>
      <c r="O304" s="702"/>
      <c r="P304" s="702"/>
      <c r="Q304" s="702"/>
      <c r="R304" s="415"/>
      <c r="S304" s="415"/>
      <c r="T304" s="303"/>
    </row>
    <row r="305" spans="1:20" ht="25.5">
      <c r="A305" s="316"/>
      <c r="E305" s="701" t="s">
        <v>760</v>
      </c>
      <c r="F305" s="701"/>
      <c r="G305" s="701"/>
      <c r="H305" s="701"/>
      <c r="I305" s="701"/>
      <c r="J305" s="701"/>
      <c r="K305" s="701"/>
      <c r="L305" s="701"/>
      <c r="M305" s="701"/>
      <c r="N305" s="701"/>
      <c r="O305" s="701"/>
      <c r="P305" s="701"/>
      <c r="Q305" s="701"/>
      <c r="R305" s="415"/>
      <c r="S305" s="415"/>
      <c r="T305" s="303"/>
    </row>
    <row r="306" spans="1:20" ht="25.5">
      <c r="A306" s="316"/>
      <c r="E306" s="442"/>
      <c r="F306" s="442"/>
      <c r="G306" s="442"/>
      <c r="T306" s="303"/>
    </row>
    <row r="307" spans="1:20" ht="25.5">
      <c r="A307" s="316"/>
      <c r="E307" s="442"/>
      <c r="F307" s="442"/>
      <c r="G307" s="442"/>
      <c r="T307" s="303"/>
    </row>
    <row r="308" spans="1:20" ht="27">
      <c r="A308" s="316"/>
      <c r="E308" s="700" t="s">
        <v>286</v>
      </c>
      <c r="F308" s="700"/>
      <c r="G308" s="700"/>
      <c r="H308" s="700"/>
      <c r="I308" s="700"/>
      <c r="J308" s="700"/>
      <c r="K308" s="700"/>
      <c r="L308" s="700"/>
      <c r="M308" s="700"/>
      <c r="N308" s="700"/>
      <c r="O308" s="700"/>
      <c r="P308" s="700"/>
      <c r="Q308" s="700"/>
      <c r="R308" s="415"/>
      <c r="S308" s="415"/>
      <c r="T308" s="303"/>
    </row>
    <row r="309" spans="1:20" ht="26.25" thickBot="1">
      <c r="A309" s="316"/>
      <c r="E309" s="474"/>
      <c r="F309" s="475"/>
      <c r="G309" s="475"/>
      <c r="T309" s="303"/>
    </row>
    <row r="310" spans="1:20" ht="21.75" customHeight="1" thickBot="1">
      <c r="A310" s="316"/>
      <c r="E310" s="688" t="s">
        <v>182</v>
      </c>
      <c r="F310" s="709" t="s">
        <v>398</v>
      </c>
      <c r="G310" s="710"/>
      <c r="H310" s="710"/>
      <c r="I310" s="711"/>
      <c r="J310" s="709" t="s">
        <v>743</v>
      </c>
      <c r="K310" s="710"/>
      <c r="L310" s="710"/>
      <c r="M310" s="711"/>
      <c r="N310" s="712" t="s">
        <v>183</v>
      </c>
      <c r="O310" s="713"/>
      <c r="P310" s="712" t="s">
        <v>184</v>
      </c>
      <c r="Q310" s="713"/>
      <c r="R310" s="629"/>
      <c r="S310" s="629"/>
      <c r="T310" s="303"/>
    </row>
    <row r="311" spans="1:20" ht="21.75" customHeight="1" thickBot="1">
      <c r="A311" s="316"/>
      <c r="E311" s="689"/>
      <c r="F311" s="672" t="s">
        <v>12</v>
      </c>
      <c r="G311" s="673"/>
      <c r="H311" s="672" t="s">
        <v>13</v>
      </c>
      <c r="I311" s="673"/>
      <c r="J311" s="672" t="s">
        <v>12</v>
      </c>
      <c r="K311" s="673"/>
      <c r="L311" s="672" t="s">
        <v>13</v>
      </c>
      <c r="M311" s="673"/>
      <c r="N311" s="714"/>
      <c r="O311" s="715"/>
      <c r="P311" s="714"/>
      <c r="Q311" s="715"/>
      <c r="R311" s="629"/>
      <c r="S311" s="629"/>
      <c r="T311" s="303"/>
    </row>
    <row r="312" spans="1:20" ht="21" thickBot="1">
      <c r="A312" s="316"/>
      <c r="E312" s="692"/>
      <c r="F312" s="344" t="s">
        <v>185</v>
      </c>
      <c r="G312" s="345" t="s">
        <v>186</v>
      </c>
      <c r="H312" s="344" t="s">
        <v>185</v>
      </c>
      <c r="I312" s="345" t="s">
        <v>186</v>
      </c>
      <c r="J312" s="344" t="s">
        <v>185</v>
      </c>
      <c r="K312" s="345" t="s">
        <v>186</v>
      </c>
      <c r="L312" s="344" t="s">
        <v>185</v>
      </c>
      <c r="M312" s="345" t="s">
        <v>186</v>
      </c>
      <c r="N312" s="344" t="s">
        <v>185</v>
      </c>
      <c r="O312" s="345" t="s">
        <v>186</v>
      </c>
      <c r="P312" s="344" t="s">
        <v>185</v>
      </c>
      <c r="Q312" s="345" t="s">
        <v>186</v>
      </c>
      <c r="R312" s="630"/>
      <c r="S312" s="630"/>
      <c r="T312" s="303"/>
    </row>
    <row r="313" spans="1:20" ht="21.75" thickTop="1" thickBot="1">
      <c r="A313" s="316"/>
      <c r="E313" s="311" t="s">
        <v>187</v>
      </c>
      <c r="F313" s="296"/>
      <c r="G313" s="347"/>
      <c r="T313" s="303"/>
    </row>
    <row r="314" spans="1:20" ht="21" thickTop="1">
      <c r="A314" s="270" t="s">
        <v>139</v>
      </c>
      <c r="B314" s="495" t="s">
        <v>287</v>
      </c>
      <c r="C314" s="495" t="s">
        <v>189</v>
      </c>
      <c r="D314" s="296" t="s">
        <v>189</v>
      </c>
      <c r="E314" s="299" t="s">
        <v>288</v>
      </c>
      <c r="F314" s="283">
        <f t="shared" ref="F314:Q314" si="91">F97</f>
        <v>45817</v>
      </c>
      <c r="G314" s="281" t="str">
        <f t="shared" si="91"/>
        <v>8:30</v>
      </c>
      <c r="H314" s="280">
        <f t="shared" si="91"/>
        <v>45838</v>
      </c>
      <c r="I314" s="281" t="str">
        <f t="shared" si="91"/>
        <v>8:30</v>
      </c>
      <c r="J314" s="280">
        <f t="shared" si="91"/>
        <v>45901</v>
      </c>
      <c r="K314" s="281" t="str">
        <f t="shared" si="91"/>
        <v>8:30</v>
      </c>
      <c r="L314" s="280">
        <f t="shared" si="91"/>
        <v>45916</v>
      </c>
      <c r="M314" s="281" t="str">
        <f t="shared" si="91"/>
        <v>8:30</v>
      </c>
      <c r="N314" s="280">
        <f t="shared" si="91"/>
        <v>45236</v>
      </c>
      <c r="O314" s="281">
        <f t="shared" si="91"/>
        <v>0.35416666666666669</v>
      </c>
      <c r="P314" s="280">
        <f t="shared" si="91"/>
        <v>0</v>
      </c>
      <c r="Q314" s="281">
        <f t="shared" si="91"/>
        <v>0</v>
      </c>
      <c r="R314" s="347"/>
      <c r="S314" s="347"/>
      <c r="T314" s="303"/>
    </row>
    <row r="315" spans="1:20">
      <c r="A315" s="270" t="s">
        <v>142</v>
      </c>
      <c r="B315" s="495" t="s">
        <v>287</v>
      </c>
      <c r="C315" s="495" t="s">
        <v>189</v>
      </c>
      <c r="D315" s="296" t="s">
        <v>189</v>
      </c>
      <c r="E315" s="310" t="s">
        <v>289</v>
      </c>
      <c r="F315" s="283">
        <f t="shared" ref="F315:Q315" si="92">F101</f>
        <v>45821</v>
      </c>
      <c r="G315" s="281" t="str">
        <f t="shared" si="92"/>
        <v>8:30</v>
      </c>
      <c r="H315" s="280">
        <f t="shared" si="92"/>
        <v>45842</v>
      </c>
      <c r="I315" s="281" t="str">
        <f t="shared" si="92"/>
        <v>8:30</v>
      </c>
      <c r="J315" s="280">
        <f t="shared" si="92"/>
        <v>45905</v>
      </c>
      <c r="K315" s="281" t="str">
        <f t="shared" si="92"/>
        <v>8:30</v>
      </c>
      <c r="L315" s="280">
        <f t="shared" si="92"/>
        <v>45923</v>
      </c>
      <c r="M315" s="281" t="str">
        <f t="shared" si="92"/>
        <v>8:30</v>
      </c>
      <c r="N315" s="280">
        <f t="shared" si="92"/>
        <v>45237</v>
      </c>
      <c r="O315" s="281">
        <f t="shared" si="92"/>
        <v>0.35416666666666669</v>
      </c>
      <c r="P315" s="280">
        <f t="shared" si="92"/>
        <v>0</v>
      </c>
      <c r="Q315" s="281">
        <f t="shared" si="92"/>
        <v>0</v>
      </c>
      <c r="R315" s="347"/>
      <c r="S315" s="347"/>
      <c r="T315" s="303"/>
    </row>
    <row r="316" spans="1:20">
      <c r="A316" s="316"/>
      <c r="E316" s="407" t="s">
        <v>290</v>
      </c>
      <c r="F316" s="355"/>
      <c r="G316" s="367"/>
      <c r="H316" s="355"/>
      <c r="I316" s="367"/>
      <c r="J316" s="355"/>
      <c r="K316" s="367"/>
      <c r="L316" s="355"/>
      <c r="M316" s="367"/>
      <c r="N316" s="355"/>
      <c r="O316" s="367"/>
      <c r="P316" s="355"/>
      <c r="Q316" s="367"/>
      <c r="R316" s="319"/>
      <c r="S316" s="319"/>
      <c r="T316" s="303"/>
    </row>
    <row r="317" spans="1:20" ht="54">
      <c r="A317" s="634" t="s">
        <v>772</v>
      </c>
      <c r="B317" s="495" t="s">
        <v>287</v>
      </c>
      <c r="C317" s="495" t="s">
        <v>189</v>
      </c>
      <c r="D317" s="296" t="s">
        <v>189</v>
      </c>
      <c r="E317" s="315" t="s">
        <v>773</v>
      </c>
      <c r="F317" s="283">
        <f t="shared" ref="F317:M317" si="93">+F91</f>
        <v>45826</v>
      </c>
      <c r="G317" s="281">
        <f t="shared" si="93"/>
        <v>0.375</v>
      </c>
      <c r="H317" s="283">
        <f t="shared" si="93"/>
        <v>45847</v>
      </c>
      <c r="I317" s="281">
        <f t="shared" si="93"/>
        <v>0.375</v>
      </c>
      <c r="J317" s="283">
        <f t="shared" si="93"/>
        <v>45911</v>
      </c>
      <c r="K317" s="281">
        <f t="shared" si="93"/>
        <v>0.375</v>
      </c>
      <c r="L317" s="283">
        <f t="shared" si="93"/>
        <v>45926</v>
      </c>
      <c r="M317" s="281">
        <f t="shared" si="93"/>
        <v>0.375</v>
      </c>
      <c r="N317" s="283">
        <f>N19</f>
        <v>45239</v>
      </c>
      <c r="O317" s="281" t="str">
        <f>O19</f>
        <v>16.00</v>
      </c>
      <c r="P317" s="283">
        <f>P19</f>
        <v>0</v>
      </c>
      <c r="Q317" s="281">
        <f>Q19</f>
        <v>0</v>
      </c>
      <c r="R317" s="347"/>
      <c r="S317" s="347"/>
      <c r="T317" s="303"/>
    </row>
    <row r="318" spans="1:20">
      <c r="A318" s="270" t="s">
        <v>160</v>
      </c>
      <c r="B318" s="495" t="s">
        <v>287</v>
      </c>
      <c r="C318" s="495" t="s">
        <v>189</v>
      </c>
      <c r="D318" s="296" t="s">
        <v>189</v>
      </c>
      <c r="E318" s="315" t="s">
        <v>293</v>
      </c>
      <c r="F318" s="283">
        <f t="shared" ref="F318:Q318" si="94">F116</f>
        <v>45827</v>
      </c>
      <c r="G318" s="281" t="str">
        <f t="shared" si="94"/>
        <v>15:30</v>
      </c>
      <c r="H318" s="283">
        <f t="shared" si="94"/>
        <v>45848</v>
      </c>
      <c r="I318" s="281" t="str">
        <f t="shared" si="94"/>
        <v>15:30</v>
      </c>
      <c r="J318" s="283">
        <f t="shared" si="94"/>
        <v>45911</v>
      </c>
      <c r="K318" s="281" t="str">
        <f t="shared" si="94"/>
        <v>15:30</v>
      </c>
      <c r="L318" s="283">
        <f t="shared" si="94"/>
        <v>45926</v>
      </c>
      <c r="M318" s="281" t="str">
        <f t="shared" si="94"/>
        <v>15:30</v>
      </c>
      <c r="N318" s="283">
        <f t="shared" si="94"/>
        <v>45239</v>
      </c>
      <c r="O318" s="281">
        <f t="shared" si="94"/>
        <v>0.45833333333333331</v>
      </c>
      <c r="P318" s="283">
        <f t="shared" si="94"/>
        <v>0</v>
      </c>
      <c r="Q318" s="281">
        <f t="shared" si="94"/>
        <v>0</v>
      </c>
      <c r="R318" s="347"/>
      <c r="S318" s="347"/>
      <c r="T318" s="303"/>
    </row>
    <row r="319" spans="1:20" ht="21" thickBot="1">
      <c r="A319" s="302"/>
      <c r="E319" s="317"/>
      <c r="F319" s="346"/>
      <c r="G319" s="347"/>
      <c r="H319" s="346"/>
      <c r="I319" s="347"/>
      <c r="J319" s="346"/>
      <c r="K319" s="347"/>
      <c r="L319" s="346"/>
      <c r="M319" s="347"/>
      <c r="N319" s="346"/>
      <c r="O319" s="347"/>
      <c r="P319" s="346"/>
      <c r="Q319" s="347"/>
      <c r="R319" s="347"/>
      <c r="S319" s="347"/>
      <c r="T319" s="303"/>
    </row>
    <row r="320" spans="1:20" ht="21.75" thickTop="1" thickBot="1">
      <c r="A320" s="302"/>
      <c r="E320" s="311" t="s">
        <v>197</v>
      </c>
      <c r="F320" s="296"/>
      <c r="G320" s="347"/>
      <c r="H320" s="296"/>
      <c r="I320" s="347"/>
      <c r="J320" s="296"/>
      <c r="K320" s="347"/>
      <c r="L320" s="296"/>
      <c r="M320" s="347"/>
      <c r="N320" s="296"/>
      <c r="O320" s="347"/>
      <c r="P320" s="296"/>
      <c r="Q320" s="347"/>
      <c r="R320" s="347"/>
      <c r="S320" s="347"/>
      <c r="T320" s="303"/>
    </row>
    <row r="321" spans="1:20" ht="21" thickTop="1">
      <c r="A321" s="270" t="s">
        <v>50</v>
      </c>
      <c r="B321" s="495" t="s">
        <v>287</v>
      </c>
      <c r="C321" s="495" t="s">
        <v>189</v>
      </c>
      <c r="D321" s="296" t="s">
        <v>198</v>
      </c>
      <c r="E321" s="310" t="s">
        <v>294</v>
      </c>
      <c r="F321" s="305">
        <f t="shared" ref="F321:Q321" si="95">F25</f>
        <v>45828</v>
      </c>
      <c r="G321" s="281" t="str">
        <f t="shared" si="95"/>
        <v>9:00</v>
      </c>
      <c r="H321" s="305">
        <f t="shared" si="95"/>
        <v>45849</v>
      </c>
      <c r="I321" s="281" t="str">
        <f t="shared" si="95"/>
        <v>9:00</v>
      </c>
      <c r="J321" s="305">
        <f t="shared" si="95"/>
        <v>45905</v>
      </c>
      <c r="K321" s="281" t="str">
        <f t="shared" si="95"/>
        <v>9:00</v>
      </c>
      <c r="L321" s="305">
        <f t="shared" si="95"/>
        <v>45920</v>
      </c>
      <c r="M321" s="281" t="str">
        <f t="shared" si="95"/>
        <v>9:00</v>
      </c>
      <c r="N321" s="305">
        <f t="shared" si="95"/>
        <v>45238</v>
      </c>
      <c r="O321" s="281">
        <f t="shared" si="95"/>
        <v>0.375</v>
      </c>
      <c r="P321" s="305">
        <f t="shared" si="95"/>
        <v>0</v>
      </c>
      <c r="Q321" s="281">
        <f t="shared" si="95"/>
        <v>0</v>
      </c>
      <c r="R321" s="347"/>
      <c r="S321" s="347"/>
      <c r="T321" s="303"/>
    </row>
    <row r="322" spans="1:20">
      <c r="A322" s="316"/>
      <c r="E322" s="407" t="s">
        <v>290</v>
      </c>
      <c r="F322" s="355"/>
      <c r="G322" s="367"/>
      <c r="H322" s="355"/>
      <c r="I322" s="367"/>
      <c r="J322" s="355"/>
      <c r="K322" s="367"/>
      <c r="L322" s="355"/>
      <c r="M322" s="367"/>
      <c r="N322" s="355"/>
      <c r="O322" s="367"/>
      <c r="P322" s="355"/>
      <c r="Q322" s="367"/>
      <c r="R322" s="319"/>
      <c r="S322" s="319"/>
      <c r="T322" s="303"/>
    </row>
    <row r="323" spans="1:20">
      <c r="A323" s="292" t="s">
        <v>116</v>
      </c>
      <c r="B323" s="495" t="s">
        <v>287</v>
      </c>
      <c r="C323" s="495" t="s">
        <v>189</v>
      </c>
      <c r="D323" s="296" t="s">
        <v>198</v>
      </c>
      <c r="E323" s="310" t="s">
        <v>295</v>
      </c>
      <c r="F323" s="283">
        <f t="shared" ref="F323:Q323" si="96">F77</f>
        <v>45824</v>
      </c>
      <c r="G323" s="281">
        <f t="shared" si="96"/>
        <v>0.375</v>
      </c>
      <c r="H323" s="280">
        <f t="shared" si="96"/>
        <v>45845</v>
      </c>
      <c r="I323" s="281">
        <f t="shared" si="96"/>
        <v>0.375</v>
      </c>
      <c r="J323" s="280">
        <f t="shared" si="96"/>
        <v>45904</v>
      </c>
      <c r="K323" s="281">
        <f t="shared" si="96"/>
        <v>0.375</v>
      </c>
      <c r="L323" s="280">
        <f t="shared" si="96"/>
        <v>45919</v>
      </c>
      <c r="M323" s="281">
        <f t="shared" si="96"/>
        <v>0.375</v>
      </c>
      <c r="N323" s="280">
        <f t="shared" si="96"/>
        <v>45236</v>
      </c>
      <c r="O323" s="281" t="str">
        <f t="shared" si="96"/>
        <v>9.00</v>
      </c>
      <c r="P323" s="280">
        <f t="shared" si="96"/>
        <v>0</v>
      </c>
      <c r="Q323" s="281">
        <f t="shared" si="96"/>
        <v>0</v>
      </c>
      <c r="R323" s="347"/>
      <c r="S323" s="347"/>
      <c r="T323" s="303"/>
    </row>
    <row r="324" spans="1:20" ht="40.5">
      <c r="A324" s="270" t="s">
        <v>102</v>
      </c>
      <c r="B324" s="495" t="s">
        <v>287</v>
      </c>
      <c r="C324" s="495" t="s">
        <v>189</v>
      </c>
      <c r="D324" s="296" t="s">
        <v>198</v>
      </c>
      <c r="E324" s="310" t="s">
        <v>774</v>
      </c>
      <c r="F324" s="305">
        <f t="shared" ref="F324:Q324" si="97">F64</f>
        <v>45820</v>
      </c>
      <c r="G324" s="281" t="str">
        <f t="shared" si="97"/>
        <v>9:00</v>
      </c>
      <c r="H324" s="305">
        <f t="shared" si="97"/>
        <v>45848</v>
      </c>
      <c r="I324" s="281" t="str">
        <f t="shared" si="97"/>
        <v>9:00</v>
      </c>
      <c r="J324" s="305">
        <f t="shared" si="97"/>
        <v>45911</v>
      </c>
      <c r="K324" s="281" t="str">
        <f t="shared" si="97"/>
        <v>9:00</v>
      </c>
      <c r="L324" s="305">
        <f t="shared" si="97"/>
        <v>45926</v>
      </c>
      <c r="M324" s="281" t="str">
        <f t="shared" si="97"/>
        <v>9:00</v>
      </c>
      <c r="N324" s="305">
        <f t="shared" si="97"/>
        <v>45240</v>
      </c>
      <c r="O324" s="281">
        <f t="shared" si="97"/>
        <v>0.375</v>
      </c>
      <c r="P324" s="305">
        <f t="shared" si="97"/>
        <v>0</v>
      </c>
      <c r="Q324" s="281">
        <f t="shared" si="97"/>
        <v>0</v>
      </c>
      <c r="R324" s="347"/>
      <c r="S324" s="347"/>
      <c r="T324" s="303"/>
    </row>
    <row r="325" spans="1:20">
      <c r="A325" s="270" t="s">
        <v>158</v>
      </c>
      <c r="B325" s="495" t="s">
        <v>287</v>
      </c>
      <c r="C325" s="495" t="s">
        <v>189</v>
      </c>
      <c r="D325" s="296" t="s">
        <v>198</v>
      </c>
      <c r="E325" s="310" t="s">
        <v>297</v>
      </c>
      <c r="F325" s="283">
        <f t="shared" ref="F325:M325" si="98">F114</f>
        <v>45819</v>
      </c>
      <c r="G325" s="281" t="str">
        <f t="shared" si="98"/>
        <v>10.00</v>
      </c>
      <c r="H325" s="280">
        <f t="shared" si="98"/>
        <v>45840</v>
      </c>
      <c r="I325" s="281" t="str">
        <f t="shared" si="98"/>
        <v>10.00</v>
      </c>
      <c r="J325" s="280">
        <f t="shared" si="98"/>
        <v>45903</v>
      </c>
      <c r="K325" s="281" t="str">
        <f t="shared" si="98"/>
        <v>10.00</v>
      </c>
      <c r="L325" s="280">
        <f t="shared" si="98"/>
        <v>45918</v>
      </c>
      <c r="M325" s="281" t="str">
        <f t="shared" si="98"/>
        <v>10.00</v>
      </c>
      <c r="N325" s="280" t="e">
        <f>#REF!</f>
        <v>#REF!</v>
      </c>
      <c r="O325" s="281" t="e">
        <f>#REF!</f>
        <v>#REF!</v>
      </c>
      <c r="P325" s="280" t="e">
        <f>#REF!</f>
        <v>#REF!</v>
      </c>
      <c r="Q325" s="281" t="e">
        <f>#REF!</f>
        <v>#REF!</v>
      </c>
      <c r="R325" s="347"/>
      <c r="S325" s="347"/>
      <c r="T325" s="303"/>
    </row>
    <row r="326" spans="1:20">
      <c r="A326" s="316"/>
      <c r="E326" s="407" t="s">
        <v>290</v>
      </c>
      <c r="F326" s="355"/>
      <c r="G326" s="367"/>
      <c r="H326" s="355"/>
      <c r="I326" s="367"/>
      <c r="J326" s="355"/>
      <c r="K326" s="367"/>
      <c r="L326" s="355"/>
      <c r="M326" s="367"/>
      <c r="N326" s="355"/>
      <c r="O326" s="367"/>
      <c r="P326" s="355"/>
      <c r="Q326" s="367"/>
      <c r="R326" s="319"/>
      <c r="S326" s="319"/>
      <c r="T326" s="303"/>
    </row>
    <row r="327" spans="1:20">
      <c r="A327" s="270" t="s">
        <v>112</v>
      </c>
      <c r="B327" s="495" t="s">
        <v>287</v>
      </c>
      <c r="C327" s="495" t="s">
        <v>189</v>
      </c>
      <c r="D327" s="296" t="s">
        <v>189</v>
      </c>
      <c r="E327" s="315" t="s">
        <v>299</v>
      </c>
      <c r="F327" s="283">
        <f t="shared" ref="F327:Q327" si="99">F73</f>
        <v>45818</v>
      </c>
      <c r="G327" s="281">
        <f t="shared" si="99"/>
        <v>0.625</v>
      </c>
      <c r="H327" s="283">
        <f t="shared" si="99"/>
        <v>45839</v>
      </c>
      <c r="I327" s="281">
        <f t="shared" si="99"/>
        <v>0.625</v>
      </c>
      <c r="J327" s="283">
        <f t="shared" si="99"/>
        <v>45902</v>
      </c>
      <c r="K327" s="281" t="str">
        <f t="shared" si="99"/>
        <v>10:00</v>
      </c>
      <c r="L327" s="283">
        <f t="shared" si="99"/>
        <v>45917</v>
      </c>
      <c r="M327" s="281" t="str">
        <f t="shared" si="99"/>
        <v>10:00</v>
      </c>
      <c r="N327" s="283">
        <f t="shared" si="99"/>
        <v>45236</v>
      </c>
      <c r="O327" s="281" t="str">
        <f t="shared" si="99"/>
        <v>9.00</v>
      </c>
      <c r="P327" s="283">
        <f t="shared" si="99"/>
        <v>0</v>
      </c>
      <c r="Q327" s="281">
        <f t="shared" si="99"/>
        <v>0</v>
      </c>
      <c r="R327" s="347"/>
      <c r="S327" s="347"/>
      <c r="T327" s="303"/>
    </row>
    <row r="328" spans="1:20">
      <c r="A328" s="270" t="s">
        <v>61</v>
      </c>
      <c r="B328" s="495" t="s">
        <v>287</v>
      </c>
      <c r="C328" s="495" t="s">
        <v>189</v>
      </c>
      <c r="D328" s="296" t="s">
        <v>189</v>
      </c>
      <c r="E328" s="315" t="s">
        <v>300</v>
      </c>
      <c r="F328" s="283">
        <f t="shared" ref="F328:M328" si="100">F34</f>
        <v>45826</v>
      </c>
      <c r="G328" s="281" t="str">
        <f t="shared" si="100"/>
        <v>9.00</v>
      </c>
      <c r="H328" s="283">
        <f t="shared" si="100"/>
        <v>45847</v>
      </c>
      <c r="I328" s="281" t="str">
        <f t="shared" si="100"/>
        <v>9.00</v>
      </c>
      <c r="J328" s="283">
        <f t="shared" si="100"/>
        <v>45910</v>
      </c>
      <c r="K328" s="281" t="str">
        <f t="shared" si="100"/>
        <v>15.00</v>
      </c>
      <c r="L328" s="283">
        <f t="shared" si="100"/>
        <v>45925</v>
      </c>
      <c r="M328" s="281" t="str">
        <f t="shared" si="100"/>
        <v>15.00</v>
      </c>
      <c r="N328" s="283">
        <f>N33</f>
        <v>45236</v>
      </c>
      <c r="O328" s="281">
        <f>O33</f>
        <v>0.625</v>
      </c>
      <c r="P328" s="283">
        <f>P33</f>
        <v>0</v>
      </c>
      <c r="Q328" s="281">
        <f>Q33</f>
        <v>0</v>
      </c>
      <c r="R328" s="347"/>
      <c r="S328" s="347"/>
      <c r="T328" s="303"/>
    </row>
    <row r="329" spans="1:20">
      <c r="A329" s="302"/>
      <c r="E329" s="317"/>
      <c r="F329" s="346"/>
      <c r="G329" s="347"/>
      <c r="H329" s="346"/>
      <c r="I329" s="347"/>
      <c r="J329" s="346"/>
      <c r="K329" s="347"/>
      <c r="L329" s="346"/>
      <c r="M329" s="347"/>
      <c r="N329" s="346"/>
      <c r="O329" s="347"/>
      <c r="P329" s="346"/>
      <c r="Q329" s="347"/>
      <c r="R329" s="347"/>
      <c r="S329" s="347"/>
      <c r="T329" s="303"/>
    </row>
    <row r="330" spans="1:20" ht="21" thickBot="1">
      <c r="A330" s="302"/>
      <c r="E330" s="317"/>
      <c r="F330" s="346"/>
      <c r="G330" s="347"/>
      <c r="H330" s="346"/>
      <c r="I330" s="347"/>
      <c r="J330" s="346"/>
      <c r="K330" s="347"/>
      <c r="L330" s="346"/>
      <c r="M330" s="347"/>
      <c r="N330" s="346"/>
      <c r="O330" s="347"/>
      <c r="P330" s="346"/>
      <c r="Q330" s="347"/>
      <c r="R330" s="347"/>
      <c r="S330" s="347"/>
      <c r="T330" s="303"/>
    </row>
    <row r="331" spans="1:20" ht="21.75" thickTop="1" thickBot="1">
      <c r="A331" s="302"/>
      <c r="E331" s="311" t="s">
        <v>208</v>
      </c>
      <c r="F331" s="346"/>
      <c r="G331" s="347"/>
      <c r="T331" s="303"/>
    </row>
    <row r="332" spans="1:20" s="297" customFormat="1" ht="21" thickTop="1">
      <c r="A332" s="299" t="s">
        <v>46</v>
      </c>
      <c r="B332" s="495" t="s">
        <v>287</v>
      </c>
      <c r="C332" s="297" t="s">
        <v>198</v>
      </c>
      <c r="D332" s="297" t="s">
        <v>189</v>
      </c>
      <c r="E332" s="299" t="s">
        <v>301</v>
      </c>
      <c r="F332" s="280">
        <f t="shared" ref="F332:M332" si="101">+F23</f>
        <v>45824</v>
      </c>
      <c r="G332" s="280" t="str">
        <f t="shared" si="101"/>
        <v>9:00</v>
      </c>
      <c r="H332" s="280">
        <f t="shared" si="101"/>
        <v>45845</v>
      </c>
      <c r="I332" s="280" t="str">
        <f t="shared" si="101"/>
        <v>9:00</v>
      </c>
      <c r="J332" s="280">
        <f t="shared" si="101"/>
        <v>45902</v>
      </c>
      <c r="K332" s="280" t="str">
        <f t="shared" si="101"/>
        <v>9:00</v>
      </c>
      <c r="L332" s="280">
        <f t="shared" si="101"/>
        <v>45917</v>
      </c>
      <c r="M332" s="280" t="str">
        <f t="shared" si="101"/>
        <v>9:00</v>
      </c>
      <c r="N332" s="280">
        <f>N97</f>
        <v>45236</v>
      </c>
      <c r="O332" s="281">
        <f>O97</f>
        <v>0.35416666666666669</v>
      </c>
      <c r="P332" s="280">
        <f>P97</f>
        <v>0</v>
      </c>
      <c r="Q332" s="281">
        <f>Q97</f>
        <v>0</v>
      </c>
      <c r="R332" s="347"/>
      <c r="S332" s="347"/>
    </row>
    <row r="333" spans="1:20" s="297" customFormat="1">
      <c r="A333" s="299" t="s">
        <v>165</v>
      </c>
      <c r="B333" s="495" t="s">
        <v>287</v>
      </c>
      <c r="C333" s="297" t="s">
        <v>198</v>
      </c>
      <c r="D333" s="297" t="s">
        <v>189</v>
      </c>
      <c r="E333" s="315" t="s">
        <v>302</v>
      </c>
      <c r="F333" s="280">
        <f t="shared" ref="F333:M333" si="102">F119</f>
        <v>45819</v>
      </c>
      <c r="G333" s="281" t="str">
        <f t="shared" si="102"/>
        <v>8.30</v>
      </c>
      <c r="H333" s="280">
        <f t="shared" si="102"/>
        <v>45840</v>
      </c>
      <c r="I333" s="281" t="str">
        <f t="shared" si="102"/>
        <v>8.30</v>
      </c>
      <c r="J333" s="280">
        <f t="shared" si="102"/>
        <v>45903</v>
      </c>
      <c r="K333" s="281" t="str">
        <f t="shared" si="102"/>
        <v>8.30</v>
      </c>
      <c r="L333" s="280">
        <f t="shared" si="102"/>
        <v>45918</v>
      </c>
      <c r="M333" s="281" t="str">
        <f t="shared" si="102"/>
        <v>8.30</v>
      </c>
      <c r="N333" s="280" t="e">
        <f>#REF!</f>
        <v>#REF!</v>
      </c>
      <c r="O333" s="281" t="e">
        <f>#REF!</f>
        <v>#REF!</v>
      </c>
      <c r="P333" s="280" t="e">
        <f>#REF!</f>
        <v>#REF!</v>
      </c>
      <c r="Q333" s="281" t="e">
        <f>#REF!</f>
        <v>#REF!</v>
      </c>
      <c r="R333" s="347"/>
      <c r="S333" s="347"/>
    </row>
    <row r="334" spans="1:20" s="297" customFormat="1">
      <c r="E334" s="407" t="s">
        <v>290</v>
      </c>
    </row>
    <row r="335" spans="1:20" s="297" customFormat="1" ht="40.5">
      <c r="A335" s="299" t="s">
        <v>108</v>
      </c>
      <c r="B335" s="495" t="s">
        <v>287</v>
      </c>
      <c r="C335" s="297" t="s">
        <v>198</v>
      </c>
      <c r="D335" s="297" t="s">
        <v>189</v>
      </c>
      <c r="E335" s="315" t="s">
        <v>303</v>
      </c>
      <c r="F335" s="283">
        <f t="shared" ref="F335:M335" si="103">+F69</f>
        <v>45825</v>
      </c>
      <c r="G335" s="283" t="str">
        <f t="shared" si="103"/>
        <v>15.00</v>
      </c>
      <c r="H335" s="283">
        <f t="shared" si="103"/>
        <v>45846</v>
      </c>
      <c r="I335" s="283" t="str">
        <f t="shared" si="103"/>
        <v>9:00</v>
      </c>
      <c r="J335" s="283">
        <f t="shared" si="103"/>
        <v>45909</v>
      </c>
      <c r="K335" s="283" t="str">
        <f t="shared" si="103"/>
        <v>15.00</v>
      </c>
      <c r="L335" s="283">
        <f t="shared" si="103"/>
        <v>45924</v>
      </c>
      <c r="M335" s="283">
        <f t="shared" si="103"/>
        <v>0.375</v>
      </c>
      <c r="N335" s="283" t="e">
        <f>#REF!</f>
        <v>#REF!</v>
      </c>
      <c r="O335" s="281" t="e">
        <f>#REF!</f>
        <v>#REF!</v>
      </c>
      <c r="P335" s="283" t="e">
        <f>#REF!</f>
        <v>#REF!</v>
      </c>
      <c r="Q335" s="281" t="e">
        <f>#REF!</f>
        <v>#REF!</v>
      </c>
      <c r="R335" s="347"/>
      <c r="S335" s="347"/>
    </row>
    <row r="336" spans="1:20" s="297" customFormat="1" ht="40.5">
      <c r="A336" s="299" t="s">
        <v>121</v>
      </c>
      <c r="B336" s="495" t="s">
        <v>287</v>
      </c>
      <c r="C336" s="297" t="s">
        <v>198</v>
      </c>
      <c r="D336" s="297" t="s">
        <v>189</v>
      </c>
      <c r="E336" s="315" t="s">
        <v>304</v>
      </c>
      <c r="F336" s="280">
        <f t="shared" ref="F336:Q336" si="104">F82</f>
        <v>45827</v>
      </c>
      <c r="G336" s="280" t="str">
        <f t="shared" si="104"/>
        <v>15:30</v>
      </c>
      <c r="H336" s="280">
        <f t="shared" si="104"/>
        <v>45848</v>
      </c>
      <c r="I336" s="280" t="str">
        <f t="shared" si="104"/>
        <v>15:30</v>
      </c>
      <c r="J336" s="280">
        <f t="shared" si="104"/>
        <v>45910</v>
      </c>
      <c r="K336" s="280" t="str">
        <f t="shared" si="104"/>
        <v>15:30</v>
      </c>
      <c r="L336" s="280">
        <f t="shared" si="104"/>
        <v>45925</v>
      </c>
      <c r="M336" s="280" t="str">
        <f t="shared" si="104"/>
        <v>15:30</v>
      </c>
      <c r="N336" s="280">
        <f t="shared" si="104"/>
        <v>45236</v>
      </c>
      <c r="O336" s="281">
        <f t="shared" si="104"/>
        <v>0.66666666666666663</v>
      </c>
      <c r="P336" s="280">
        <f t="shared" si="104"/>
        <v>0</v>
      </c>
      <c r="Q336" s="281">
        <f t="shared" si="104"/>
        <v>0</v>
      </c>
      <c r="R336" s="347"/>
      <c r="S336" s="347"/>
    </row>
    <row r="337" spans="1:20" s="297" customFormat="1">
      <c r="E337" s="407" t="s">
        <v>290</v>
      </c>
    </row>
    <row r="338" spans="1:20" s="297" customFormat="1">
      <c r="A338" s="299" t="s">
        <v>135</v>
      </c>
      <c r="B338" s="495" t="s">
        <v>287</v>
      </c>
      <c r="C338" s="297" t="s">
        <v>198</v>
      </c>
      <c r="D338" s="297" t="s">
        <v>189</v>
      </c>
      <c r="E338" s="315" t="s">
        <v>307</v>
      </c>
      <c r="F338" s="283">
        <f>+F94</f>
        <v>45817</v>
      </c>
      <c r="G338" s="281">
        <f>+G94</f>
        <v>0.375</v>
      </c>
      <c r="H338" s="283">
        <f>+H94</f>
        <v>45839</v>
      </c>
      <c r="I338" s="281">
        <f>+I94</f>
        <v>0.375</v>
      </c>
      <c r="J338" s="283">
        <f>+J94</f>
        <v>45908</v>
      </c>
      <c r="K338" s="281">
        <f>K94</f>
        <v>0.375</v>
      </c>
      <c r="L338" s="283">
        <f>+L94</f>
        <v>45923</v>
      </c>
      <c r="M338" s="281">
        <f>M94</f>
        <v>0.375</v>
      </c>
      <c r="N338" s="280">
        <f>+N94</f>
        <v>0</v>
      </c>
      <c r="O338" s="280">
        <f>+O94</f>
        <v>0</v>
      </c>
      <c r="P338" s="280">
        <f>+P94</f>
        <v>0</v>
      </c>
      <c r="Q338" s="280">
        <f>+Q94</f>
        <v>0</v>
      </c>
      <c r="R338" s="347"/>
      <c r="S338" s="347"/>
    </row>
    <row r="339" spans="1:20" s="297" customFormat="1" ht="40.5">
      <c r="A339" s="299" t="s">
        <v>157</v>
      </c>
      <c r="B339" s="495" t="s">
        <v>287</v>
      </c>
      <c r="C339" s="297" t="s">
        <v>198</v>
      </c>
      <c r="D339" s="297" t="s">
        <v>189</v>
      </c>
      <c r="E339" s="315" t="s">
        <v>305</v>
      </c>
      <c r="F339" s="280">
        <f t="shared" ref="F339:M339" si="105">F113</f>
        <v>45828</v>
      </c>
      <c r="G339" s="281" t="str">
        <f t="shared" si="105"/>
        <v>9:00</v>
      </c>
      <c r="H339" s="280">
        <f t="shared" si="105"/>
        <v>45849</v>
      </c>
      <c r="I339" s="281" t="str">
        <f t="shared" si="105"/>
        <v>9:00</v>
      </c>
      <c r="J339" s="280">
        <f t="shared" si="105"/>
        <v>45908</v>
      </c>
      <c r="K339" s="281" t="str">
        <f t="shared" si="105"/>
        <v>9:00</v>
      </c>
      <c r="L339" s="280">
        <f t="shared" si="105"/>
        <v>45923</v>
      </c>
      <c r="M339" s="281" t="str">
        <f t="shared" si="105"/>
        <v>9:00</v>
      </c>
      <c r="N339" s="280">
        <f>N21</f>
        <v>45239</v>
      </c>
      <c r="O339" s="281">
        <f>O21</f>
        <v>0.375</v>
      </c>
      <c r="P339" s="280">
        <f>P21</f>
        <v>0</v>
      </c>
      <c r="Q339" s="281">
        <f>Q21</f>
        <v>0</v>
      </c>
      <c r="R339" s="347"/>
      <c r="S339" s="347"/>
    </row>
    <row r="340" spans="1:20" s="297" customFormat="1">
      <c r="A340" s="299" t="s">
        <v>40</v>
      </c>
      <c r="B340" s="495" t="s">
        <v>287</v>
      </c>
      <c r="C340" s="297" t="s">
        <v>198</v>
      </c>
      <c r="D340" s="297" t="s">
        <v>189</v>
      </c>
      <c r="E340" s="315" t="s">
        <v>306</v>
      </c>
      <c r="F340" s="280">
        <f t="shared" ref="F340:Q340" si="106">F18</f>
        <v>45826</v>
      </c>
      <c r="G340" s="281" t="str">
        <f t="shared" si="106"/>
        <v>9:00</v>
      </c>
      <c r="H340" s="280">
        <f t="shared" si="106"/>
        <v>45847</v>
      </c>
      <c r="I340" s="281" t="str">
        <f t="shared" si="106"/>
        <v>9:00</v>
      </c>
      <c r="J340" s="280">
        <f t="shared" si="106"/>
        <v>45908</v>
      </c>
      <c r="K340" s="281" t="str">
        <f t="shared" si="106"/>
        <v>9:00</v>
      </c>
      <c r="L340" s="280">
        <f t="shared" si="106"/>
        <v>45923</v>
      </c>
      <c r="M340" s="281" t="str">
        <f t="shared" si="106"/>
        <v>9:00</v>
      </c>
      <c r="N340" s="280">
        <f t="shared" si="106"/>
        <v>45238</v>
      </c>
      <c r="O340" s="281">
        <f t="shared" si="106"/>
        <v>0.375</v>
      </c>
      <c r="P340" s="280">
        <f t="shared" si="106"/>
        <v>0</v>
      </c>
      <c r="Q340" s="281">
        <f t="shared" si="106"/>
        <v>0</v>
      </c>
      <c r="R340" s="347"/>
      <c r="S340" s="347"/>
    </row>
    <row r="341" spans="1:20" s="297" customFormat="1">
      <c r="A341" s="299" t="s">
        <v>169</v>
      </c>
      <c r="B341" s="495" t="s">
        <v>287</v>
      </c>
      <c r="C341" s="297" t="s">
        <v>198</v>
      </c>
      <c r="D341" s="297" t="s">
        <v>189</v>
      </c>
      <c r="E341" s="299" t="s">
        <v>308</v>
      </c>
      <c r="F341" s="280">
        <f>+F121</f>
        <v>45820</v>
      </c>
      <c r="G341" s="280" t="str">
        <f>+G121</f>
        <v>9.00</v>
      </c>
      <c r="H341" s="280">
        <f>+H121</f>
        <v>45841</v>
      </c>
      <c r="I341" s="281">
        <f>+I121</f>
        <v>0.375</v>
      </c>
      <c r="J341" s="280">
        <f>+J121</f>
        <v>45908</v>
      </c>
      <c r="K341" s="281">
        <f>K121</f>
        <v>0.375</v>
      </c>
      <c r="L341" s="280">
        <f>+L121</f>
        <v>45923</v>
      </c>
      <c r="M341" s="281">
        <f>M121</f>
        <v>0.375</v>
      </c>
      <c r="N341" s="280">
        <f>N93</f>
        <v>45238</v>
      </c>
      <c r="O341" s="281">
        <f>O93</f>
        <v>0.625</v>
      </c>
      <c r="P341" s="280">
        <f>P93</f>
        <v>0</v>
      </c>
      <c r="Q341" s="281">
        <f>Q93</f>
        <v>0</v>
      </c>
      <c r="R341" s="347"/>
      <c r="S341" s="347"/>
    </row>
    <row r="342" spans="1:20" s="297" customFormat="1" ht="21" thickBot="1"/>
    <row r="343" spans="1:20" ht="21.75" thickTop="1" thickBot="1">
      <c r="A343" s="302"/>
      <c r="E343" s="311" t="s">
        <v>214</v>
      </c>
      <c r="F343" s="296"/>
      <c r="G343" s="347"/>
      <c r="H343" s="296"/>
      <c r="I343" s="347"/>
      <c r="J343" s="296"/>
      <c r="K343" s="347"/>
      <c r="L343" s="296"/>
      <c r="M343" s="347"/>
      <c r="N343" s="296"/>
      <c r="O343" s="347"/>
      <c r="P343" s="296"/>
      <c r="Q343" s="347"/>
      <c r="R343" s="347"/>
      <c r="S343" s="347"/>
      <c r="T343" s="303"/>
    </row>
    <row r="344" spans="1:20" ht="21" thickTop="1">
      <c r="A344" s="270" t="s">
        <v>103</v>
      </c>
      <c r="B344" s="495" t="s">
        <v>287</v>
      </c>
      <c r="C344" s="495" t="s">
        <v>198</v>
      </c>
      <c r="D344" s="296" t="s">
        <v>198</v>
      </c>
      <c r="E344" s="299" t="s">
        <v>309</v>
      </c>
      <c r="F344" s="305">
        <f t="shared" ref="F344:Q344" si="107">F65</f>
        <v>45820</v>
      </c>
      <c r="G344" s="281">
        <f t="shared" si="107"/>
        <v>0.39583333333333331</v>
      </c>
      <c r="H344" s="305">
        <f t="shared" si="107"/>
        <v>45842</v>
      </c>
      <c r="I344" s="281">
        <f t="shared" si="107"/>
        <v>0.39583333333333331</v>
      </c>
      <c r="J344" s="305">
        <f t="shared" si="107"/>
        <v>45905</v>
      </c>
      <c r="K344" s="281" t="str">
        <f t="shared" si="107"/>
        <v>8:30</v>
      </c>
      <c r="L344" s="305">
        <f t="shared" si="107"/>
        <v>45923</v>
      </c>
      <c r="M344" s="281" t="str">
        <f t="shared" si="107"/>
        <v>8:30</v>
      </c>
      <c r="N344" s="305">
        <f t="shared" si="107"/>
        <v>45238</v>
      </c>
      <c r="O344" s="281">
        <f t="shared" si="107"/>
        <v>0.35416666666666669</v>
      </c>
      <c r="P344" s="305">
        <f t="shared" si="107"/>
        <v>0</v>
      </c>
      <c r="Q344" s="281">
        <f t="shared" si="107"/>
        <v>0</v>
      </c>
      <c r="R344" s="347"/>
      <c r="S344" s="347"/>
      <c r="T344" s="303"/>
    </row>
    <row r="345" spans="1:20">
      <c r="A345" s="302"/>
      <c r="E345" s="297"/>
      <c r="F345" s="346"/>
      <c r="G345" s="347"/>
      <c r="H345" s="346"/>
      <c r="I345" s="347"/>
      <c r="J345" s="346"/>
      <c r="K345" s="347"/>
      <c r="L345" s="346"/>
      <c r="M345" s="347"/>
      <c r="N345" s="346"/>
      <c r="O345" s="347"/>
      <c r="P345" s="346"/>
      <c r="Q345" s="347"/>
      <c r="R345" s="347"/>
      <c r="S345" s="347"/>
      <c r="T345" s="303"/>
    </row>
    <row r="346" spans="1:20">
      <c r="A346" s="302"/>
      <c r="E346" s="297"/>
      <c r="F346" s="346"/>
      <c r="G346" s="347"/>
      <c r="H346" s="346"/>
      <c r="I346" s="347"/>
      <c r="J346" s="346"/>
      <c r="K346" s="347"/>
      <c r="L346" s="346"/>
      <c r="M346" s="347"/>
      <c r="N346" s="346"/>
      <c r="O346" s="347"/>
      <c r="P346" s="346"/>
      <c r="Q346" s="347"/>
      <c r="R346" s="347"/>
      <c r="S346" s="347"/>
      <c r="T346" s="303"/>
    </row>
    <row r="347" spans="1:20">
      <c r="A347" s="316"/>
      <c r="E347" s="454"/>
      <c r="F347" s="296"/>
      <c r="G347" s="347"/>
      <c r="T347" s="303"/>
    </row>
    <row r="348" spans="1:20">
      <c r="A348" s="316"/>
      <c r="E348" s="454" t="s">
        <v>766</v>
      </c>
      <c r="F348" s="296"/>
      <c r="G348" s="347"/>
      <c r="I348" s="296"/>
      <c r="J348" s="296" t="s">
        <v>310</v>
      </c>
      <c r="T348" s="303"/>
    </row>
    <row r="349" spans="1:20">
      <c r="A349" s="316"/>
      <c r="E349" s="454"/>
      <c r="F349" s="296"/>
      <c r="G349" s="347"/>
      <c r="I349" s="296"/>
      <c r="J349" s="296" t="s">
        <v>311</v>
      </c>
      <c r="T349" s="303"/>
    </row>
    <row r="350" spans="1:20">
      <c r="A350" s="316"/>
      <c r="E350" s="454"/>
      <c r="F350" s="296"/>
      <c r="G350" s="347"/>
      <c r="I350" s="296"/>
      <c r="L350" s="296"/>
      <c r="T350" s="303"/>
    </row>
    <row r="351" spans="1:20">
      <c r="A351" s="316"/>
      <c r="E351" s="454"/>
      <c r="F351" s="296"/>
      <c r="G351" s="347"/>
      <c r="I351" s="296"/>
      <c r="L351" s="296"/>
      <c r="T351" s="303"/>
    </row>
    <row r="352" spans="1:20">
      <c r="A352" s="316"/>
      <c r="E352" s="454"/>
      <c r="F352" s="296"/>
      <c r="G352" s="347"/>
      <c r="I352" s="296"/>
      <c r="L352" s="296"/>
      <c r="T352" s="303"/>
    </row>
    <row r="353" spans="1:20" ht="25.5">
      <c r="A353" s="316"/>
      <c r="E353" s="701" t="s">
        <v>0</v>
      </c>
      <c r="F353" s="701"/>
      <c r="G353" s="701"/>
      <c r="H353" s="701"/>
      <c r="I353" s="701"/>
      <c r="J353" s="701"/>
      <c r="K353" s="701"/>
      <c r="L353" s="701"/>
      <c r="M353" s="701"/>
      <c r="N353" s="701"/>
      <c r="O353" s="701"/>
      <c r="P353" s="701"/>
      <c r="Q353" s="701"/>
      <c r="R353" s="415"/>
      <c r="S353" s="415"/>
      <c r="T353" s="303"/>
    </row>
    <row r="354" spans="1:20" ht="25.5">
      <c r="A354" s="316"/>
      <c r="E354" s="701" t="s">
        <v>179</v>
      </c>
      <c r="F354" s="701"/>
      <c r="G354" s="701"/>
      <c r="H354" s="701"/>
      <c r="I354" s="701"/>
      <c r="J354" s="701"/>
      <c r="K354" s="701"/>
      <c r="L354" s="701"/>
      <c r="M354" s="701"/>
      <c r="N354" s="701"/>
      <c r="O354" s="701"/>
      <c r="P354" s="701"/>
      <c r="Q354" s="701"/>
      <c r="R354" s="415"/>
      <c r="S354" s="415"/>
      <c r="T354" s="303"/>
    </row>
    <row r="355" spans="1:20" ht="30">
      <c r="A355" s="316"/>
      <c r="E355" s="702" t="s">
        <v>285</v>
      </c>
      <c r="F355" s="702"/>
      <c r="G355" s="702"/>
      <c r="H355" s="702"/>
      <c r="I355" s="702"/>
      <c r="J355" s="702"/>
      <c r="K355" s="702"/>
      <c r="L355" s="702"/>
      <c r="M355" s="702"/>
      <c r="N355" s="702"/>
      <c r="O355" s="702"/>
      <c r="P355" s="702"/>
      <c r="Q355" s="702"/>
      <c r="R355" s="415"/>
      <c r="S355" s="415"/>
      <c r="T355" s="303"/>
    </row>
    <row r="356" spans="1:20" ht="25.5">
      <c r="A356" s="316"/>
      <c r="E356" s="701" t="s">
        <v>760</v>
      </c>
      <c r="F356" s="701"/>
      <c r="G356" s="701"/>
      <c r="H356" s="701"/>
      <c r="I356" s="701"/>
      <c r="J356" s="701"/>
      <c r="K356" s="701"/>
      <c r="L356" s="701"/>
      <c r="M356" s="701"/>
      <c r="N356" s="701"/>
      <c r="O356" s="701"/>
      <c r="P356" s="701"/>
      <c r="Q356" s="701"/>
      <c r="R356" s="415"/>
      <c r="S356" s="415"/>
      <c r="T356" s="303"/>
    </row>
    <row r="357" spans="1:20" ht="25.5">
      <c r="A357" s="316"/>
      <c r="E357" s="442"/>
      <c r="F357" s="442"/>
      <c r="G357" s="442"/>
      <c r="H357" s="442"/>
      <c r="I357" s="442"/>
      <c r="J357" s="442"/>
      <c r="K357" s="442"/>
      <c r="L357" s="442"/>
      <c r="M357" s="442"/>
      <c r="N357" s="442"/>
      <c r="O357" s="442"/>
      <c r="P357" s="442"/>
      <c r="Q357" s="442"/>
      <c r="R357" s="442"/>
      <c r="S357" s="442"/>
      <c r="T357" s="303"/>
    </row>
    <row r="358" spans="1:20">
      <c r="A358" s="302"/>
      <c r="E358" s="317"/>
      <c r="F358" s="346"/>
      <c r="G358" s="347"/>
      <c r="T358" s="303"/>
    </row>
    <row r="359" spans="1:20" ht="27.2" customHeight="1">
      <c r="A359" s="302"/>
      <c r="E359" s="700" t="s">
        <v>312</v>
      </c>
      <c r="F359" s="700"/>
      <c r="G359" s="700"/>
      <c r="H359" s="700"/>
      <c r="I359" s="700"/>
      <c r="J359" s="700"/>
      <c r="K359" s="700"/>
      <c r="L359" s="700"/>
      <c r="M359" s="700"/>
      <c r="N359" s="700"/>
      <c r="O359" s="700"/>
      <c r="P359" s="700"/>
      <c r="Q359" s="700"/>
      <c r="R359" s="415"/>
      <c r="S359" s="415"/>
      <c r="T359" s="303"/>
    </row>
    <row r="360" spans="1:20" ht="27.2" customHeight="1" thickBot="1">
      <c r="A360" s="302"/>
      <c r="E360" s="468"/>
      <c r="F360" s="468"/>
      <c r="G360" s="468"/>
      <c r="H360" s="468"/>
      <c r="I360" s="468"/>
      <c r="J360" s="468"/>
      <c r="K360" s="468"/>
      <c r="L360" s="468"/>
      <c r="M360" s="468"/>
      <c r="N360" s="468"/>
      <c r="O360" s="468"/>
      <c r="Q360" s="415"/>
      <c r="R360" s="415"/>
      <c r="S360" s="415"/>
      <c r="T360" s="303"/>
    </row>
    <row r="361" spans="1:20" ht="21.75" customHeight="1" thickBot="1">
      <c r="A361" s="316"/>
      <c r="E361" s="688" t="s">
        <v>182</v>
      </c>
      <c r="F361" s="709" t="s">
        <v>398</v>
      </c>
      <c r="G361" s="710"/>
      <c r="H361" s="710"/>
      <c r="I361" s="711"/>
      <c r="J361" s="709" t="s">
        <v>743</v>
      </c>
      <c r="K361" s="710"/>
      <c r="L361" s="710"/>
      <c r="M361" s="711"/>
      <c r="N361" s="712" t="s">
        <v>183</v>
      </c>
      <c r="O361" s="713"/>
      <c r="P361" s="712" t="s">
        <v>184</v>
      </c>
      <c r="Q361" s="713"/>
      <c r="R361" s="629"/>
      <c r="S361" s="629"/>
      <c r="T361" s="303"/>
    </row>
    <row r="362" spans="1:20" ht="21.75" customHeight="1" thickBot="1">
      <c r="A362" s="316"/>
      <c r="E362" s="689"/>
      <c r="F362" s="672" t="s">
        <v>12</v>
      </c>
      <c r="G362" s="673"/>
      <c r="H362" s="672" t="s">
        <v>13</v>
      </c>
      <c r="I362" s="673"/>
      <c r="J362" s="672" t="s">
        <v>12</v>
      </c>
      <c r="K362" s="673"/>
      <c r="L362" s="672" t="s">
        <v>13</v>
      </c>
      <c r="M362" s="673"/>
      <c r="N362" s="714"/>
      <c r="O362" s="715"/>
      <c r="P362" s="714"/>
      <c r="Q362" s="715"/>
      <c r="R362" s="629"/>
      <c r="S362" s="629"/>
      <c r="T362" s="303"/>
    </row>
    <row r="363" spans="1:20" ht="21" thickBot="1">
      <c r="A363" s="316"/>
      <c r="E363" s="692"/>
      <c r="F363" s="344" t="s">
        <v>185</v>
      </c>
      <c r="G363" s="345" t="s">
        <v>186</v>
      </c>
      <c r="H363" s="344" t="s">
        <v>185</v>
      </c>
      <c r="I363" s="345" t="s">
        <v>186</v>
      </c>
      <c r="J363" s="344" t="s">
        <v>185</v>
      </c>
      <c r="K363" s="345" t="s">
        <v>186</v>
      </c>
      <c r="L363" s="344" t="s">
        <v>185</v>
      </c>
      <c r="M363" s="345" t="s">
        <v>186</v>
      </c>
      <c r="N363" s="344" t="s">
        <v>185</v>
      </c>
      <c r="O363" s="345" t="s">
        <v>186</v>
      </c>
      <c r="P363" s="344" t="s">
        <v>185</v>
      </c>
      <c r="Q363" s="345" t="s">
        <v>186</v>
      </c>
      <c r="R363" s="630"/>
      <c r="S363" s="630"/>
      <c r="T363" s="303"/>
    </row>
    <row r="364" spans="1:20" ht="21.75" thickTop="1" thickBot="1">
      <c r="A364" s="316"/>
      <c r="E364" s="311" t="s">
        <v>187</v>
      </c>
      <c r="F364" s="296"/>
      <c r="G364" s="347"/>
      <c r="T364" s="303"/>
    </row>
    <row r="365" spans="1:20" ht="21" thickTop="1">
      <c r="A365" s="270" t="s">
        <v>103</v>
      </c>
      <c r="B365" s="495" t="s">
        <v>287</v>
      </c>
      <c r="C365" s="495" t="s">
        <v>189</v>
      </c>
      <c r="D365" s="296" t="s">
        <v>189</v>
      </c>
      <c r="E365" s="299" t="s">
        <v>313</v>
      </c>
      <c r="F365" s="283">
        <f t="shared" ref="F365:Q365" si="108">F65</f>
        <v>45820</v>
      </c>
      <c r="G365" s="281">
        <f t="shared" si="108"/>
        <v>0.39583333333333331</v>
      </c>
      <c r="H365" s="280">
        <f t="shared" si="108"/>
        <v>45842</v>
      </c>
      <c r="I365" s="281">
        <f t="shared" si="108"/>
        <v>0.39583333333333331</v>
      </c>
      <c r="J365" s="280">
        <f t="shared" si="108"/>
        <v>45905</v>
      </c>
      <c r="K365" s="281" t="str">
        <f t="shared" si="108"/>
        <v>8:30</v>
      </c>
      <c r="L365" s="280">
        <f t="shared" si="108"/>
        <v>45923</v>
      </c>
      <c r="M365" s="281" t="str">
        <f t="shared" si="108"/>
        <v>8:30</v>
      </c>
      <c r="N365" s="280">
        <f t="shared" si="108"/>
        <v>45238</v>
      </c>
      <c r="O365" s="281">
        <f t="shared" si="108"/>
        <v>0.35416666666666669</v>
      </c>
      <c r="P365" s="280">
        <f t="shared" si="108"/>
        <v>0</v>
      </c>
      <c r="Q365" s="281">
        <f t="shared" si="108"/>
        <v>0</v>
      </c>
      <c r="R365" s="347"/>
      <c r="S365" s="347"/>
      <c r="T365" s="303"/>
    </row>
    <row r="366" spans="1:20">
      <c r="A366" s="316"/>
      <c r="E366" s="407" t="s">
        <v>290</v>
      </c>
      <c r="F366" s="355"/>
      <c r="G366" s="367"/>
      <c r="H366" s="355"/>
      <c r="I366" s="367"/>
      <c r="J366" s="355"/>
      <c r="K366" s="367"/>
      <c r="L366" s="355"/>
      <c r="M366" s="367"/>
      <c r="N366" s="355"/>
      <c r="O366" s="367"/>
      <c r="P366" s="355"/>
      <c r="Q366" s="367"/>
      <c r="R366" s="319"/>
      <c r="S366" s="319"/>
      <c r="T366" s="303"/>
    </row>
    <row r="367" spans="1:20">
      <c r="A367" s="270" t="s">
        <v>74</v>
      </c>
      <c r="B367" s="495" t="s">
        <v>287</v>
      </c>
      <c r="C367" s="495" t="s">
        <v>189</v>
      </c>
      <c r="D367" s="296" t="s">
        <v>189</v>
      </c>
      <c r="E367" s="310" t="s">
        <v>314</v>
      </c>
      <c r="F367" s="283">
        <f t="shared" ref="F367:M367" si="109">F43</f>
        <v>45817</v>
      </c>
      <c r="G367" s="281">
        <f t="shared" si="109"/>
        <v>0.375</v>
      </c>
      <c r="H367" s="283">
        <f t="shared" si="109"/>
        <v>45838</v>
      </c>
      <c r="I367" s="281" t="str">
        <f t="shared" si="109"/>
        <v>9:00</v>
      </c>
      <c r="J367" s="283">
        <f t="shared" si="109"/>
        <v>45901</v>
      </c>
      <c r="K367" s="281" t="str">
        <f t="shared" si="109"/>
        <v>9:00</v>
      </c>
      <c r="L367" s="283">
        <f t="shared" si="109"/>
        <v>45916</v>
      </c>
      <c r="M367" s="281" t="str">
        <f t="shared" si="109"/>
        <v>9:00</v>
      </c>
      <c r="N367" s="280">
        <f>N42</f>
        <v>45236</v>
      </c>
      <c r="O367" s="280" t="str">
        <f>O42</f>
        <v>15.30</v>
      </c>
      <c r="P367" s="280">
        <f>P42</f>
        <v>0</v>
      </c>
      <c r="Q367" s="280">
        <f>Q42</f>
        <v>0</v>
      </c>
      <c r="R367" s="346"/>
      <c r="S367" s="346"/>
      <c r="T367" s="303"/>
    </row>
    <row r="368" spans="1:20">
      <c r="A368" s="270" t="s">
        <v>64</v>
      </c>
      <c r="B368" s="495" t="s">
        <v>287</v>
      </c>
      <c r="C368" s="495" t="s">
        <v>189</v>
      </c>
      <c r="D368" s="296" t="s">
        <v>189</v>
      </c>
      <c r="E368" s="310" t="s">
        <v>315</v>
      </c>
      <c r="F368" s="283">
        <f t="shared" ref="F368:M368" si="110">F35</f>
        <v>45820</v>
      </c>
      <c r="G368" s="281">
        <f t="shared" si="110"/>
        <v>0.41666666666666669</v>
      </c>
      <c r="H368" s="283">
        <f t="shared" si="110"/>
        <v>45841</v>
      </c>
      <c r="I368" s="281">
        <f t="shared" si="110"/>
        <v>0.41666666666666669</v>
      </c>
      <c r="J368" s="283">
        <f t="shared" si="110"/>
        <v>45904</v>
      </c>
      <c r="K368" s="281">
        <f t="shared" si="110"/>
        <v>0.41666666666666669</v>
      </c>
      <c r="L368" s="283">
        <f t="shared" si="110"/>
        <v>45919</v>
      </c>
      <c r="M368" s="281">
        <f t="shared" si="110"/>
        <v>0.41666666666666669</v>
      </c>
      <c r="N368" s="283">
        <f>N68</f>
        <v>45239</v>
      </c>
      <c r="O368" s="281">
        <f>O68</f>
        <v>0.64583333333333337</v>
      </c>
      <c r="P368" s="283">
        <f>P68</f>
        <v>0</v>
      </c>
      <c r="Q368" s="281">
        <f>Q68</f>
        <v>0</v>
      </c>
      <c r="R368" s="347"/>
      <c r="S368" s="347"/>
      <c r="T368" s="303"/>
    </row>
    <row r="369" spans="1:20">
      <c r="A369" s="316"/>
      <c r="E369" s="407" t="s">
        <v>290</v>
      </c>
      <c r="F369" s="355"/>
      <c r="G369" s="367"/>
      <c r="H369" s="355"/>
      <c r="I369" s="367"/>
      <c r="J369" s="355"/>
      <c r="K369" s="367"/>
      <c r="L369" s="355"/>
      <c r="M369" s="367"/>
      <c r="N369" s="355"/>
      <c r="O369" s="367"/>
      <c r="P369" s="355"/>
      <c r="Q369" s="367"/>
      <c r="R369" s="319"/>
      <c r="S369" s="319"/>
      <c r="T369" s="303"/>
    </row>
    <row r="370" spans="1:20">
      <c r="A370" s="270" t="s">
        <v>73</v>
      </c>
      <c r="B370" s="495" t="s">
        <v>287</v>
      </c>
      <c r="C370" s="495" t="s">
        <v>189</v>
      </c>
      <c r="D370" s="296" t="s">
        <v>189</v>
      </c>
      <c r="E370" s="315" t="s">
        <v>773</v>
      </c>
      <c r="F370" s="283">
        <f t="shared" ref="F370:M370" si="111">F41</f>
        <v>45827</v>
      </c>
      <c r="G370" s="281" t="str">
        <f t="shared" si="111"/>
        <v>10:00</v>
      </c>
      <c r="H370" s="283">
        <f t="shared" si="111"/>
        <v>45848</v>
      </c>
      <c r="I370" s="281" t="str">
        <f t="shared" si="111"/>
        <v>10:00</v>
      </c>
      <c r="J370" s="283">
        <f t="shared" si="111"/>
        <v>45911</v>
      </c>
      <c r="K370" s="281" t="str">
        <f t="shared" si="111"/>
        <v>10:00</v>
      </c>
      <c r="L370" s="283">
        <f t="shared" si="111"/>
        <v>45926</v>
      </c>
      <c r="M370" s="281" t="str">
        <f t="shared" si="111"/>
        <v>10:00</v>
      </c>
      <c r="N370" s="283">
        <f>N19</f>
        <v>45239</v>
      </c>
      <c r="O370" s="281" t="str">
        <f>O19</f>
        <v>16.00</v>
      </c>
      <c r="P370" s="283">
        <f>P19</f>
        <v>0</v>
      </c>
      <c r="Q370" s="281">
        <f>Q19</f>
        <v>0</v>
      </c>
      <c r="R370" s="347"/>
      <c r="S370" s="347"/>
      <c r="T370" s="303"/>
    </row>
    <row r="371" spans="1:20">
      <c r="A371" s="270" t="s">
        <v>160</v>
      </c>
      <c r="B371" s="495" t="s">
        <v>287</v>
      </c>
      <c r="C371" s="495" t="s">
        <v>189</v>
      </c>
      <c r="D371" s="296" t="s">
        <v>189</v>
      </c>
      <c r="E371" s="315" t="s">
        <v>293</v>
      </c>
      <c r="F371" s="283">
        <f t="shared" ref="F371:Q371" si="112">F116</f>
        <v>45827</v>
      </c>
      <c r="G371" s="281" t="str">
        <f t="shared" si="112"/>
        <v>15:30</v>
      </c>
      <c r="H371" s="283">
        <f t="shared" si="112"/>
        <v>45848</v>
      </c>
      <c r="I371" s="281" t="str">
        <f t="shared" si="112"/>
        <v>15:30</v>
      </c>
      <c r="J371" s="283">
        <f t="shared" si="112"/>
        <v>45911</v>
      </c>
      <c r="K371" s="281" t="str">
        <f t="shared" si="112"/>
        <v>15:30</v>
      </c>
      <c r="L371" s="283">
        <f t="shared" si="112"/>
        <v>45926</v>
      </c>
      <c r="M371" s="281" t="str">
        <f t="shared" si="112"/>
        <v>15:30</v>
      </c>
      <c r="N371" s="283">
        <f t="shared" si="112"/>
        <v>45239</v>
      </c>
      <c r="O371" s="281">
        <f t="shared" si="112"/>
        <v>0.45833333333333331</v>
      </c>
      <c r="P371" s="283">
        <f t="shared" si="112"/>
        <v>0</v>
      </c>
      <c r="Q371" s="281">
        <f t="shared" si="112"/>
        <v>0</v>
      </c>
      <c r="R371" s="347"/>
      <c r="S371" s="347"/>
      <c r="T371" s="303"/>
    </row>
    <row r="372" spans="1:20" ht="21" thickBot="1">
      <c r="A372" s="302"/>
      <c r="E372" s="317"/>
      <c r="F372" s="346"/>
      <c r="G372" s="347"/>
      <c r="H372" s="346"/>
      <c r="I372" s="347"/>
      <c r="J372" s="346"/>
      <c r="K372" s="347"/>
      <c r="L372" s="346"/>
      <c r="M372" s="347"/>
      <c r="N372" s="346"/>
      <c r="O372" s="347"/>
      <c r="P372" s="346"/>
      <c r="Q372" s="347"/>
      <c r="R372" s="347"/>
      <c r="S372" s="347"/>
      <c r="T372" s="303"/>
    </row>
    <row r="373" spans="1:20" ht="21" thickTop="1">
      <c r="A373" s="302"/>
      <c r="E373" s="477" t="s">
        <v>197</v>
      </c>
      <c r="F373" s="296"/>
      <c r="G373" s="347"/>
      <c r="H373" s="296"/>
      <c r="I373" s="347"/>
      <c r="J373" s="296"/>
      <c r="K373" s="347"/>
      <c r="L373" s="296"/>
      <c r="M373" s="347"/>
      <c r="N373" s="296"/>
      <c r="O373" s="347"/>
      <c r="P373" s="296"/>
      <c r="Q373" s="347"/>
      <c r="R373" s="347"/>
      <c r="S373" s="347"/>
      <c r="T373" s="303"/>
    </row>
    <row r="374" spans="1:20">
      <c r="A374" s="270" t="s">
        <v>158</v>
      </c>
      <c r="B374" s="495" t="s">
        <v>287</v>
      </c>
      <c r="C374" s="495" t="s">
        <v>189</v>
      </c>
      <c r="D374" s="296" t="s">
        <v>198</v>
      </c>
      <c r="E374" s="310" t="s">
        <v>297</v>
      </c>
      <c r="F374" s="283">
        <f t="shared" ref="F374:M374" si="113">F114</f>
        <v>45819</v>
      </c>
      <c r="G374" s="281" t="str">
        <f t="shared" si="113"/>
        <v>10.00</v>
      </c>
      <c r="H374" s="280">
        <f t="shared" si="113"/>
        <v>45840</v>
      </c>
      <c r="I374" s="281" t="str">
        <f t="shared" si="113"/>
        <v>10.00</v>
      </c>
      <c r="J374" s="280">
        <f t="shared" si="113"/>
        <v>45903</v>
      </c>
      <c r="K374" s="281" t="str">
        <f t="shared" si="113"/>
        <v>10.00</v>
      </c>
      <c r="L374" s="280">
        <f t="shared" si="113"/>
        <v>45918</v>
      </c>
      <c r="M374" s="281" t="str">
        <f t="shared" si="113"/>
        <v>10.00</v>
      </c>
      <c r="N374" s="280" t="e">
        <f>#REF!</f>
        <v>#REF!</v>
      </c>
      <c r="O374" s="281" t="e">
        <f>#REF!</f>
        <v>#REF!</v>
      </c>
      <c r="P374" s="280" t="e">
        <f>#REF!</f>
        <v>#REF!</v>
      </c>
      <c r="Q374" s="281" t="e">
        <f>#REF!</f>
        <v>#REF!</v>
      </c>
      <c r="R374" s="347"/>
      <c r="S374" s="347"/>
      <c r="T374" s="303"/>
    </row>
    <row r="375" spans="1:20">
      <c r="A375" s="316"/>
      <c r="E375" s="407" t="s">
        <v>290</v>
      </c>
      <c r="F375" s="355"/>
      <c r="G375" s="367"/>
      <c r="H375" s="355"/>
      <c r="I375" s="367"/>
      <c r="J375" s="355"/>
      <c r="K375" s="367"/>
      <c r="L375" s="355"/>
      <c r="M375" s="367"/>
      <c r="N375" s="355"/>
      <c r="O375" s="367"/>
      <c r="P375" s="355"/>
      <c r="Q375" s="367"/>
      <c r="R375" s="319"/>
      <c r="S375" s="319"/>
      <c r="T375" s="303"/>
    </row>
    <row r="376" spans="1:20">
      <c r="A376" s="292" t="s">
        <v>116</v>
      </c>
      <c r="B376" s="495" t="s">
        <v>287</v>
      </c>
      <c r="C376" s="495" t="s">
        <v>189</v>
      </c>
      <c r="D376" s="296" t="s">
        <v>198</v>
      </c>
      <c r="E376" s="310" t="s">
        <v>295</v>
      </c>
      <c r="F376" s="283">
        <f t="shared" ref="F376:Q376" si="114">F77</f>
        <v>45824</v>
      </c>
      <c r="G376" s="281">
        <f t="shared" si="114"/>
        <v>0.375</v>
      </c>
      <c r="H376" s="280">
        <f t="shared" si="114"/>
        <v>45845</v>
      </c>
      <c r="I376" s="281">
        <f t="shared" si="114"/>
        <v>0.375</v>
      </c>
      <c r="J376" s="280">
        <f t="shared" si="114"/>
        <v>45904</v>
      </c>
      <c r="K376" s="281">
        <f t="shared" si="114"/>
        <v>0.375</v>
      </c>
      <c r="L376" s="280">
        <f t="shared" si="114"/>
        <v>45919</v>
      </c>
      <c r="M376" s="281">
        <f t="shared" si="114"/>
        <v>0.375</v>
      </c>
      <c r="N376" s="280">
        <f t="shared" si="114"/>
        <v>45236</v>
      </c>
      <c r="O376" s="281" t="str">
        <f t="shared" si="114"/>
        <v>9.00</v>
      </c>
      <c r="P376" s="280">
        <f t="shared" si="114"/>
        <v>0</v>
      </c>
      <c r="Q376" s="281">
        <f t="shared" si="114"/>
        <v>0</v>
      </c>
      <c r="R376" s="347"/>
      <c r="S376" s="347"/>
      <c r="T376" s="303"/>
    </row>
    <row r="377" spans="1:20">
      <c r="A377" s="292" t="s">
        <v>32</v>
      </c>
      <c r="B377" s="495" t="s">
        <v>287</v>
      </c>
      <c r="C377" s="495" t="s">
        <v>189</v>
      </c>
      <c r="D377" s="296" t="s">
        <v>198</v>
      </c>
      <c r="E377" s="310" t="s">
        <v>317</v>
      </c>
      <c r="F377" s="305">
        <f t="shared" ref="F377:Q377" si="115">F11</f>
        <v>45817</v>
      </c>
      <c r="G377" s="281" t="str">
        <f t="shared" si="115"/>
        <v>9.00</v>
      </c>
      <c r="H377" s="305">
        <f t="shared" si="115"/>
        <v>45849</v>
      </c>
      <c r="I377" s="281" t="str">
        <f t="shared" si="115"/>
        <v>9.00</v>
      </c>
      <c r="J377" s="305">
        <f t="shared" si="115"/>
        <v>45908</v>
      </c>
      <c r="K377" s="281" t="str">
        <f t="shared" si="115"/>
        <v>9.00</v>
      </c>
      <c r="L377" s="305">
        <f t="shared" si="115"/>
        <v>45923</v>
      </c>
      <c r="M377" s="281" t="str">
        <f t="shared" si="115"/>
        <v>15.00</v>
      </c>
      <c r="N377" s="305">
        <f t="shared" si="115"/>
        <v>45236</v>
      </c>
      <c r="O377" s="281" t="str">
        <f t="shared" si="115"/>
        <v>8:30</v>
      </c>
      <c r="P377" s="305">
        <f t="shared" si="115"/>
        <v>0</v>
      </c>
      <c r="Q377" s="281">
        <f t="shared" si="115"/>
        <v>0</v>
      </c>
      <c r="R377" s="347"/>
      <c r="S377" s="347"/>
      <c r="T377" s="303"/>
    </row>
    <row r="378" spans="1:20" ht="40.5">
      <c r="A378" s="270" t="s">
        <v>102</v>
      </c>
      <c r="B378" s="495" t="s">
        <v>287</v>
      </c>
      <c r="C378" s="495" t="s">
        <v>189</v>
      </c>
      <c r="D378" s="296" t="s">
        <v>198</v>
      </c>
      <c r="E378" s="310" t="s">
        <v>774</v>
      </c>
      <c r="F378" s="305">
        <f t="shared" ref="F378:Q378" si="116">F64</f>
        <v>45820</v>
      </c>
      <c r="G378" s="281" t="str">
        <f t="shared" si="116"/>
        <v>9:00</v>
      </c>
      <c r="H378" s="305">
        <f t="shared" si="116"/>
        <v>45848</v>
      </c>
      <c r="I378" s="281" t="str">
        <f t="shared" si="116"/>
        <v>9:00</v>
      </c>
      <c r="J378" s="305">
        <f t="shared" si="116"/>
        <v>45911</v>
      </c>
      <c r="K378" s="281" t="str">
        <f t="shared" si="116"/>
        <v>9:00</v>
      </c>
      <c r="L378" s="305">
        <f t="shared" si="116"/>
        <v>45926</v>
      </c>
      <c r="M378" s="281" t="str">
        <f t="shared" si="116"/>
        <v>9:00</v>
      </c>
      <c r="N378" s="305">
        <f t="shared" si="116"/>
        <v>45240</v>
      </c>
      <c r="O378" s="281">
        <f t="shared" si="116"/>
        <v>0.375</v>
      </c>
      <c r="P378" s="305">
        <f t="shared" si="116"/>
        <v>0</v>
      </c>
      <c r="Q378" s="281">
        <f t="shared" si="116"/>
        <v>0</v>
      </c>
      <c r="R378" s="347"/>
      <c r="S378" s="347"/>
      <c r="T378" s="303"/>
    </row>
    <row r="379" spans="1:20">
      <c r="A379" s="270" t="s">
        <v>69</v>
      </c>
      <c r="B379" s="495" t="s">
        <v>287</v>
      </c>
      <c r="C379" s="495" t="s">
        <v>189</v>
      </c>
      <c r="D379" s="296" t="s">
        <v>198</v>
      </c>
      <c r="E379" s="310" t="s">
        <v>298</v>
      </c>
      <c r="F379" s="305">
        <f t="shared" ref="F379:Q379" si="117">F39</f>
        <v>45825</v>
      </c>
      <c r="G379" s="351" t="str">
        <f t="shared" si="117"/>
        <v>9:00</v>
      </c>
      <c r="H379" s="305">
        <f t="shared" si="117"/>
        <v>45846</v>
      </c>
      <c r="I379" s="351" t="str">
        <f t="shared" si="117"/>
        <v>9:00</v>
      </c>
      <c r="J379" s="305">
        <f t="shared" si="117"/>
        <v>45909</v>
      </c>
      <c r="K379" s="351" t="str">
        <f t="shared" si="117"/>
        <v>9:00</v>
      </c>
      <c r="L379" s="305">
        <f t="shared" si="117"/>
        <v>45924</v>
      </c>
      <c r="M379" s="351">
        <f t="shared" si="117"/>
        <v>0.5</v>
      </c>
      <c r="N379" s="305">
        <f t="shared" si="117"/>
        <v>45240</v>
      </c>
      <c r="O379" s="351">
        <f t="shared" si="117"/>
        <v>0.375</v>
      </c>
      <c r="P379" s="305">
        <f t="shared" si="117"/>
        <v>0</v>
      </c>
      <c r="Q379" s="351">
        <f t="shared" si="117"/>
        <v>0</v>
      </c>
      <c r="R379" s="353"/>
      <c r="S379" s="353"/>
      <c r="T379" s="303"/>
    </row>
    <row r="380" spans="1:20">
      <c r="A380" s="316"/>
      <c r="E380" s="407" t="s">
        <v>290</v>
      </c>
      <c r="F380" s="355"/>
      <c r="G380" s="367"/>
      <c r="H380" s="355"/>
      <c r="I380" s="367"/>
      <c r="J380" s="355"/>
      <c r="K380" s="367"/>
      <c r="L380" s="355"/>
      <c r="M380" s="367"/>
      <c r="N380" s="355"/>
      <c r="O380" s="367"/>
      <c r="P380" s="355"/>
      <c r="Q380" s="367"/>
      <c r="R380" s="319"/>
      <c r="S380" s="319"/>
      <c r="T380" s="303"/>
    </row>
    <row r="381" spans="1:20">
      <c r="A381" s="270" t="s">
        <v>112</v>
      </c>
      <c r="B381" s="495" t="s">
        <v>287</v>
      </c>
      <c r="C381" s="495" t="s">
        <v>189</v>
      </c>
      <c r="D381" s="296" t="s">
        <v>189</v>
      </c>
      <c r="E381" s="315" t="s">
        <v>299</v>
      </c>
      <c r="F381" s="283">
        <f t="shared" ref="F381:Q381" si="118">F73</f>
        <v>45818</v>
      </c>
      <c r="G381" s="281">
        <f t="shared" si="118"/>
        <v>0.625</v>
      </c>
      <c r="H381" s="283">
        <f t="shared" si="118"/>
        <v>45839</v>
      </c>
      <c r="I381" s="281">
        <f t="shared" si="118"/>
        <v>0.625</v>
      </c>
      <c r="J381" s="283">
        <f t="shared" si="118"/>
        <v>45902</v>
      </c>
      <c r="K381" s="281" t="str">
        <f t="shared" si="118"/>
        <v>10:00</v>
      </c>
      <c r="L381" s="283">
        <f t="shared" si="118"/>
        <v>45917</v>
      </c>
      <c r="M381" s="281" t="str">
        <f t="shared" si="118"/>
        <v>10:00</v>
      </c>
      <c r="N381" s="283">
        <f t="shared" si="118"/>
        <v>45236</v>
      </c>
      <c r="O381" s="281" t="str">
        <f t="shared" si="118"/>
        <v>9.00</v>
      </c>
      <c r="P381" s="283">
        <f t="shared" si="118"/>
        <v>0</v>
      </c>
      <c r="Q381" s="281">
        <f t="shared" si="118"/>
        <v>0</v>
      </c>
      <c r="R381" s="347"/>
      <c r="S381" s="347"/>
      <c r="T381" s="303"/>
    </row>
    <row r="382" spans="1:20">
      <c r="A382" s="270" t="s">
        <v>61</v>
      </c>
      <c r="B382" s="495" t="s">
        <v>287</v>
      </c>
      <c r="C382" s="495" t="s">
        <v>189</v>
      </c>
      <c r="D382" s="296" t="s">
        <v>189</v>
      </c>
      <c r="E382" s="315" t="s">
        <v>300</v>
      </c>
      <c r="F382" s="283">
        <f t="shared" ref="F382:M382" si="119">F34</f>
        <v>45826</v>
      </c>
      <c r="G382" s="281" t="str">
        <f t="shared" si="119"/>
        <v>9.00</v>
      </c>
      <c r="H382" s="283">
        <f t="shared" si="119"/>
        <v>45847</v>
      </c>
      <c r="I382" s="281" t="str">
        <f t="shared" si="119"/>
        <v>9.00</v>
      </c>
      <c r="J382" s="283">
        <f t="shared" si="119"/>
        <v>45910</v>
      </c>
      <c r="K382" s="281" t="str">
        <f t="shared" si="119"/>
        <v>15.00</v>
      </c>
      <c r="L382" s="283">
        <f t="shared" si="119"/>
        <v>45925</v>
      </c>
      <c r="M382" s="281" t="str">
        <f t="shared" si="119"/>
        <v>15.00</v>
      </c>
      <c r="N382" s="283">
        <f>N33</f>
        <v>45236</v>
      </c>
      <c r="O382" s="281">
        <f>O33</f>
        <v>0.625</v>
      </c>
      <c r="P382" s="283">
        <f>P33</f>
        <v>0</v>
      </c>
      <c r="Q382" s="281">
        <f>Q33</f>
        <v>0</v>
      </c>
      <c r="R382" s="347"/>
      <c r="S382" s="347"/>
      <c r="T382" s="303"/>
    </row>
    <row r="383" spans="1:20" ht="21" thickBot="1">
      <c r="A383" s="302"/>
      <c r="E383" s="317"/>
      <c r="F383" s="346"/>
      <c r="G383" s="347"/>
      <c r="T383" s="303"/>
    </row>
    <row r="384" spans="1:20" ht="21.75" thickTop="1" thickBot="1">
      <c r="A384" s="302"/>
      <c r="E384" s="311" t="s">
        <v>208</v>
      </c>
      <c r="F384" s="346"/>
      <c r="G384" s="347"/>
      <c r="T384" s="303"/>
    </row>
    <row r="385" spans="1:20" s="297" customFormat="1" ht="21" thickTop="1">
      <c r="A385" s="299" t="s">
        <v>142</v>
      </c>
      <c r="B385" s="495" t="s">
        <v>287</v>
      </c>
      <c r="C385" s="297" t="s">
        <v>198</v>
      </c>
      <c r="D385" s="297" t="s">
        <v>189</v>
      </c>
      <c r="E385" s="315" t="s">
        <v>289</v>
      </c>
      <c r="F385" s="283">
        <f t="shared" ref="F385:Q385" si="120">F101</f>
        <v>45821</v>
      </c>
      <c r="G385" s="281" t="str">
        <f t="shared" si="120"/>
        <v>8:30</v>
      </c>
      <c r="H385" s="283">
        <f t="shared" si="120"/>
        <v>45842</v>
      </c>
      <c r="I385" s="281" t="str">
        <f t="shared" si="120"/>
        <v>8:30</v>
      </c>
      <c r="J385" s="283">
        <f t="shared" si="120"/>
        <v>45905</v>
      </c>
      <c r="K385" s="281" t="str">
        <f t="shared" si="120"/>
        <v>8:30</v>
      </c>
      <c r="L385" s="283">
        <f t="shared" si="120"/>
        <v>45923</v>
      </c>
      <c r="M385" s="281" t="str">
        <f t="shared" si="120"/>
        <v>8:30</v>
      </c>
      <c r="N385" s="283">
        <f t="shared" si="120"/>
        <v>45237</v>
      </c>
      <c r="O385" s="281">
        <f t="shared" si="120"/>
        <v>0.35416666666666669</v>
      </c>
      <c r="P385" s="283">
        <f t="shared" si="120"/>
        <v>0</v>
      </c>
      <c r="Q385" s="281">
        <f t="shared" si="120"/>
        <v>0</v>
      </c>
      <c r="R385" s="347"/>
      <c r="S385" s="347"/>
    </row>
    <row r="386" spans="1:20" s="297" customFormat="1">
      <c r="E386" s="407" t="s">
        <v>290</v>
      </c>
    </row>
    <row r="387" spans="1:20" s="297" customFormat="1" ht="22.5" customHeight="1">
      <c r="A387" s="299" t="s">
        <v>108</v>
      </c>
      <c r="B387" s="495" t="s">
        <v>287</v>
      </c>
      <c r="C387" s="297" t="s">
        <v>198</v>
      </c>
      <c r="D387" s="297" t="s">
        <v>189</v>
      </c>
      <c r="E387" s="315" t="s">
        <v>303</v>
      </c>
      <c r="F387" s="283">
        <f t="shared" ref="F387:M387" si="121">+F69</f>
        <v>45825</v>
      </c>
      <c r="G387" s="283" t="str">
        <f t="shared" si="121"/>
        <v>15.00</v>
      </c>
      <c r="H387" s="283">
        <f t="shared" si="121"/>
        <v>45846</v>
      </c>
      <c r="I387" s="283" t="str">
        <f t="shared" si="121"/>
        <v>9:00</v>
      </c>
      <c r="J387" s="283">
        <f t="shared" si="121"/>
        <v>45909</v>
      </c>
      <c r="K387" s="283" t="str">
        <f t="shared" si="121"/>
        <v>15.00</v>
      </c>
      <c r="L387" s="283">
        <f t="shared" si="121"/>
        <v>45924</v>
      </c>
      <c r="M387" s="283">
        <f t="shared" si="121"/>
        <v>0.375</v>
      </c>
      <c r="N387" s="283" t="e">
        <f>#REF!</f>
        <v>#REF!</v>
      </c>
      <c r="O387" s="281" t="e">
        <f>#REF!</f>
        <v>#REF!</v>
      </c>
      <c r="P387" s="283" t="e">
        <f>#REF!</f>
        <v>#REF!</v>
      </c>
      <c r="Q387" s="281" t="e">
        <f>#REF!</f>
        <v>#REF!</v>
      </c>
      <c r="R387" s="347"/>
      <c r="S387" s="347"/>
    </row>
    <row r="388" spans="1:20" ht="40.5">
      <c r="A388" s="299" t="s">
        <v>121</v>
      </c>
      <c r="B388" s="495" t="s">
        <v>287</v>
      </c>
      <c r="C388" s="297" t="s">
        <v>198</v>
      </c>
      <c r="D388" s="297" t="s">
        <v>189</v>
      </c>
      <c r="E388" s="315" t="s">
        <v>304</v>
      </c>
      <c r="F388" s="283">
        <f t="shared" ref="F388:Q388" si="122">F82</f>
        <v>45827</v>
      </c>
      <c r="G388" s="283" t="str">
        <f t="shared" si="122"/>
        <v>15:30</v>
      </c>
      <c r="H388" s="283">
        <f t="shared" si="122"/>
        <v>45848</v>
      </c>
      <c r="I388" s="283" t="str">
        <f t="shared" si="122"/>
        <v>15:30</v>
      </c>
      <c r="J388" s="283">
        <f t="shared" si="122"/>
        <v>45910</v>
      </c>
      <c r="K388" s="281" t="str">
        <f t="shared" si="122"/>
        <v>15:30</v>
      </c>
      <c r="L388" s="283">
        <f t="shared" si="122"/>
        <v>45925</v>
      </c>
      <c r="M388" s="281" t="str">
        <f t="shared" si="122"/>
        <v>15:30</v>
      </c>
      <c r="N388" s="283">
        <f t="shared" si="122"/>
        <v>45236</v>
      </c>
      <c r="O388" s="281">
        <f t="shared" si="122"/>
        <v>0.66666666666666663</v>
      </c>
      <c r="P388" s="283">
        <f t="shared" si="122"/>
        <v>0</v>
      </c>
      <c r="Q388" s="281">
        <f t="shared" si="122"/>
        <v>0</v>
      </c>
      <c r="R388" s="347"/>
      <c r="S388" s="347"/>
      <c r="T388" s="303"/>
    </row>
    <row r="389" spans="1:20">
      <c r="A389" s="302"/>
      <c r="E389" s="407" t="s">
        <v>290</v>
      </c>
      <c r="F389" s="346"/>
      <c r="G389" s="347"/>
      <c r="H389" s="346"/>
      <c r="I389" s="347"/>
      <c r="J389" s="346"/>
      <c r="K389" s="347"/>
      <c r="L389" s="346"/>
      <c r="M389" s="347"/>
      <c r="N389" s="346"/>
      <c r="O389" s="347"/>
      <c r="P389" s="346"/>
      <c r="Q389" s="347"/>
      <c r="R389" s="347"/>
      <c r="S389" s="347"/>
      <c r="T389" s="303"/>
    </row>
    <row r="390" spans="1:20">
      <c r="A390" s="299" t="s">
        <v>165</v>
      </c>
      <c r="B390" s="495" t="s">
        <v>287</v>
      </c>
      <c r="C390" s="297" t="s">
        <v>198</v>
      </c>
      <c r="D390" s="297" t="s">
        <v>189</v>
      </c>
      <c r="E390" s="315" t="s">
        <v>302</v>
      </c>
      <c r="F390" s="283">
        <f t="shared" ref="F390:M390" si="123">F119</f>
        <v>45819</v>
      </c>
      <c r="G390" s="281" t="str">
        <f t="shared" si="123"/>
        <v>8.30</v>
      </c>
      <c r="H390" s="283">
        <f t="shared" si="123"/>
        <v>45840</v>
      </c>
      <c r="I390" s="281" t="str">
        <f t="shared" si="123"/>
        <v>8.30</v>
      </c>
      <c r="J390" s="283">
        <f t="shared" si="123"/>
        <v>45903</v>
      </c>
      <c r="K390" s="281" t="str">
        <f t="shared" si="123"/>
        <v>8.30</v>
      </c>
      <c r="L390" s="283">
        <f t="shared" si="123"/>
        <v>45918</v>
      </c>
      <c r="M390" s="281" t="str">
        <f t="shared" si="123"/>
        <v>8.30</v>
      </c>
      <c r="N390" s="283" t="e">
        <f>#REF!</f>
        <v>#REF!</v>
      </c>
      <c r="O390" s="281" t="e">
        <f>#REF!</f>
        <v>#REF!</v>
      </c>
      <c r="P390" s="283" t="e">
        <f>#REF!</f>
        <v>#REF!</v>
      </c>
      <c r="Q390" s="281" t="e">
        <f>#REF!</f>
        <v>#REF!</v>
      </c>
      <c r="R390" s="347"/>
      <c r="S390" s="347"/>
      <c r="T390" s="303"/>
    </row>
    <row r="391" spans="1:20" ht="28.5" customHeight="1">
      <c r="A391" s="270" t="s">
        <v>164</v>
      </c>
      <c r="B391" s="495" t="s">
        <v>287</v>
      </c>
      <c r="C391" s="297" t="s">
        <v>198</v>
      </c>
      <c r="D391" s="297" t="s">
        <v>189</v>
      </c>
      <c r="E391" s="315" t="s">
        <v>319</v>
      </c>
      <c r="F391" s="283">
        <f>+F118</f>
        <v>45828</v>
      </c>
      <c r="G391" s="281">
        <f>G118</f>
        <v>0.41666666666666669</v>
      </c>
      <c r="H391" s="283">
        <f>+H118</f>
        <v>45849</v>
      </c>
      <c r="I391" s="281">
        <f>I118</f>
        <v>0.41666666666666669</v>
      </c>
      <c r="J391" s="283">
        <f>+J118</f>
        <v>45904</v>
      </c>
      <c r="K391" s="281">
        <f>K118</f>
        <v>0.41666666666666669</v>
      </c>
      <c r="L391" s="283">
        <f>+L118</f>
        <v>45922</v>
      </c>
      <c r="M391" s="281">
        <f>+M118</f>
        <v>0.41666666666666669</v>
      </c>
      <c r="N391" s="283">
        <f>N75</f>
        <v>45238</v>
      </c>
      <c r="O391" s="281" t="str">
        <f>O75</f>
        <v>8.30</v>
      </c>
      <c r="P391" s="283">
        <f>P75</f>
        <v>0</v>
      </c>
      <c r="Q391" s="281">
        <f>Q75</f>
        <v>0</v>
      </c>
      <c r="R391" s="347"/>
      <c r="S391" s="347"/>
      <c r="T391" s="303"/>
    </row>
    <row r="392" spans="1:20">
      <c r="A392" s="302"/>
      <c r="E392" s="407" t="s">
        <v>290</v>
      </c>
      <c r="F392" s="346"/>
      <c r="G392" s="347"/>
      <c r="H392" s="346"/>
      <c r="I392" s="347"/>
      <c r="J392" s="346"/>
      <c r="K392" s="347"/>
      <c r="L392" s="346"/>
      <c r="M392" s="347"/>
      <c r="N392" s="346"/>
      <c r="O392" s="347"/>
      <c r="P392" s="346"/>
      <c r="Q392" s="347"/>
      <c r="R392" s="347"/>
      <c r="S392" s="347"/>
      <c r="T392" s="303"/>
    </row>
    <row r="393" spans="1:20" ht="40.5">
      <c r="A393" s="270" t="s">
        <v>113</v>
      </c>
      <c r="B393" s="495" t="s">
        <v>287</v>
      </c>
      <c r="C393" s="297" t="s">
        <v>198</v>
      </c>
      <c r="D393" s="297" t="s">
        <v>189</v>
      </c>
      <c r="E393" s="315" t="s">
        <v>320</v>
      </c>
      <c r="F393" s="283">
        <f t="shared" ref="F393:Q393" si="124">F74</f>
        <v>45820</v>
      </c>
      <c r="G393" s="281" t="str">
        <f t="shared" si="124"/>
        <v>9:00</v>
      </c>
      <c r="H393" s="283">
        <f t="shared" si="124"/>
        <v>45841</v>
      </c>
      <c r="I393" s="281" t="str">
        <f t="shared" si="124"/>
        <v>9:00</v>
      </c>
      <c r="J393" s="283">
        <f t="shared" si="124"/>
        <v>45911</v>
      </c>
      <c r="K393" s="281">
        <f t="shared" si="124"/>
        <v>0.625</v>
      </c>
      <c r="L393" s="283">
        <f t="shared" si="124"/>
        <v>45926</v>
      </c>
      <c r="M393" s="281" t="str">
        <f t="shared" si="124"/>
        <v>15:00</v>
      </c>
      <c r="N393" s="283">
        <f t="shared" si="124"/>
        <v>45240</v>
      </c>
      <c r="O393" s="281" t="str">
        <f t="shared" si="124"/>
        <v>9.30</v>
      </c>
      <c r="P393" s="283">
        <f t="shared" si="124"/>
        <v>0</v>
      </c>
      <c r="Q393" s="281">
        <f t="shared" si="124"/>
        <v>0</v>
      </c>
      <c r="R393" s="347"/>
      <c r="S393" s="347"/>
      <c r="T393" s="303"/>
    </row>
    <row r="394" spans="1:20" s="297" customFormat="1">
      <c r="A394" s="299" t="s">
        <v>40</v>
      </c>
      <c r="B394" s="495" t="s">
        <v>287</v>
      </c>
      <c r="C394" s="297" t="s">
        <v>198</v>
      </c>
      <c r="D394" s="297" t="s">
        <v>189</v>
      </c>
      <c r="E394" s="315" t="s">
        <v>306</v>
      </c>
      <c r="F394" s="283">
        <f t="shared" ref="F394:Q394" si="125">F18</f>
        <v>45826</v>
      </c>
      <c r="G394" s="281" t="str">
        <f t="shared" si="125"/>
        <v>9:00</v>
      </c>
      <c r="H394" s="283">
        <f t="shared" si="125"/>
        <v>45847</v>
      </c>
      <c r="I394" s="281" t="str">
        <f t="shared" si="125"/>
        <v>9:00</v>
      </c>
      <c r="J394" s="283">
        <f t="shared" si="125"/>
        <v>45908</v>
      </c>
      <c r="K394" s="281" t="str">
        <f t="shared" si="125"/>
        <v>9:00</v>
      </c>
      <c r="L394" s="283">
        <f t="shared" si="125"/>
        <v>45923</v>
      </c>
      <c r="M394" s="281" t="str">
        <f t="shared" si="125"/>
        <v>9:00</v>
      </c>
      <c r="N394" s="283">
        <f t="shared" si="125"/>
        <v>45238</v>
      </c>
      <c r="O394" s="281">
        <f t="shared" si="125"/>
        <v>0.375</v>
      </c>
      <c r="P394" s="283">
        <f t="shared" si="125"/>
        <v>0</v>
      </c>
      <c r="Q394" s="281">
        <f t="shared" si="125"/>
        <v>0</v>
      </c>
      <c r="R394" s="347"/>
      <c r="S394" s="347"/>
    </row>
    <row r="395" spans="1:20" s="297" customFormat="1">
      <c r="A395" s="584" t="s">
        <v>169</v>
      </c>
      <c r="B395" s="495"/>
      <c r="E395" s="501" t="s">
        <v>308</v>
      </c>
      <c r="F395" s="413">
        <f>+F121</f>
        <v>45820</v>
      </c>
      <c r="G395" s="413" t="str">
        <f>+G121</f>
        <v>9.00</v>
      </c>
      <c r="H395" s="413">
        <f>+H121</f>
        <v>45841</v>
      </c>
      <c r="I395" s="281">
        <f>I121</f>
        <v>0.375</v>
      </c>
      <c r="J395" s="413">
        <f>+J121</f>
        <v>45908</v>
      </c>
      <c r="K395" s="281">
        <f>K121</f>
        <v>0.375</v>
      </c>
      <c r="L395" s="413">
        <f>+L121</f>
        <v>45923</v>
      </c>
      <c r="M395" s="281">
        <f>+M121</f>
        <v>0.375</v>
      </c>
      <c r="N395" s="283">
        <f>N93</f>
        <v>45238</v>
      </c>
      <c r="O395" s="281">
        <f>O93</f>
        <v>0.625</v>
      </c>
      <c r="P395" s="283">
        <f>P93</f>
        <v>0</v>
      </c>
      <c r="Q395" s="281">
        <f>Q93</f>
        <v>0</v>
      </c>
      <c r="R395" s="347"/>
      <c r="S395" s="347"/>
    </row>
    <row r="396" spans="1:20" s="297" customFormat="1" ht="40.5">
      <c r="A396" s="299" t="s">
        <v>117</v>
      </c>
      <c r="B396" s="635"/>
      <c r="C396" s="299"/>
      <c r="D396" s="299"/>
      <c r="E396" s="315" t="s">
        <v>775</v>
      </c>
      <c r="F396" s="280">
        <f t="shared" ref="F396:M396" si="126">+F78</f>
        <v>45818</v>
      </c>
      <c r="G396" s="280" t="str">
        <f t="shared" si="126"/>
        <v>8:30</v>
      </c>
      <c r="H396" s="280">
        <f t="shared" si="126"/>
        <v>45839</v>
      </c>
      <c r="I396" s="280" t="str">
        <f t="shared" si="126"/>
        <v>8:30</v>
      </c>
      <c r="J396" s="280">
        <f t="shared" si="126"/>
        <v>45903</v>
      </c>
      <c r="K396" s="280" t="str">
        <f t="shared" si="126"/>
        <v>8:30</v>
      </c>
      <c r="L396" s="280">
        <f t="shared" si="126"/>
        <v>45918</v>
      </c>
      <c r="M396" s="281">
        <f t="shared" si="126"/>
        <v>0.625</v>
      </c>
      <c r="N396" s="346"/>
      <c r="O396" s="347"/>
      <c r="P396" s="346"/>
      <c r="Q396" s="347"/>
      <c r="R396" s="347"/>
      <c r="S396" s="347"/>
    </row>
    <row r="397" spans="1:20" ht="11.25" customHeight="1" thickBot="1">
      <c r="A397" s="302"/>
      <c r="E397" s="317"/>
      <c r="F397" s="346"/>
      <c r="G397" s="347"/>
      <c r="T397" s="303"/>
    </row>
    <row r="398" spans="1:20" ht="21.75" thickTop="1" thickBot="1">
      <c r="A398" s="302"/>
      <c r="E398" s="311" t="s">
        <v>214</v>
      </c>
      <c r="F398" s="296"/>
      <c r="G398" s="347"/>
      <c r="H398" s="296"/>
      <c r="I398" s="347"/>
      <c r="J398" s="296"/>
      <c r="K398" s="347"/>
      <c r="L398" s="296"/>
      <c r="M398" s="347"/>
      <c r="N398" s="296"/>
      <c r="O398" s="347"/>
      <c r="P398" s="296"/>
      <c r="Q398" s="347"/>
      <c r="R398" s="347"/>
      <c r="S398" s="347"/>
      <c r="T398" s="303"/>
    </row>
    <row r="399" spans="1:20" ht="21" thickTop="1">
      <c r="A399" s="270" t="s">
        <v>151</v>
      </c>
      <c r="B399" s="495" t="s">
        <v>287</v>
      </c>
      <c r="C399" s="495" t="s">
        <v>198</v>
      </c>
      <c r="D399" s="296" t="s">
        <v>198</v>
      </c>
      <c r="E399" s="299" t="s">
        <v>322</v>
      </c>
      <c r="F399" s="305">
        <f t="shared" ref="F399:Q399" si="127">F109</f>
        <v>45820</v>
      </c>
      <c r="G399" s="281" t="str">
        <f t="shared" si="127"/>
        <v>8:30</v>
      </c>
      <c r="H399" s="305">
        <f t="shared" si="127"/>
        <v>45842</v>
      </c>
      <c r="I399" s="281" t="str">
        <f t="shared" si="127"/>
        <v>8:30</v>
      </c>
      <c r="J399" s="305">
        <f t="shared" si="127"/>
        <v>45904</v>
      </c>
      <c r="K399" s="281" t="str">
        <f t="shared" si="127"/>
        <v>8:30</v>
      </c>
      <c r="L399" s="305">
        <f t="shared" si="127"/>
        <v>45922</v>
      </c>
      <c r="M399" s="281" t="str">
        <f t="shared" si="127"/>
        <v>8:30</v>
      </c>
      <c r="N399" s="305">
        <f t="shared" si="127"/>
        <v>45237</v>
      </c>
      <c r="O399" s="281" t="str">
        <f t="shared" si="127"/>
        <v>8.30</v>
      </c>
      <c r="P399" s="305">
        <f t="shared" si="127"/>
        <v>0</v>
      </c>
      <c r="Q399" s="281">
        <f t="shared" si="127"/>
        <v>0</v>
      </c>
      <c r="R399" s="347"/>
      <c r="S399" s="347"/>
      <c r="T399" s="303"/>
    </row>
    <row r="400" spans="1:20">
      <c r="A400" s="302"/>
      <c r="E400" s="297"/>
      <c r="F400" s="346"/>
      <c r="G400" s="347"/>
      <c r="H400" s="346"/>
      <c r="I400" s="347"/>
      <c r="J400" s="346"/>
      <c r="K400" s="347"/>
      <c r="L400" s="346"/>
      <c r="M400" s="347"/>
      <c r="N400" s="346"/>
      <c r="O400" s="347"/>
      <c r="P400" s="346"/>
      <c r="Q400" s="347"/>
      <c r="R400" s="347"/>
      <c r="S400" s="347"/>
      <c r="T400" s="303"/>
    </row>
    <row r="401" spans="1:20">
      <c r="A401" s="302"/>
      <c r="E401" s="297"/>
      <c r="F401" s="346"/>
      <c r="G401" s="347"/>
      <c r="H401" s="346"/>
      <c r="I401" s="347"/>
      <c r="J401" s="346"/>
      <c r="K401" s="347"/>
      <c r="L401" s="346"/>
      <c r="M401" s="347"/>
      <c r="N401" s="346"/>
      <c r="O401" s="347"/>
      <c r="P401" s="346"/>
      <c r="Q401" s="347"/>
      <c r="R401" s="347"/>
      <c r="S401" s="347"/>
      <c r="T401" s="303"/>
    </row>
    <row r="402" spans="1:20">
      <c r="A402" s="316"/>
      <c r="E402" s="454"/>
      <c r="F402" s="296"/>
      <c r="G402" s="347"/>
      <c r="T402" s="303"/>
    </row>
    <row r="403" spans="1:20">
      <c r="A403" s="316"/>
      <c r="E403" s="454" t="s">
        <v>766</v>
      </c>
      <c r="F403" s="296"/>
      <c r="G403" s="347"/>
      <c r="I403" s="296"/>
      <c r="J403" s="296" t="s">
        <v>310</v>
      </c>
      <c r="T403" s="303"/>
    </row>
    <row r="404" spans="1:20">
      <c r="A404" s="316"/>
      <c r="E404" s="454"/>
      <c r="F404" s="296"/>
      <c r="G404" s="347"/>
      <c r="I404" s="296"/>
      <c r="J404" s="296" t="s">
        <v>311</v>
      </c>
      <c r="T404" s="303"/>
    </row>
    <row r="405" spans="1:20">
      <c r="A405" s="316"/>
      <c r="E405" s="454"/>
      <c r="F405" s="296"/>
      <c r="G405" s="347"/>
      <c r="I405" s="296"/>
      <c r="L405" s="296"/>
      <c r="T405" s="303"/>
    </row>
    <row r="406" spans="1:20">
      <c r="A406" s="302"/>
      <c r="E406" s="297"/>
      <c r="F406" s="346"/>
      <c r="G406" s="347"/>
      <c r="H406" s="346"/>
      <c r="I406" s="347"/>
      <c r="J406" s="346"/>
      <c r="K406" s="347"/>
      <c r="L406" s="346"/>
      <c r="M406" s="347"/>
      <c r="T406" s="303"/>
    </row>
    <row r="407" spans="1:20">
      <c r="A407" s="302"/>
      <c r="E407" s="454"/>
      <c r="F407" s="346"/>
      <c r="G407" s="347"/>
      <c r="H407" s="346"/>
      <c r="I407" s="347"/>
      <c r="J407" s="346"/>
      <c r="K407" s="347"/>
      <c r="L407" s="346"/>
      <c r="M407" s="347"/>
      <c r="T407" s="303"/>
    </row>
    <row r="408" spans="1:20" ht="25.5">
      <c r="A408" s="316"/>
      <c r="E408" s="701" t="s">
        <v>0</v>
      </c>
      <c r="F408" s="701"/>
      <c r="G408" s="701"/>
      <c r="H408" s="701"/>
      <c r="I408" s="701"/>
      <c r="J408" s="701"/>
      <c r="K408" s="701"/>
      <c r="L408" s="701"/>
      <c r="M408" s="701"/>
      <c r="N408" s="701"/>
      <c r="O408" s="701"/>
      <c r="P408" s="701"/>
      <c r="Q408" s="701"/>
      <c r="R408" s="415"/>
      <c r="S408" s="415"/>
      <c r="T408" s="303"/>
    </row>
    <row r="409" spans="1:20" ht="25.5">
      <c r="A409" s="316"/>
      <c r="E409" s="701" t="s">
        <v>179</v>
      </c>
      <c r="F409" s="701"/>
      <c r="G409" s="701"/>
      <c r="H409" s="701"/>
      <c r="I409" s="701"/>
      <c r="J409" s="701"/>
      <c r="K409" s="701"/>
      <c r="L409" s="701"/>
      <c r="M409" s="701"/>
      <c r="N409" s="701"/>
      <c r="O409" s="701"/>
      <c r="P409" s="701"/>
      <c r="Q409" s="701"/>
      <c r="R409" s="415"/>
      <c r="S409" s="415"/>
      <c r="T409" s="303"/>
    </row>
    <row r="410" spans="1:20" ht="30">
      <c r="A410" s="316"/>
      <c r="E410" s="702" t="s">
        <v>285</v>
      </c>
      <c r="F410" s="702"/>
      <c r="G410" s="702"/>
      <c r="H410" s="702"/>
      <c r="I410" s="702"/>
      <c r="J410" s="702"/>
      <c r="K410" s="702"/>
      <c r="L410" s="702"/>
      <c r="M410" s="702"/>
      <c r="N410" s="702"/>
      <c r="O410" s="702"/>
      <c r="P410" s="702"/>
      <c r="Q410" s="702"/>
      <c r="R410" s="415"/>
      <c r="S410" s="415"/>
      <c r="T410" s="303"/>
    </row>
    <row r="411" spans="1:20" ht="25.5">
      <c r="A411" s="316"/>
      <c r="E411" s="701" t="s">
        <v>760</v>
      </c>
      <c r="F411" s="701"/>
      <c r="G411" s="701"/>
      <c r="H411" s="701"/>
      <c r="I411" s="701"/>
      <c r="J411" s="701"/>
      <c r="K411" s="701"/>
      <c r="L411" s="701"/>
      <c r="M411" s="701"/>
      <c r="N411" s="701"/>
      <c r="O411" s="701"/>
      <c r="P411" s="701"/>
      <c r="Q411" s="701"/>
      <c r="R411" s="415"/>
      <c r="S411" s="415"/>
      <c r="T411" s="303"/>
    </row>
    <row r="412" spans="1:20" ht="25.5">
      <c r="A412" s="316"/>
      <c r="E412" s="442"/>
      <c r="F412" s="442"/>
      <c r="G412" s="442"/>
      <c r="H412" s="442"/>
      <c r="I412" s="442"/>
      <c r="J412" s="442"/>
      <c r="K412" s="442"/>
      <c r="L412" s="442"/>
      <c r="M412" s="442"/>
      <c r="N412" s="442"/>
      <c r="O412" s="442"/>
      <c r="P412" s="442"/>
      <c r="Q412" s="442"/>
      <c r="R412" s="442"/>
      <c r="S412" s="442"/>
      <c r="T412" s="303"/>
    </row>
    <row r="413" spans="1:20">
      <c r="A413" s="302"/>
      <c r="E413" s="454"/>
      <c r="F413" s="346"/>
      <c r="G413" s="347"/>
      <c r="H413" s="346"/>
      <c r="I413" s="347"/>
      <c r="J413" s="346"/>
      <c r="K413" s="347"/>
      <c r="L413" s="346"/>
      <c r="M413" s="347"/>
      <c r="T413" s="303"/>
    </row>
    <row r="414" spans="1:20" ht="27">
      <c r="A414" s="302"/>
      <c r="E414" s="700" t="s">
        <v>323</v>
      </c>
      <c r="F414" s="700"/>
      <c r="G414" s="700"/>
      <c r="H414" s="700"/>
      <c r="I414" s="700"/>
      <c r="J414" s="700"/>
      <c r="K414" s="700"/>
      <c r="L414" s="700"/>
      <c r="M414" s="700"/>
      <c r="N414" s="700"/>
      <c r="O414" s="700"/>
      <c r="P414" s="700"/>
      <c r="Q414" s="700"/>
      <c r="R414" s="415"/>
      <c r="S414" s="415"/>
      <c r="T414" s="303"/>
    </row>
    <row r="415" spans="1:20" ht="27.75" thickBot="1">
      <c r="A415" s="302"/>
      <c r="E415" s="468"/>
      <c r="F415" s="468"/>
      <c r="G415" s="468"/>
      <c r="H415" s="468"/>
      <c r="I415" s="468"/>
      <c r="J415" s="468"/>
      <c r="K415" s="468"/>
      <c r="L415" s="468"/>
      <c r="M415" s="468"/>
      <c r="N415" s="468"/>
      <c r="O415" s="468"/>
      <c r="Q415" s="415"/>
      <c r="R415" s="415"/>
      <c r="S415" s="415"/>
      <c r="T415" s="303"/>
    </row>
    <row r="416" spans="1:20" ht="21.75" customHeight="1" thickBot="1">
      <c r="A416" s="316"/>
      <c r="E416" s="688" t="s">
        <v>182</v>
      </c>
      <c r="F416" s="709" t="s">
        <v>398</v>
      </c>
      <c r="G416" s="710"/>
      <c r="H416" s="710"/>
      <c r="I416" s="711"/>
      <c r="J416" s="709" t="s">
        <v>743</v>
      </c>
      <c r="K416" s="710"/>
      <c r="L416" s="710"/>
      <c r="M416" s="711"/>
      <c r="N416" s="712" t="s">
        <v>183</v>
      </c>
      <c r="O416" s="713"/>
      <c r="P416" s="712" t="s">
        <v>184</v>
      </c>
      <c r="Q416" s="713"/>
      <c r="R416" s="629"/>
      <c r="S416" s="629"/>
      <c r="T416" s="303"/>
    </row>
    <row r="417" spans="1:20" ht="21.75" customHeight="1" thickBot="1">
      <c r="A417" s="316"/>
      <c r="E417" s="689"/>
      <c r="F417" s="672" t="s">
        <v>12</v>
      </c>
      <c r="G417" s="673"/>
      <c r="H417" s="672" t="s">
        <v>13</v>
      </c>
      <c r="I417" s="673"/>
      <c r="J417" s="672" t="s">
        <v>12</v>
      </c>
      <c r="K417" s="673"/>
      <c r="L417" s="672" t="s">
        <v>13</v>
      </c>
      <c r="M417" s="673"/>
      <c r="N417" s="714"/>
      <c r="O417" s="715"/>
      <c r="P417" s="714"/>
      <c r="Q417" s="715"/>
      <c r="R417" s="629"/>
      <c r="S417" s="629"/>
      <c r="T417" s="303"/>
    </row>
    <row r="418" spans="1:20" ht="21" thickBot="1">
      <c r="A418" s="316"/>
      <c r="E418" s="692"/>
      <c r="F418" s="344" t="s">
        <v>185</v>
      </c>
      <c r="G418" s="345" t="s">
        <v>186</v>
      </c>
      <c r="H418" s="344" t="s">
        <v>185</v>
      </c>
      <c r="I418" s="345" t="s">
        <v>186</v>
      </c>
      <c r="J418" s="344" t="s">
        <v>185</v>
      </c>
      <c r="K418" s="345" t="s">
        <v>186</v>
      </c>
      <c r="L418" s="344" t="s">
        <v>185</v>
      </c>
      <c r="M418" s="345" t="s">
        <v>186</v>
      </c>
      <c r="N418" s="344" t="s">
        <v>185</v>
      </c>
      <c r="O418" s="345" t="s">
        <v>186</v>
      </c>
      <c r="P418" s="344" t="s">
        <v>185</v>
      </c>
      <c r="Q418" s="345" t="s">
        <v>186</v>
      </c>
      <c r="R418" s="630"/>
      <c r="S418" s="630"/>
      <c r="T418" s="303"/>
    </row>
    <row r="419" spans="1:20" ht="21.75" thickTop="1" thickBot="1">
      <c r="A419" s="316"/>
      <c r="E419" s="311" t="s">
        <v>187</v>
      </c>
      <c r="F419" s="296"/>
      <c r="G419" s="347"/>
      <c r="T419" s="303"/>
    </row>
    <row r="420" spans="1:20" ht="21" thickTop="1">
      <c r="A420" s="270" t="s">
        <v>132</v>
      </c>
      <c r="B420" s="495" t="s">
        <v>287</v>
      </c>
      <c r="C420" s="495" t="s">
        <v>189</v>
      </c>
      <c r="D420" s="296" t="s">
        <v>189</v>
      </c>
      <c r="E420" s="315" t="s">
        <v>324</v>
      </c>
      <c r="F420" s="283">
        <f t="shared" ref="F420:Q420" si="128">F93</f>
        <v>45820</v>
      </c>
      <c r="G420" s="281" t="str">
        <f t="shared" si="128"/>
        <v>15:00</v>
      </c>
      <c r="H420" s="280">
        <f t="shared" si="128"/>
        <v>45841</v>
      </c>
      <c r="I420" s="281" t="str">
        <f t="shared" si="128"/>
        <v>15:00</v>
      </c>
      <c r="J420" s="280">
        <f t="shared" si="128"/>
        <v>45909</v>
      </c>
      <c r="K420" s="281" t="str">
        <f t="shared" si="128"/>
        <v>15.00</v>
      </c>
      <c r="L420" s="280">
        <f t="shared" si="128"/>
        <v>45924</v>
      </c>
      <c r="M420" s="281" t="str">
        <f t="shared" si="128"/>
        <v>15.00</v>
      </c>
      <c r="N420" s="280">
        <f t="shared" si="128"/>
        <v>45238</v>
      </c>
      <c r="O420" s="281">
        <f t="shared" si="128"/>
        <v>0.625</v>
      </c>
      <c r="P420" s="280">
        <f t="shared" si="128"/>
        <v>0</v>
      </c>
      <c r="Q420" s="281">
        <f t="shared" si="128"/>
        <v>0</v>
      </c>
      <c r="R420" s="347"/>
      <c r="S420" s="347"/>
      <c r="T420" s="303"/>
    </row>
    <row r="421" spans="1:20">
      <c r="A421" s="270" t="s">
        <v>84</v>
      </c>
      <c r="B421" s="495" t="s">
        <v>287</v>
      </c>
      <c r="C421" s="495" t="s">
        <v>189</v>
      </c>
      <c r="D421" s="296" t="s">
        <v>189</v>
      </c>
      <c r="E421" s="315" t="s">
        <v>325</v>
      </c>
      <c r="F421" s="283">
        <f t="shared" ref="F421:Q421" si="129">F50</f>
        <v>45817</v>
      </c>
      <c r="G421" s="281" t="str">
        <f t="shared" si="129"/>
        <v>10.00</v>
      </c>
      <c r="H421" s="280">
        <f t="shared" si="129"/>
        <v>45838</v>
      </c>
      <c r="I421" s="281" t="str">
        <f t="shared" si="129"/>
        <v>10.00</v>
      </c>
      <c r="J421" s="280">
        <f t="shared" si="129"/>
        <v>45904</v>
      </c>
      <c r="K421" s="281" t="str">
        <f t="shared" si="129"/>
        <v>10.00</v>
      </c>
      <c r="L421" s="280">
        <f t="shared" si="129"/>
        <v>45919</v>
      </c>
      <c r="M421" s="281" t="str">
        <f t="shared" si="129"/>
        <v>10.00</v>
      </c>
      <c r="N421" s="280">
        <f t="shared" si="129"/>
        <v>45238</v>
      </c>
      <c r="O421" s="281" t="str">
        <f t="shared" si="129"/>
        <v>10.00</v>
      </c>
      <c r="P421" s="280">
        <f t="shared" si="129"/>
        <v>0</v>
      </c>
      <c r="Q421" s="281">
        <f t="shared" si="129"/>
        <v>0</v>
      </c>
      <c r="R421" s="347"/>
      <c r="S421" s="347"/>
      <c r="T421" s="303"/>
    </row>
    <row r="422" spans="1:20">
      <c r="A422" s="316"/>
      <c r="E422" s="407" t="s">
        <v>290</v>
      </c>
      <c r="F422" s="355"/>
      <c r="G422" s="367"/>
      <c r="H422" s="355"/>
      <c r="I422" s="367"/>
      <c r="J422" s="355"/>
      <c r="K422" s="367"/>
      <c r="L422" s="355"/>
      <c r="M422" s="367"/>
      <c r="N422" s="355"/>
      <c r="O422" s="367"/>
      <c r="P422" s="355"/>
      <c r="Q422" s="367"/>
      <c r="R422" s="319"/>
      <c r="S422" s="319"/>
      <c r="T422" s="303"/>
    </row>
    <row r="423" spans="1:20">
      <c r="A423" s="270" t="s">
        <v>73</v>
      </c>
      <c r="B423" s="495" t="s">
        <v>287</v>
      </c>
      <c r="C423" s="495" t="s">
        <v>189</v>
      </c>
      <c r="D423" s="296" t="s">
        <v>189</v>
      </c>
      <c r="E423" s="315" t="s">
        <v>773</v>
      </c>
      <c r="F423" s="283">
        <f t="shared" ref="F423:M423" si="130">F41</f>
        <v>45827</v>
      </c>
      <c r="G423" s="281" t="str">
        <f t="shared" si="130"/>
        <v>10:00</v>
      </c>
      <c r="H423" s="283">
        <f t="shared" si="130"/>
        <v>45848</v>
      </c>
      <c r="I423" s="281" t="str">
        <f t="shared" si="130"/>
        <v>10:00</v>
      </c>
      <c r="J423" s="283">
        <f t="shared" si="130"/>
        <v>45911</v>
      </c>
      <c r="K423" s="281" t="str">
        <f t="shared" si="130"/>
        <v>10:00</v>
      </c>
      <c r="L423" s="283">
        <f t="shared" si="130"/>
        <v>45926</v>
      </c>
      <c r="M423" s="281" t="str">
        <f t="shared" si="130"/>
        <v>10:00</v>
      </c>
      <c r="N423" s="283">
        <f>N19</f>
        <v>45239</v>
      </c>
      <c r="O423" s="281" t="str">
        <f>O19</f>
        <v>16.00</v>
      </c>
      <c r="P423" s="283">
        <f>P19</f>
        <v>0</v>
      </c>
      <c r="Q423" s="281">
        <f>Q19</f>
        <v>0</v>
      </c>
      <c r="R423" s="347"/>
      <c r="S423" s="347"/>
      <c r="T423" s="303"/>
    </row>
    <row r="424" spans="1:20">
      <c r="A424" s="270" t="s">
        <v>160</v>
      </c>
      <c r="B424" s="495" t="s">
        <v>287</v>
      </c>
      <c r="C424" s="495" t="s">
        <v>189</v>
      </c>
      <c r="D424" s="296" t="s">
        <v>189</v>
      </c>
      <c r="E424" s="315" t="s">
        <v>293</v>
      </c>
      <c r="F424" s="283">
        <f t="shared" ref="F424:Q424" si="131">F116</f>
        <v>45827</v>
      </c>
      <c r="G424" s="281" t="str">
        <f t="shared" si="131"/>
        <v>15:30</v>
      </c>
      <c r="H424" s="283">
        <f t="shared" si="131"/>
        <v>45848</v>
      </c>
      <c r="I424" s="281" t="str">
        <f t="shared" si="131"/>
        <v>15:30</v>
      </c>
      <c r="J424" s="283">
        <f t="shared" si="131"/>
        <v>45911</v>
      </c>
      <c r="K424" s="281" t="str">
        <f t="shared" si="131"/>
        <v>15:30</v>
      </c>
      <c r="L424" s="283">
        <f t="shared" si="131"/>
        <v>45926</v>
      </c>
      <c r="M424" s="281" t="str">
        <f t="shared" si="131"/>
        <v>15:30</v>
      </c>
      <c r="N424" s="283">
        <f t="shared" si="131"/>
        <v>45239</v>
      </c>
      <c r="O424" s="281">
        <f t="shared" si="131"/>
        <v>0.45833333333333331</v>
      </c>
      <c r="P424" s="283">
        <f t="shared" si="131"/>
        <v>0</v>
      </c>
      <c r="Q424" s="281">
        <f t="shared" si="131"/>
        <v>0</v>
      </c>
      <c r="R424" s="347"/>
      <c r="S424" s="347"/>
      <c r="T424" s="303"/>
    </row>
    <row r="425" spans="1:20" ht="21" thickBot="1">
      <c r="A425" s="302"/>
      <c r="E425" s="315"/>
      <c r="F425" s="346"/>
      <c r="G425" s="347"/>
      <c r="H425" s="346"/>
      <c r="I425" s="347"/>
      <c r="J425" s="346"/>
      <c r="K425" s="347"/>
      <c r="L425" s="346"/>
      <c r="M425" s="347"/>
      <c r="N425" s="346"/>
      <c r="O425" s="347"/>
      <c r="P425" s="346"/>
      <c r="Q425" s="347"/>
      <c r="R425" s="347"/>
      <c r="S425" s="347"/>
      <c r="T425" s="303"/>
    </row>
    <row r="426" spans="1:20" ht="21.75" thickTop="1" thickBot="1">
      <c r="A426" s="302"/>
      <c r="E426" s="311" t="s">
        <v>197</v>
      </c>
      <c r="F426" s="296"/>
      <c r="G426" s="347"/>
      <c r="H426" s="296"/>
      <c r="I426" s="347"/>
      <c r="J426" s="296"/>
      <c r="K426" s="347"/>
      <c r="L426" s="296"/>
      <c r="M426" s="347"/>
      <c r="N426" s="296"/>
      <c r="O426" s="347"/>
      <c r="P426" s="296"/>
      <c r="Q426" s="347"/>
      <c r="R426" s="347"/>
      <c r="S426" s="347"/>
      <c r="T426" s="303"/>
    </row>
    <row r="427" spans="1:20" ht="21" thickTop="1">
      <c r="A427" s="270" t="s">
        <v>146</v>
      </c>
      <c r="B427" s="495" t="s">
        <v>287</v>
      </c>
      <c r="C427" s="495" t="s">
        <v>189</v>
      </c>
      <c r="D427" s="296" t="s">
        <v>198</v>
      </c>
      <c r="E427" s="310" t="s">
        <v>326</v>
      </c>
      <c r="F427" s="283">
        <f t="shared" ref="F427:Q427" si="132">F104</f>
        <v>45821</v>
      </c>
      <c r="G427" s="283" t="str">
        <f t="shared" si="132"/>
        <v>10.00</v>
      </c>
      <c r="H427" s="283">
        <f t="shared" si="132"/>
        <v>45842</v>
      </c>
      <c r="I427" s="283" t="str">
        <f t="shared" si="132"/>
        <v>10.00</v>
      </c>
      <c r="J427" s="283">
        <f t="shared" si="132"/>
        <v>45905</v>
      </c>
      <c r="K427" s="283" t="str">
        <f t="shared" si="132"/>
        <v>10.00</v>
      </c>
      <c r="L427" s="283">
        <f t="shared" si="132"/>
        <v>45923</v>
      </c>
      <c r="M427" s="283" t="str">
        <f t="shared" si="132"/>
        <v>10.00</v>
      </c>
      <c r="N427" s="283">
        <f t="shared" si="132"/>
        <v>45240</v>
      </c>
      <c r="O427" s="283" t="str">
        <f t="shared" si="132"/>
        <v>15.30</v>
      </c>
      <c r="P427" s="283">
        <f t="shared" si="132"/>
        <v>0</v>
      </c>
      <c r="Q427" s="283">
        <f t="shared" si="132"/>
        <v>0</v>
      </c>
      <c r="R427" s="346"/>
      <c r="S427" s="346"/>
      <c r="T427" s="303"/>
    </row>
    <row r="428" spans="1:20">
      <c r="A428" s="316"/>
      <c r="E428" s="407" t="s">
        <v>290</v>
      </c>
      <c r="F428" s="355"/>
      <c r="G428" s="367"/>
      <c r="H428" s="355"/>
      <c r="I428" s="367"/>
      <c r="J428" s="355"/>
      <c r="K428" s="367"/>
      <c r="L428" s="355"/>
      <c r="M428" s="367"/>
      <c r="N428" s="355"/>
      <c r="O428" s="367"/>
      <c r="P428" s="355"/>
      <c r="Q428" s="367"/>
      <c r="R428" s="319"/>
      <c r="S428" s="319"/>
      <c r="T428" s="303"/>
    </row>
    <row r="429" spans="1:20">
      <c r="A429" s="292" t="s">
        <v>32</v>
      </c>
      <c r="B429" s="495" t="s">
        <v>287</v>
      </c>
      <c r="C429" s="495" t="s">
        <v>189</v>
      </c>
      <c r="D429" s="296" t="s">
        <v>198</v>
      </c>
      <c r="E429" s="310" t="s">
        <v>317</v>
      </c>
      <c r="F429" s="305">
        <f t="shared" ref="F429:Q429" si="133">F11</f>
        <v>45817</v>
      </c>
      <c r="G429" s="281" t="str">
        <f t="shared" si="133"/>
        <v>9.00</v>
      </c>
      <c r="H429" s="305">
        <f t="shared" si="133"/>
        <v>45849</v>
      </c>
      <c r="I429" s="281" t="str">
        <f t="shared" si="133"/>
        <v>9.00</v>
      </c>
      <c r="J429" s="305">
        <f t="shared" si="133"/>
        <v>45908</v>
      </c>
      <c r="K429" s="281" t="str">
        <f t="shared" si="133"/>
        <v>9.00</v>
      </c>
      <c r="L429" s="305">
        <f t="shared" si="133"/>
        <v>45923</v>
      </c>
      <c r="M429" s="281" t="str">
        <f t="shared" si="133"/>
        <v>15.00</v>
      </c>
      <c r="N429" s="305">
        <f t="shared" si="133"/>
        <v>45236</v>
      </c>
      <c r="O429" s="281" t="str">
        <f t="shared" si="133"/>
        <v>8:30</v>
      </c>
      <c r="P429" s="305">
        <f t="shared" si="133"/>
        <v>0</v>
      </c>
      <c r="Q429" s="281">
        <f t="shared" si="133"/>
        <v>0</v>
      </c>
      <c r="R429" s="347"/>
      <c r="S429" s="347"/>
      <c r="T429" s="303"/>
    </row>
    <row r="430" spans="1:20" ht="40.5">
      <c r="A430" s="270" t="s">
        <v>102</v>
      </c>
      <c r="B430" s="495" t="s">
        <v>287</v>
      </c>
      <c r="C430" s="495" t="s">
        <v>189</v>
      </c>
      <c r="D430" s="296" t="s">
        <v>198</v>
      </c>
      <c r="E430" s="310" t="s">
        <v>774</v>
      </c>
      <c r="F430" s="305">
        <f t="shared" ref="F430:Q430" si="134">F64</f>
        <v>45820</v>
      </c>
      <c r="G430" s="281" t="str">
        <f t="shared" si="134"/>
        <v>9:00</v>
      </c>
      <c r="H430" s="305">
        <f t="shared" si="134"/>
        <v>45848</v>
      </c>
      <c r="I430" s="281" t="str">
        <f t="shared" si="134"/>
        <v>9:00</v>
      </c>
      <c r="J430" s="305">
        <f t="shared" si="134"/>
        <v>45911</v>
      </c>
      <c r="K430" s="281" t="str">
        <f t="shared" si="134"/>
        <v>9:00</v>
      </c>
      <c r="L430" s="305">
        <f t="shared" si="134"/>
        <v>45926</v>
      </c>
      <c r="M430" s="281" t="str">
        <f t="shared" si="134"/>
        <v>9:00</v>
      </c>
      <c r="N430" s="305">
        <f t="shared" si="134"/>
        <v>45240</v>
      </c>
      <c r="O430" s="281">
        <f t="shared" si="134"/>
        <v>0.375</v>
      </c>
      <c r="P430" s="305">
        <f t="shared" si="134"/>
        <v>0</v>
      </c>
      <c r="Q430" s="281">
        <f t="shared" si="134"/>
        <v>0</v>
      </c>
      <c r="R430" s="347"/>
      <c r="S430" s="347"/>
      <c r="T430" s="303"/>
    </row>
    <row r="431" spans="1:20">
      <c r="A431" s="270" t="s">
        <v>151</v>
      </c>
      <c r="B431" s="495" t="s">
        <v>287</v>
      </c>
      <c r="C431" s="495" t="s">
        <v>189</v>
      </c>
      <c r="D431" s="296" t="s">
        <v>198</v>
      </c>
      <c r="E431" s="310" t="s">
        <v>322</v>
      </c>
      <c r="F431" s="283">
        <f t="shared" ref="F431:M431" si="135">F109</f>
        <v>45820</v>
      </c>
      <c r="G431" s="280" t="str">
        <f t="shared" si="135"/>
        <v>8:30</v>
      </c>
      <c r="H431" s="305">
        <f t="shared" si="135"/>
        <v>45842</v>
      </c>
      <c r="I431" s="281" t="str">
        <f t="shared" si="135"/>
        <v>8:30</v>
      </c>
      <c r="J431" s="280">
        <f t="shared" si="135"/>
        <v>45904</v>
      </c>
      <c r="K431" s="280" t="str">
        <f t="shared" si="135"/>
        <v>8:30</v>
      </c>
      <c r="L431" s="280">
        <f t="shared" si="135"/>
        <v>45922</v>
      </c>
      <c r="M431" s="280" t="str">
        <f t="shared" si="135"/>
        <v>8:30</v>
      </c>
      <c r="N431" s="280">
        <f>N65</f>
        <v>45238</v>
      </c>
      <c r="O431" s="281">
        <f>O65</f>
        <v>0.35416666666666669</v>
      </c>
      <c r="P431" s="280">
        <f>P65</f>
        <v>0</v>
      </c>
      <c r="Q431" s="281">
        <f>Q65</f>
        <v>0</v>
      </c>
      <c r="R431" s="347"/>
      <c r="S431" s="347"/>
      <c r="T431" s="303"/>
    </row>
    <row r="432" spans="1:20">
      <c r="A432" s="270" t="s">
        <v>69</v>
      </c>
      <c r="B432" s="495" t="s">
        <v>287</v>
      </c>
      <c r="C432" s="495" t="s">
        <v>189</v>
      </c>
      <c r="D432" s="296" t="s">
        <v>198</v>
      </c>
      <c r="E432" s="310" t="s">
        <v>298</v>
      </c>
      <c r="F432" s="305">
        <f t="shared" ref="F432:Q432" si="136">F39</f>
        <v>45825</v>
      </c>
      <c r="G432" s="351" t="str">
        <f t="shared" si="136"/>
        <v>9:00</v>
      </c>
      <c r="H432" s="305">
        <f t="shared" si="136"/>
        <v>45846</v>
      </c>
      <c r="I432" s="351" t="str">
        <f t="shared" si="136"/>
        <v>9:00</v>
      </c>
      <c r="J432" s="305">
        <f t="shared" si="136"/>
        <v>45909</v>
      </c>
      <c r="K432" s="351" t="str">
        <f t="shared" si="136"/>
        <v>9:00</v>
      </c>
      <c r="L432" s="305">
        <f t="shared" si="136"/>
        <v>45924</v>
      </c>
      <c r="M432" s="351">
        <f t="shared" si="136"/>
        <v>0.5</v>
      </c>
      <c r="N432" s="305">
        <f t="shared" si="136"/>
        <v>45240</v>
      </c>
      <c r="O432" s="351">
        <f t="shared" si="136"/>
        <v>0.375</v>
      </c>
      <c r="P432" s="305">
        <f t="shared" si="136"/>
        <v>0</v>
      </c>
      <c r="Q432" s="351">
        <f t="shared" si="136"/>
        <v>0</v>
      </c>
      <c r="R432" s="353"/>
      <c r="S432" s="353"/>
      <c r="T432" s="303"/>
    </row>
    <row r="433" spans="1:20">
      <c r="A433" s="316"/>
      <c r="E433" s="407" t="s">
        <v>290</v>
      </c>
      <c r="F433" s="355"/>
      <c r="G433" s="367"/>
      <c r="H433" s="355"/>
      <c r="I433" s="367"/>
      <c r="J433" s="355"/>
      <c r="K433" s="367"/>
      <c r="L433" s="355"/>
      <c r="M433" s="367"/>
      <c r="N433" s="355"/>
      <c r="O433" s="367"/>
      <c r="P433" s="355"/>
      <c r="Q433" s="367"/>
      <c r="R433" s="319"/>
      <c r="S433" s="319"/>
      <c r="T433" s="303"/>
    </row>
    <row r="434" spans="1:20">
      <c r="A434" s="270" t="s">
        <v>112</v>
      </c>
      <c r="B434" s="495" t="s">
        <v>287</v>
      </c>
      <c r="C434" s="495" t="s">
        <v>189</v>
      </c>
      <c r="D434" s="296" t="s">
        <v>189</v>
      </c>
      <c r="E434" s="315" t="s">
        <v>299</v>
      </c>
      <c r="F434" s="283">
        <f t="shared" ref="F434:Q434" si="137">F73</f>
        <v>45818</v>
      </c>
      <c r="G434" s="281">
        <f t="shared" si="137"/>
        <v>0.625</v>
      </c>
      <c r="H434" s="283">
        <f t="shared" si="137"/>
        <v>45839</v>
      </c>
      <c r="I434" s="281">
        <f t="shared" si="137"/>
        <v>0.625</v>
      </c>
      <c r="J434" s="283">
        <f t="shared" si="137"/>
        <v>45902</v>
      </c>
      <c r="K434" s="281" t="str">
        <f t="shared" si="137"/>
        <v>10:00</v>
      </c>
      <c r="L434" s="283">
        <f t="shared" si="137"/>
        <v>45917</v>
      </c>
      <c r="M434" s="281" t="str">
        <f t="shared" si="137"/>
        <v>10:00</v>
      </c>
      <c r="N434" s="283">
        <f t="shared" si="137"/>
        <v>45236</v>
      </c>
      <c r="O434" s="281" t="str">
        <f t="shared" si="137"/>
        <v>9.00</v>
      </c>
      <c r="P434" s="283">
        <f t="shared" si="137"/>
        <v>0</v>
      </c>
      <c r="Q434" s="281">
        <f t="shared" si="137"/>
        <v>0</v>
      </c>
      <c r="R434" s="347"/>
      <c r="S434" s="347"/>
      <c r="T434" s="303"/>
    </row>
    <row r="435" spans="1:20">
      <c r="A435" s="270" t="s">
        <v>61</v>
      </c>
      <c r="B435" s="495" t="s">
        <v>287</v>
      </c>
      <c r="C435" s="495" t="s">
        <v>189</v>
      </c>
      <c r="D435" s="296" t="s">
        <v>189</v>
      </c>
      <c r="E435" s="315" t="s">
        <v>300</v>
      </c>
      <c r="F435" s="283">
        <f t="shared" ref="F435:M435" si="138">F34</f>
        <v>45826</v>
      </c>
      <c r="G435" s="281" t="str">
        <f t="shared" si="138"/>
        <v>9.00</v>
      </c>
      <c r="H435" s="283">
        <f t="shared" si="138"/>
        <v>45847</v>
      </c>
      <c r="I435" s="281" t="str">
        <f t="shared" si="138"/>
        <v>9.00</v>
      </c>
      <c r="J435" s="283">
        <f t="shared" si="138"/>
        <v>45910</v>
      </c>
      <c r="K435" s="281" t="str">
        <f t="shared" si="138"/>
        <v>15.00</v>
      </c>
      <c r="L435" s="283">
        <f t="shared" si="138"/>
        <v>45925</v>
      </c>
      <c r="M435" s="281" t="str">
        <f t="shared" si="138"/>
        <v>15.00</v>
      </c>
      <c r="N435" s="283">
        <f>N33</f>
        <v>45236</v>
      </c>
      <c r="O435" s="281">
        <f>O33</f>
        <v>0.625</v>
      </c>
      <c r="P435" s="283">
        <f>P33</f>
        <v>0</v>
      </c>
      <c r="Q435" s="281">
        <f>Q33</f>
        <v>0</v>
      </c>
      <c r="R435" s="347"/>
      <c r="S435" s="347"/>
      <c r="T435" s="303"/>
    </row>
    <row r="436" spans="1:20" s="297" customFormat="1" ht="21" thickBot="1"/>
    <row r="437" spans="1:20" s="297" customFormat="1" ht="21.75" thickTop="1" thickBot="1">
      <c r="E437" s="311" t="s">
        <v>208</v>
      </c>
    </row>
    <row r="438" spans="1:20" s="297" customFormat="1" ht="21" thickTop="1">
      <c r="A438" s="299" t="s">
        <v>74</v>
      </c>
      <c r="B438" s="495" t="s">
        <v>287</v>
      </c>
      <c r="C438" s="297" t="s">
        <v>198</v>
      </c>
      <c r="D438" s="297" t="s">
        <v>189</v>
      </c>
      <c r="E438" s="315" t="s">
        <v>314</v>
      </c>
      <c r="F438" s="283">
        <f t="shared" ref="F438:M438" si="139">F43</f>
        <v>45817</v>
      </c>
      <c r="G438" s="281">
        <f t="shared" si="139"/>
        <v>0.375</v>
      </c>
      <c r="H438" s="283">
        <f t="shared" si="139"/>
        <v>45838</v>
      </c>
      <c r="I438" s="283" t="str">
        <f t="shared" si="139"/>
        <v>9:00</v>
      </c>
      <c r="J438" s="283">
        <f t="shared" si="139"/>
        <v>45901</v>
      </c>
      <c r="K438" s="283" t="str">
        <f t="shared" si="139"/>
        <v>9:00</v>
      </c>
      <c r="L438" s="283">
        <f t="shared" si="139"/>
        <v>45916</v>
      </c>
      <c r="M438" s="283" t="str">
        <f t="shared" si="139"/>
        <v>9:00</v>
      </c>
      <c r="N438" s="283">
        <f>N42</f>
        <v>45236</v>
      </c>
      <c r="O438" s="281" t="str">
        <f>O42</f>
        <v>15.30</v>
      </c>
      <c r="P438" s="283">
        <f>P42</f>
        <v>0</v>
      </c>
      <c r="Q438" s="281">
        <f>Q42</f>
        <v>0</v>
      </c>
      <c r="R438" s="347"/>
      <c r="S438" s="347"/>
    </row>
    <row r="439" spans="1:20" s="297" customFormat="1">
      <c r="E439" s="407" t="s">
        <v>290</v>
      </c>
    </row>
    <row r="440" spans="1:20" s="297" customFormat="1" ht="27.75" customHeight="1">
      <c r="A440" s="299" t="s">
        <v>108</v>
      </c>
      <c r="B440" s="495" t="s">
        <v>287</v>
      </c>
      <c r="C440" s="297" t="s">
        <v>198</v>
      </c>
      <c r="D440" s="297" t="s">
        <v>189</v>
      </c>
      <c r="E440" s="315" t="s">
        <v>303</v>
      </c>
      <c r="F440" s="283">
        <f t="shared" ref="F440:M440" si="140">+F69</f>
        <v>45825</v>
      </c>
      <c r="G440" s="283" t="str">
        <f t="shared" si="140"/>
        <v>15.00</v>
      </c>
      <c r="H440" s="283">
        <f t="shared" si="140"/>
        <v>45846</v>
      </c>
      <c r="I440" s="283" t="str">
        <f t="shared" si="140"/>
        <v>9:00</v>
      </c>
      <c r="J440" s="283">
        <f t="shared" si="140"/>
        <v>45909</v>
      </c>
      <c r="K440" s="283" t="str">
        <f t="shared" si="140"/>
        <v>15.00</v>
      </c>
      <c r="L440" s="283">
        <f t="shared" si="140"/>
        <v>45924</v>
      </c>
      <c r="M440" s="283">
        <f t="shared" si="140"/>
        <v>0.375</v>
      </c>
      <c r="N440" s="283" t="e">
        <f>#REF!</f>
        <v>#REF!</v>
      </c>
      <c r="O440" s="281" t="e">
        <f>#REF!</f>
        <v>#REF!</v>
      </c>
      <c r="P440" s="283" t="e">
        <f>#REF!</f>
        <v>#REF!</v>
      </c>
      <c r="Q440" s="281" t="e">
        <f>#REF!</f>
        <v>#REF!</v>
      </c>
      <c r="R440" s="347"/>
      <c r="S440" s="347"/>
    </row>
    <row r="441" spans="1:20" ht="40.5">
      <c r="A441" s="299" t="s">
        <v>121</v>
      </c>
      <c r="B441" s="495" t="s">
        <v>287</v>
      </c>
      <c r="C441" s="297" t="s">
        <v>198</v>
      </c>
      <c r="D441" s="297" t="s">
        <v>189</v>
      </c>
      <c r="E441" s="315" t="s">
        <v>304</v>
      </c>
      <c r="F441" s="283">
        <f t="shared" ref="F441:Q441" si="141">F82</f>
        <v>45827</v>
      </c>
      <c r="G441" s="281" t="str">
        <f t="shared" si="141"/>
        <v>15:30</v>
      </c>
      <c r="H441" s="283">
        <f t="shared" si="141"/>
        <v>45848</v>
      </c>
      <c r="I441" s="281" t="str">
        <f t="shared" si="141"/>
        <v>15:30</v>
      </c>
      <c r="J441" s="283">
        <f t="shared" si="141"/>
        <v>45910</v>
      </c>
      <c r="K441" s="281" t="str">
        <f t="shared" si="141"/>
        <v>15:30</v>
      </c>
      <c r="L441" s="283">
        <f t="shared" si="141"/>
        <v>45925</v>
      </c>
      <c r="M441" s="281" t="str">
        <f t="shared" si="141"/>
        <v>15:30</v>
      </c>
      <c r="N441" s="283">
        <f t="shared" si="141"/>
        <v>45236</v>
      </c>
      <c r="O441" s="281">
        <f t="shared" si="141"/>
        <v>0.66666666666666663</v>
      </c>
      <c r="P441" s="283">
        <f t="shared" si="141"/>
        <v>0</v>
      </c>
      <c r="Q441" s="281">
        <f t="shared" si="141"/>
        <v>0</v>
      </c>
      <c r="R441" s="347"/>
      <c r="S441" s="347"/>
      <c r="T441" s="303"/>
    </row>
    <row r="442" spans="1:20">
      <c r="A442" s="302"/>
      <c r="E442" s="407" t="s">
        <v>290</v>
      </c>
      <c r="F442" s="346"/>
      <c r="G442" s="347"/>
      <c r="H442" s="346"/>
      <c r="I442" s="347"/>
      <c r="J442" s="346"/>
      <c r="K442" s="347"/>
      <c r="L442" s="346"/>
      <c r="M442" s="347"/>
      <c r="N442" s="346"/>
      <c r="O442" s="347"/>
      <c r="P442" s="346"/>
      <c r="Q442" s="347"/>
      <c r="R442" s="347"/>
      <c r="S442" s="347"/>
      <c r="T442" s="303"/>
    </row>
    <row r="443" spans="1:20">
      <c r="A443" s="299" t="s">
        <v>165</v>
      </c>
      <c r="B443" s="495" t="s">
        <v>287</v>
      </c>
      <c r="C443" s="297" t="s">
        <v>198</v>
      </c>
      <c r="D443" s="297" t="s">
        <v>189</v>
      </c>
      <c r="E443" s="315" t="s">
        <v>302</v>
      </c>
      <c r="F443" s="283">
        <f t="shared" ref="F443:M443" si="142">F119</f>
        <v>45819</v>
      </c>
      <c r="G443" s="281" t="str">
        <f t="shared" si="142"/>
        <v>8.30</v>
      </c>
      <c r="H443" s="283">
        <f t="shared" si="142"/>
        <v>45840</v>
      </c>
      <c r="I443" s="281" t="str">
        <f t="shared" si="142"/>
        <v>8.30</v>
      </c>
      <c r="J443" s="283">
        <f t="shared" si="142"/>
        <v>45903</v>
      </c>
      <c r="K443" s="281" t="str">
        <f t="shared" si="142"/>
        <v>8.30</v>
      </c>
      <c r="L443" s="283">
        <f t="shared" si="142"/>
        <v>45918</v>
      </c>
      <c r="M443" s="281" t="str">
        <f t="shared" si="142"/>
        <v>8.30</v>
      </c>
      <c r="N443" s="283" t="e">
        <f>#REF!</f>
        <v>#REF!</v>
      </c>
      <c r="O443" s="281" t="e">
        <f>#REF!</f>
        <v>#REF!</v>
      </c>
      <c r="P443" s="283" t="e">
        <f>#REF!</f>
        <v>#REF!</v>
      </c>
      <c r="Q443" s="281" t="e">
        <f>#REF!</f>
        <v>#REF!</v>
      </c>
      <c r="R443" s="347"/>
      <c r="S443" s="347"/>
      <c r="T443" s="303"/>
    </row>
    <row r="444" spans="1:20" ht="27.75" customHeight="1">
      <c r="A444" s="270" t="s">
        <v>164</v>
      </c>
      <c r="B444" s="495" t="s">
        <v>287</v>
      </c>
      <c r="C444" s="297" t="s">
        <v>198</v>
      </c>
      <c r="D444" s="297" t="s">
        <v>189</v>
      </c>
      <c r="E444" s="315" t="s">
        <v>319</v>
      </c>
      <c r="F444" s="283">
        <f t="shared" ref="F444:M444" si="143">+F118</f>
        <v>45828</v>
      </c>
      <c r="G444" s="281">
        <f t="shared" si="143"/>
        <v>0.41666666666666669</v>
      </c>
      <c r="H444" s="283">
        <f t="shared" si="143"/>
        <v>45849</v>
      </c>
      <c r="I444" s="281">
        <f t="shared" si="143"/>
        <v>0.41666666666666669</v>
      </c>
      <c r="J444" s="283">
        <f t="shared" si="143"/>
        <v>45904</v>
      </c>
      <c r="K444" s="281">
        <f t="shared" si="143"/>
        <v>0.41666666666666669</v>
      </c>
      <c r="L444" s="283">
        <f t="shared" si="143"/>
        <v>45922</v>
      </c>
      <c r="M444" s="281">
        <f t="shared" si="143"/>
        <v>0.41666666666666669</v>
      </c>
      <c r="N444" s="283">
        <f>N75</f>
        <v>45238</v>
      </c>
      <c r="O444" s="281" t="str">
        <f>O75</f>
        <v>8.30</v>
      </c>
      <c r="P444" s="283">
        <f>P75</f>
        <v>0</v>
      </c>
      <c r="Q444" s="281">
        <f>Q75</f>
        <v>0</v>
      </c>
      <c r="R444" s="347"/>
      <c r="S444" s="347"/>
      <c r="T444" s="303"/>
    </row>
    <row r="445" spans="1:20">
      <c r="A445" s="302"/>
      <c r="E445" s="407" t="s">
        <v>290</v>
      </c>
      <c r="F445" s="346"/>
      <c r="G445" s="347"/>
      <c r="H445" s="346"/>
      <c r="I445" s="347"/>
      <c r="J445" s="346"/>
      <c r="K445" s="347"/>
      <c r="L445" s="346"/>
      <c r="M445" s="347"/>
      <c r="N445" s="346"/>
      <c r="O445" s="347"/>
      <c r="P445" s="346"/>
      <c r="Q445" s="347"/>
      <c r="R445" s="347"/>
      <c r="S445" s="347"/>
      <c r="T445" s="303"/>
    </row>
    <row r="446" spans="1:20" s="297" customFormat="1" ht="40.5">
      <c r="A446" s="270" t="s">
        <v>113</v>
      </c>
      <c r="B446" s="495" t="s">
        <v>287</v>
      </c>
      <c r="C446" s="297" t="s">
        <v>198</v>
      </c>
      <c r="D446" s="297" t="s">
        <v>189</v>
      </c>
      <c r="E446" s="315" t="s">
        <v>320</v>
      </c>
      <c r="F446" s="283">
        <f t="shared" ref="F446:Q446" si="144">F74</f>
        <v>45820</v>
      </c>
      <c r="G446" s="281" t="str">
        <f t="shared" si="144"/>
        <v>9:00</v>
      </c>
      <c r="H446" s="283">
        <f t="shared" si="144"/>
        <v>45841</v>
      </c>
      <c r="I446" s="281" t="str">
        <f t="shared" si="144"/>
        <v>9:00</v>
      </c>
      <c r="J446" s="283">
        <f t="shared" si="144"/>
        <v>45911</v>
      </c>
      <c r="K446" s="281">
        <f t="shared" si="144"/>
        <v>0.625</v>
      </c>
      <c r="L446" s="283">
        <f t="shared" si="144"/>
        <v>45926</v>
      </c>
      <c r="M446" s="281" t="str">
        <f t="shared" si="144"/>
        <v>15:00</v>
      </c>
      <c r="N446" s="283">
        <f t="shared" si="144"/>
        <v>45240</v>
      </c>
      <c r="O446" s="281" t="str">
        <f t="shared" si="144"/>
        <v>9.30</v>
      </c>
      <c r="P446" s="283">
        <f t="shared" si="144"/>
        <v>0</v>
      </c>
      <c r="Q446" s="281">
        <f t="shared" si="144"/>
        <v>0</v>
      </c>
      <c r="R446" s="347"/>
      <c r="S446" s="347"/>
    </row>
    <row r="447" spans="1:20" s="297" customFormat="1">
      <c r="A447" s="299" t="s">
        <v>40</v>
      </c>
      <c r="B447" s="495" t="s">
        <v>287</v>
      </c>
      <c r="C447" s="297" t="s">
        <v>198</v>
      </c>
      <c r="D447" s="297" t="s">
        <v>189</v>
      </c>
      <c r="E447" s="315" t="s">
        <v>306</v>
      </c>
      <c r="F447" s="283">
        <f t="shared" ref="F447:Q447" si="145">F18</f>
        <v>45826</v>
      </c>
      <c r="G447" s="281" t="str">
        <f t="shared" si="145"/>
        <v>9:00</v>
      </c>
      <c r="H447" s="283">
        <f t="shared" si="145"/>
        <v>45847</v>
      </c>
      <c r="I447" s="281" t="str">
        <f t="shared" si="145"/>
        <v>9:00</v>
      </c>
      <c r="J447" s="283">
        <f t="shared" si="145"/>
        <v>45908</v>
      </c>
      <c r="K447" s="281" t="str">
        <f t="shared" si="145"/>
        <v>9:00</v>
      </c>
      <c r="L447" s="283">
        <f t="shared" si="145"/>
        <v>45923</v>
      </c>
      <c r="M447" s="281" t="str">
        <f t="shared" si="145"/>
        <v>9:00</v>
      </c>
      <c r="N447" s="283">
        <f t="shared" si="145"/>
        <v>45238</v>
      </c>
      <c r="O447" s="281">
        <f t="shared" si="145"/>
        <v>0.375</v>
      </c>
      <c r="P447" s="283">
        <f t="shared" si="145"/>
        <v>0</v>
      </c>
      <c r="Q447" s="281">
        <f t="shared" si="145"/>
        <v>0</v>
      </c>
      <c r="R447" s="347"/>
      <c r="S447" s="347"/>
    </row>
    <row r="448" spans="1:20" s="297" customFormat="1">
      <c r="A448" s="299" t="s">
        <v>74</v>
      </c>
      <c r="B448" s="495"/>
      <c r="E448" s="315" t="s">
        <v>776</v>
      </c>
      <c r="F448" s="283">
        <f>+F43</f>
        <v>45817</v>
      </c>
      <c r="G448" s="281">
        <f>G43</f>
        <v>0.375</v>
      </c>
      <c r="H448" s="283">
        <f t="shared" ref="H448:M448" si="146">+H43</f>
        <v>45838</v>
      </c>
      <c r="I448" s="283" t="str">
        <f t="shared" si="146"/>
        <v>9:00</v>
      </c>
      <c r="J448" s="283">
        <f t="shared" si="146"/>
        <v>45901</v>
      </c>
      <c r="K448" s="283" t="str">
        <f t="shared" si="146"/>
        <v>9:00</v>
      </c>
      <c r="L448" s="283">
        <f t="shared" si="146"/>
        <v>45916</v>
      </c>
      <c r="M448" s="283" t="str">
        <f t="shared" si="146"/>
        <v>9:00</v>
      </c>
      <c r="N448" s="346"/>
      <c r="O448" s="347"/>
      <c r="P448" s="346"/>
      <c r="Q448" s="347"/>
      <c r="R448" s="347"/>
      <c r="S448" s="347"/>
    </row>
    <row r="449" spans="1:20" s="297" customFormat="1" ht="40.5">
      <c r="A449" s="299" t="s">
        <v>117</v>
      </c>
      <c r="B449" s="635"/>
      <c r="C449" s="299"/>
      <c r="D449" s="299"/>
      <c r="E449" s="315" t="s">
        <v>775</v>
      </c>
      <c r="F449" s="280">
        <f t="shared" ref="F449:M449" si="147">+F78</f>
        <v>45818</v>
      </c>
      <c r="G449" s="280" t="str">
        <f t="shared" si="147"/>
        <v>8:30</v>
      </c>
      <c r="H449" s="280">
        <f t="shared" si="147"/>
        <v>45839</v>
      </c>
      <c r="I449" s="280" t="str">
        <f t="shared" si="147"/>
        <v>8:30</v>
      </c>
      <c r="J449" s="280">
        <f t="shared" si="147"/>
        <v>45903</v>
      </c>
      <c r="K449" s="280" t="str">
        <f t="shared" si="147"/>
        <v>8:30</v>
      </c>
      <c r="L449" s="280">
        <f t="shared" si="147"/>
        <v>45918</v>
      </c>
      <c r="M449" s="281">
        <f t="shared" si="147"/>
        <v>0.625</v>
      </c>
      <c r="N449" s="346"/>
      <c r="O449" s="347"/>
      <c r="P449" s="346"/>
      <c r="Q449" s="347"/>
      <c r="R449" s="347"/>
      <c r="S449" s="347"/>
    </row>
    <row r="450" spans="1:20" s="297" customFormat="1" ht="21" thickBot="1"/>
    <row r="451" spans="1:20" ht="21.75" thickTop="1" thickBot="1">
      <c r="A451" s="302"/>
      <c r="E451" s="311" t="s">
        <v>214</v>
      </c>
      <c r="F451" s="296"/>
      <c r="G451" s="347"/>
      <c r="H451" s="296"/>
      <c r="I451" s="347"/>
      <c r="J451" s="296"/>
      <c r="K451" s="347"/>
      <c r="L451" s="296"/>
      <c r="M451" s="347"/>
      <c r="N451" s="296"/>
      <c r="O451" s="347"/>
      <c r="P451" s="296"/>
      <c r="Q451" s="347"/>
      <c r="R451" s="347"/>
      <c r="S451" s="347"/>
      <c r="T451" s="303"/>
    </row>
    <row r="452" spans="1:20" ht="21" thickTop="1">
      <c r="A452" s="270" t="s">
        <v>81</v>
      </c>
      <c r="B452" s="495" t="s">
        <v>287</v>
      </c>
      <c r="C452" s="495" t="s">
        <v>198</v>
      </c>
      <c r="D452" s="296" t="s">
        <v>198</v>
      </c>
      <c r="E452" s="299" t="s">
        <v>327</v>
      </c>
      <c r="F452" s="305">
        <f t="shared" ref="F452:K452" si="148">F49</f>
        <v>45827</v>
      </c>
      <c r="G452" s="281">
        <f t="shared" si="148"/>
        <v>0.41666666666666669</v>
      </c>
      <c r="H452" s="305">
        <f t="shared" si="148"/>
        <v>45842</v>
      </c>
      <c r="I452" s="281" t="str">
        <f t="shared" si="148"/>
        <v>10.00</v>
      </c>
      <c r="J452" s="305">
        <f t="shared" si="148"/>
        <v>45905</v>
      </c>
      <c r="K452" s="281" t="str">
        <f t="shared" si="148"/>
        <v>10.00</v>
      </c>
      <c r="L452" s="305">
        <v>45188</v>
      </c>
      <c r="M452" s="281" t="str">
        <f>M49</f>
        <v>10.00</v>
      </c>
      <c r="N452" s="305">
        <f>N49</f>
        <v>45240</v>
      </c>
      <c r="O452" s="281" t="str">
        <f>O49</f>
        <v>15.30</v>
      </c>
      <c r="P452" s="305">
        <f>P49</f>
        <v>0</v>
      </c>
      <c r="Q452" s="281">
        <f>Q49</f>
        <v>0</v>
      </c>
      <c r="R452" s="347"/>
      <c r="S452" s="347"/>
      <c r="T452" s="303"/>
    </row>
    <row r="453" spans="1:20" s="297" customFormat="1"/>
    <row r="454" spans="1:20" s="297" customFormat="1">
      <c r="H454" s="721" t="s">
        <v>328</v>
      </c>
      <c r="I454" s="721"/>
      <c r="J454" s="721"/>
    </row>
    <row r="455" spans="1:20">
      <c r="A455" s="302"/>
      <c r="E455" s="297"/>
      <c r="F455" s="346"/>
      <c r="G455" s="347"/>
      <c r="H455" s="346"/>
      <c r="I455" s="347"/>
      <c r="J455" s="346"/>
      <c r="K455" s="347"/>
      <c r="L455" s="346"/>
      <c r="M455" s="347"/>
      <c r="T455" s="303"/>
    </row>
    <row r="456" spans="1:20">
      <c r="A456" s="316"/>
      <c r="E456" s="454"/>
      <c r="F456" s="296"/>
      <c r="G456" s="347"/>
    </row>
    <row r="457" spans="1:20">
      <c r="A457" s="316"/>
      <c r="E457" s="454" t="s">
        <v>766</v>
      </c>
      <c r="F457" s="296"/>
      <c r="G457" s="347"/>
      <c r="I457" s="296"/>
      <c r="J457" s="296" t="s">
        <v>310</v>
      </c>
    </row>
    <row r="458" spans="1:20">
      <c r="A458" s="316"/>
      <c r="E458" s="454"/>
      <c r="F458" s="296"/>
      <c r="G458" s="347"/>
      <c r="I458" s="296"/>
      <c r="J458" s="296" t="s">
        <v>311</v>
      </c>
    </row>
    <row r="459" spans="1:20">
      <c r="A459" s="316"/>
      <c r="E459" s="454"/>
      <c r="F459" s="296"/>
      <c r="G459" s="347"/>
      <c r="I459" s="296"/>
      <c r="J459" s="296"/>
    </row>
    <row r="460" spans="1:20">
      <c r="A460" s="316"/>
      <c r="E460" s="454"/>
      <c r="F460" s="296"/>
      <c r="G460" s="347"/>
      <c r="I460" s="296"/>
      <c r="L460" s="296"/>
    </row>
    <row r="461" spans="1:20" ht="25.5">
      <c r="A461" s="316"/>
      <c r="B461" s="296"/>
      <c r="C461" s="296"/>
      <c r="E461" s="701" t="s">
        <v>0</v>
      </c>
      <c r="F461" s="701"/>
      <c r="G461" s="701"/>
      <c r="H461" s="701"/>
      <c r="I461" s="701"/>
      <c r="J461" s="701"/>
      <c r="K461" s="701"/>
      <c r="L461" s="701"/>
      <c r="M461" s="701"/>
      <c r="N461" s="701"/>
      <c r="O461" s="701"/>
      <c r="P461" s="701"/>
      <c r="Q461" s="701"/>
      <c r="T461" s="303"/>
    </row>
    <row r="462" spans="1:20" ht="25.5">
      <c r="A462" s="316"/>
      <c r="B462" s="296"/>
      <c r="C462" s="296"/>
      <c r="E462" s="701" t="s">
        <v>179</v>
      </c>
      <c r="F462" s="701"/>
      <c r="G462" s="701"/>
      <c r="H462" s="701"/>
      <c r="I462" s="701"/>
      <c r="J462" s="701"/>
      <c r="K462" s="701"/>
      <c r="L462" s="701"/>
      <c r="M462" s="701"/>
      <c r="N462" s="701"/>
      <c r="O462" s="701"/>
      <c r="P462" s="701"/>
      <c r="Q462" s="701"/>
      <c r="T462" s="303"/>
    </row>
    <row r="463" spans="1:20" ht="30">
      <c r="A463" s="316"/>
      <c r="B463" s="296"/>
      <c r="C463" s="296"/>
      <c r="E463" s="702" t="s">
        <v>285</v>
      </c>
      <c r="F463" s="702"/>
      <c r="G463" s="702"/>
      <c r="H463" s="702"/>
      <c r="I463" s="702"/>
      <c r="J463" s="702"/>
      <c r="K463" s="702"/>
      <c r="L463" s="702"/>
      <c r="M463" s="702"/>
      <c r="N463" s="702"/>
      <c r="O463" s="702"/>
      <c r="P463" s="702"/>
      <c r="Q463" s="702"/>
      <c r="T463" s="303"/>
    </row>
    <row r="464" spans="1:20" ht="25.5">
      <c r="A464" s="316"/>
      <c r="B464" s="296"/>
      <c r="C464" s="296"/>
      <c r="E464" s="701" t="s">
        <v>760</v>
      </c>
      <c r="F464" s="701"/>
      <c r="G464" s="701"/>
      <c r="H464" s="701"/>
      <c r="I464" s="701"/>
      <c r="J464" s="701"/>
      <c r="K464" s="701"/>
      <c r="L464" s="701"/>
      <c r="M464" s="701"/>
      <c r="N464" s="701"/>
      <c r="O464" s="701"/>
      <c r="P464" s="701"/>
      <c r="Q464" s="701"/>
      <c r="T464" s="303"/>
    </row>
    <row r="465" spans="1:20">
      <c r="A465" s="302"/>
      <c r="B465" s="296"/>
      <c r="C465" s="296"/>
      <c r="E465" s="317"/>
      <c r="F465" s="346"/>
      <c r="G465" s="347"/>
      <c r="T465" s="303"/>
    </row>
    <row r="466" spans="1:20">
      <c r="A466" s="302"/>
      <c r="B466" s="277"/>
      <c r="C466" s="277"/>
      <c r="D466" s="277"/>
      <c r="E466" s="434"/>
      <c r="F466" s="346"/>
      <c r="G466" s="346"/>
      <c r="H466" s="346"/>
      <c r="I466" s="346"/>
      <c r="J466" s="346"/>
      <c r="K466" s="346"/>
      <c r="L466" s="346"/>
      <c r="M466" s="346"/>
      <c r="T466" s="303"/>
    </row>
    <row r="467" spans="1:20" ht="27.2" customHeight="1">
      <c r="A467" s="476"/>
      <c r="B467" s="296"/>
      <c r="C467" s="296"/>
      <c r="E467" s="700" t="s">
        <v>777</v>
      </c>
      <c r="F467" s="700"/>
      <c r="G467" s="700"/>
      <c r="H467" s="700"/>
      <c r="I467" s="700"/>
      <c r="J467" s="700"/>
      <c r="K467" s="700"/>
      <c r="L467" s="700"/>
      <c r="M467" s="700"/>
      <c r="N467" s="700"/>
      <c r="O467" s="700"/>
      <c r="P467" s="700"/>
      <c r="Q467" s="700"/>
      <c r="T467" s="303"/>
    </row>
    <row r="468" spans="1:20" ht="27.2" customHeight="1" thickBot="1">
      <c r="A468" s="476"/>
      <c r="B468" s="296"/>
      <c r="C468" s="296"/>
      <c r="E468" s="468"/>
      <c r="F468" s="468"/>
      <c r="G468" s="468"/>
      <c r="H468" s="468"/>
      <c r="I468" s="468"/>
      <c r="J468" s="468"/>
      <c r="K468" s="468"/>
      <c r="L468" s="468"/>
      <c r="M468" s="468"/>
      <c r="T468" s="303"/>
    </row>
    <row r="469" spans="1:20" ht="21.75" customHeight="1" thickBot="1">
      <c r="A469" s="316"/>
      <c r="B469" s="296"/>
      <c r="C469" s="296"/>
      <c r="E469" s="688" t="s">
        <v>182</v>
      </c>
      <c r="F469" s="709" t="s">
        <v>398</v>
      </c>
      <c r="G469" s="710"/>
      <c r="H469" s="710"/>
      <c r="I469" s="711"/>
      <c r="J469" s="709" t="s">
        <v>743</v>
      </c>
      <c r="K469" s="710"/>
      <c r="L469" s="710"/>
      <c r="M469" s="711"/>
      <c r="N469" s="712" t="s">
        <v>183</v>
      </c>
      <c r="O469" s="713"/>
      <c r="P469" s="712" t="s">
        <v>184</v>
      </c>
      <c r="Q469" s="713"/>
      <c r="T469" s="303"/>
    </row>
    <row r="470" spans="1:20" ht="21.75" customHeight="1" thickBot="1">
      <c r="A470" s="316"/>
      <c r="B470" s="296"/>
      <c r="C470" s="296"/>
      <c r="E470" s="689"/>
      <c r="F470" s="672" t="s">
        <v>12</v>
      </c>
      <c r="G470" s="673"/>
      <c r="H470" s="672" t="s">
        <v>13</v>
      </c>
      <c r="I470" s="673"/>
      <c r="J470" s="672" t="s">
        <v>12</v>
      </c>
      <c r="K470" s="673"/>
      <c r="L470" s="672" t="s">
        <v>13</v>
      </c>
      <c r="M470" s="673"/>
      <c r="N470" s="714"/>
      <c r="O470" s="715"/>
      <c r="P470" s="714"/>
      <c r="Q470" s="715"/>
      <c r="T470" s="303"/>
    </row>
    <row r="471" spans="1:20" ht="21" thickBot="1">
      <c r="A471" s="316"/>
      <c r="B471" s="296"/>
      <c r="C471" s="296"/>
      <c r="E471" s="692"/>
      <c r="F471" s="344" t="s">
        <v>185</v>
      </c>
      <c r="G471" s="345" t="s">
        <v>186</v>
      </c>
      <c r="H471" s="344" t="s">
        <v>185</v>
      </c>
      <c r="I471" s="345" t="s">
        <v>186</v>
      </c>
      <c r="J471" s="344" t="s">
        <v>185</v>
      </c>
      <c r="K471" s="345" t="s">
        <v>186</v>
      </c>
      <c r="L471" s="344" t="s">
        <v>185</v>
      </c>
      <c r="M471" s="345" t="s">
        <v>186</v>
      </c>
      <c r="N471" s="344" t="s">
        <v>185</v>
      </c>
      <c r="O471" s="345" t="s">
        <v>186</v>
      </c>
      <c r="P471" s="344" t="s">
        <v>185</v>
      </c>
      <c r="Q471" s="345" t="s">
        <v>186</v>
      </c>
      <c r="T471" s="303"/>
    </row>
    <row r="472" spans="1:20" ht="21.75" thickTop="1" thickBot="1">
      <c r="A472" s="316"/>
      <c r="B472" s="296"/>
      <c r="C472" s="296"/>
      <c r="E472" s="311" t="s">
        <v>187</v>
      </c>
      <c r="F472" s="296"/>
      <c r="G472" s="347"/>
      <c r="T472" s="303"/>
    </row>
    <row r="473" spans="1:20" ht="21" thickTop="1">
      <c r="A473" s="270" t="s">
        <v>103</v>
      </c>
      <c r="B473" s="296" t="s">
        <v>287</v>
      </c>
      <c r="C473" s="296" t="s">
        <v>189</v>
      </c>
      <c r="D473" s="296" t="s">
        <v>189</v>
      </c>
      <c r="E473" s="299" t="s">
        <v>313</v>
      </c>
      <c r="F473" s="280">
        <f t="shared" ref="F473:M473" si="149">F65</f>
        <v>45820</v>
      </c>
      <c r="G473" s="281">
        <f t="shared" si="149"/>
        <v>0.39583333333333331</v>
      </c>
      <c r="H473" s="280">
        <f t="shared" si="149"/>
        <v>45842</v>
      </c>
      <c r="I473" s="281">
        <f t="shared" si="149"/>
        <v>0.39583333333333331</v>
      </c>
      <c r="J473" s="280">
        <f t="shared" si="149"/>
        <v>45905</v>
      </c>
      <c r="K473" s="281" t="str">
        <f t="shared" si="149"/>
        <v>8:30</v>
      </c>
      <c r="L473" s="280">
        <f t="shared" si="149"/>
        <v>45923</v>
      </c>
      <c r="M473" s="281" t="str">
        <f t="shared" si="149"/>
        <v>8:30</v>
      </c>
      <c r="N473" s="280"/>
      <c r="O473" s="281"/>
      <c r="P473" s="280"/>
      <c r="Q473" s="281"/>
      <c r="T473" s="303"/>
    </row>
    <row r="474" spans="1:20">
      <c r="A474" s="270" t="s">
        <v>123</v>
      </c>
      <c r="B474" s="296" t="s">
        <v>287</v>
      </c>
      <c r="C474" s="296" t="s">
        <v>189</v>
      </c>
      <c r="D474" s="296" t="s">
        <v>189</v>
      </c>
      <c r="E474" s="299" t="s">
        <v>778</v>
      </c>
      <c r="F474" s="280">
        <f t="shared" ref="F474:M474" si="150">F84</f>
        <v>45821</v>
      </c>
      <c r="G474" s="281">
        <f t="shared" si="150"/>
        <v>0.5</v>
      </c>
      <c r="H474" s="280">
        <f t="shared" si="150"/>
        <v>45842</v>
      </c>
      <c r="I474" s="281">
        <f t="shared" si="150"/>
        <v>0.5</v>
      </c>
      <c r="J474" s="280">
        <f t="shared" si="150"/>
        <v>45905</v>
      </c>
      <c r="K474" s="281">
        <f t="shared" si="150"/>
        <v>0.5</v>
      </c>
      <c r="L474" s="280">
        <f t="shared" si="150"/>
        <v>45923</v>
      </c>
      <c r="M474" s="281">
        <f t="shared" si="150"/>
        <v>0.5</v>
      </c>
      <c r="N474" s="280"/>
      <c r="O474" s="281"/>
      <c r="P474" s="280"/>
      <c r="Q474" s="281"/>
      <c r="T474" s="303"/>
    </row>
    <row r="475" spans="1:20">
      <c r="A475" s="636" t="s">
        <v>168</v>
      </c>
      <c r="B475" s="296" t="s">
        <v>287</v>
      </c>
      <c r="C475" s="296" t="s">
        <v>189</v>
      </c>
      <c r="D475" s="296" t="s">
        <v>189</v>
      </c>
      <c r="E475" s="299" t="s">
        <v>331</v>
      </c>
      <c r="F475" s="280">
        <f t="shared" ref="F475:M475" si="151">F120</f>
        <v>45828</v>
      </c>
      <c r="G475" s="281" t="str">
        <f t="shared" si="151"/>
        <v>15:30</v>
      </c>
      <c r="H475" s="280">
        <f t="shared" si="151"/>
        <v>45849</v>
      </c>
      <c r="I475" s="281" t="str">
        <f t="shared" si="151"/>
        <v>15:30</v>
      </c>
      <c r="J475" s="280">
        <f t="shared" si="151"/>
        <v>45911</v>
      </c>
      <c r="K475" s="281" t="str">
        <f t="shared" si="151"/>
        <v>15:30</v>
      </c>
      <c r="L475" s="280">
        <f t="shared" si="151"/>
        <v>45926</v>
      </c>
      <c r="M475" s="281" t="str">
        <f t="shared" si="151"/>
        <v>15:30</v>
      </c>
      <c r="N475" s="280"/>
      <c r="O475" s="281"/>
      <c r="P475" s="280"/>
      <c r="Q475" s="281"/>
      <c r="T475" s="303"/>
    </row>
    <row r="476" spans="1:20" ht="10.5" customHeight="1" thickBot="1">
      <c r="A476" s="476"/>
      <c r="B476" s="296"/>
      <c r="C476" s="296"/>
      <c r="E476" s="297"/>
      <c r="F476" s="346"/>
      <c r="G476" s="347"/>
      <c r="H476" s="346"/>
      <c r="I476" s="347"/>
      <c r="J476" s="346"/>
      <c r="K476" s="347"/>
      <c r="L476" s="346"/>
      <c r="M476" s="347"/>
      <c r="T476" s="303"/>
    </row>
    <row r="477" spans="1:20" ht="21.75" thickTop="1" thickBot="1">
      <c r="A477" s="476"/>
      <c r="B477" s="296"/>
      <c r="C477" s="296"/>
      <c r="E477" s="311" t="s">
        <v>197</v>
      </c>
      <c r="F477" s="346"/>
      <c r="G477" s="347"/>
      <c r="H477" s="346"/>
      <c r="I477" s="347"/>
      <c r="J477" s="346"/>
      <c r="K477" s="347"/>
      <c r="L477" s="346"/>
      <c r="M477" s="347"/>
      <c r="T477" s="303"/>
    </row>
    <row r="478" spans="1:20" ht="21" thickTop="1">
      <c r="A478" s="270" t="s">
        <v>81</v>
      </c>
      <c r="B478" s="296" t="s">
        <v>287</v>
      </c>
      <c r="C478" s="296" t="s">
        <v>189</v>
      </c>
      <c r="D478" s="296" t="s">
        <v>198</v>
      </c>
      <c r="E478" s="299" t="s">
        <v>327</v>
      </c>
      <c r="F478" s="280">
        <f t="shared" ref="F478:M478" si="152">F49</f>
        <v>45827</v>
      </c>
      <c r="G478" s="281">
        <f t="shared" si="152"/>
        <v>0.41666666666666669</v>
      </c>
      <c r="H478" s="280">
        <f t="shared" si="152"/>
        <v>45842</v>
      </c>
      <c r="I478" s="281" t="str">
        <f t="shared" si="152"/>
        <v>10.00</v>
      </c>
      <c r="J478" s="280">
        <f t="shared" si="152"/>
        <v>45905</v>
      </c>
      <c r="K478" s="281" t="str">
        <f t="shared" si="152"/>
        <v>10.00</v>
      </c>
      <c r="L478" s="280">
        <f t="shared" si="152"/>
        <v>45923</v>
      </c>
      <c r="M478" s="281" t="str">
        <f t="shared" si="152"/>
        <v>10.00</v>
      </c>
      <c r="N478" s="325"/>
      <c r="O478" s="637"/>
      <c r="P478" s="325"/>
      <c r="Q478" s="637"/>
      <c r="T478" s="303"/>
    </row>
    <row r="479" spans="1:20">
      <c r="A479" s="638" t="s">
        <v>115</v>
      </c>
      <c r="B479" s="296" t="s">
        <v>287</v>
      </c>
      <c r="C479" s="296" t="s">
        <v>189</v>
      </c>
      <c r="D479" s="296" t="s">
        <v>198</v>
      </c>
      <c r="E479" s="299" t="s">
        <v>332</v>
      </c>
      <c r="F479" s="283">
        <f>+F76</f>
        <v>45825</v>
      </c>
      <c r="G479" s="283" t="str">
        <f t="shared" ref="G479:M479" si="153">+G76</f>
        <v>9:00</v>
      </c>
      <c r="H479" s="283">
        <f t="shared" si="153"/>
        <v>45847</v>
      </c>
      <c r="I479" s="283" t="str">
        <f t="shared" si="153"/>
        <v>9:00</v>
      </c>
      <c r="J479" s="283">
        <f t="shared" si="153"/>
        <v>45903</v>
      </c>
      <c r="K479" s="283" t="str">
        <f t="shared" si="153"/>
        <v>9:00</v>
      </c>
      <c r="L479" s="283">
        <f t="shared" si="153"/>
        <v>45918</v>
      </c>
      <c r="M479" s="283" t="str">
        <f t="shared" si="153"/>
        <v>9:00</v>
      </c>
      <c r="N479" s="325"/>
      <c r="O479" s="637"/>
      <c r="P479" s="325"/>
      <c r="Q479" s="637"/>
      <c r="T479" s="303"/>
    </row>
    <row r="480" spans="1:20">
      <c r="A480" s="292"/>
      <c r="E480" s="407" t="s">
        <v>290</v>
      </c>
      <c r="F480" s="639"/>
      <c r="G480" s="281"/>
      <c r="H480" s="325"/>
      <c r="I480" s="281"/>
      <c r="J480" s="325"/>
      <c r="K480" s="281"/>
      <c r="L480" s="325"/>
      <c r="M480" s="281"/>
      <c r="N480" s="325"/>
      <c r="O480" s="637"/>
      <c r="P480" s="325"/>
      <c r="Q480" s="637"/>
      <c r="R480" s="319"/>
      <c r="S480" s="319"/>
      <c r="T480" s="303"/>
    </row>
    <row r="481" spans="1:20">
      <c r="A481" s="270" t="s">
        <v>65</v>
      </c>
      <c r="B481" s="296" t="s">
        <v>287</v>
      </c>
      <c r="C481" s="296" t="s">
        <v>189</v>
      </c>
      <c r="D481" s="296" t="s">
        <v>198</v>
      </c>
      <c r="E481" s="299" t="s">
        <v>334</v>
      </c>
      <c r="F481" s="283">
        <f t="shared" ref="F481:M481" si="154">F36</f>
        <v>45817</v>
      </c>
      <c r="G481" s="281" t="str">
        <f t="shared" si="154"/>
        <v>9.00</v>
      </c>
      <c r="H481" s="280">
        <f t="shared" si="154"/>
        <v>45838</v>
      </c>
      <c r="I481" s="281" t="str">
        <f t="shared" si="154"/>
        <v>9.00</v>
      </c>
      <c r="J481" s="280">
        <f t="shared" si="154"/>
        <v>45901</v>
      </c>
      <c r="K481" s="281" t="str">
        <f t="shared" si="154"/>
        <v>9.00</v>
      </c>
      <c r="L481" s="280">
        <f t="shared" si="154"/>
        <v>45916</v>
      </c>
      <c r="M481" s="281" t="str">
        <f t="shared" si="154"/>
        <v>9.00</v>
      </c>
      <c r="N481" s="325"/>
      <c r="O481" s="637"/>
      <c r="P481" s="325"/>
      <c r="Q481" s="637"/>
      <c r="T481" s="303"/>
    </row>
    <row r="482" spans="1:20">
      <c r="A482" s="270" t="s">
        <v>141</v>
      </c>
      <c r="B482" s="296" t="s">
        <v>287</v>
      </c>
      <c r="C482" s="296" t="s">
        <v>189</v>
      </c>
      <c r="D482" s="296" t="s">
        <v>198</v>
      </c>
      <c r="E482" s="299" t="s">
        <v>333</v>
      </c>
      <c r="F482" s="283">
        <f t="shared" ref="F482:M482" si="155">F100</f>
        <v>45826</v>
      </c>
      <c r="G482" s="281" t="str">
        <f t="shared" si="155"/>
        <v>9:00</v>
      </c>
      <c r="H482" s="280">
        <f t="shared" si="155"/>
        <v>45849</v>
      </c>
      <c r="I482" s="281" t="str">
        <f t="shared" si="155"/>
        <v>9:00</v>
      </c>
      <c r="J482" s="280">
        <f t="shared" si="155"/>
        <v>45910</v>
      </c>
      <c r="K482" s="281" t="str">
        <f t="shared" si="155"/>
        <v>9:00</v>
      </c>
      <c r="L482" s="280">
        <f t="shared" si="155"/>
        <v>45925</v>
      </c>
      <c r="M482" s="281" t="str">
        <f t="shared" si="155"/>
        <v>9:00</v>
      </c>
      <c r="N482" s="325"/>
      <c r="O482" s="637"/>
      <c r="P482" s="325"/>
      <c r="Q482" s="637"/>
      <c r="T482" s="303"/>
    </row>
    <row r="483" spans="1:20">
      <c r="A483" s="270" t="s">
        <v>158</v>
      </c>
      <c r="B483" s="296" t="s">
        <v>287</v>
      </c>
      <c r="C483" s="296" t="s">
        <v>189</v>
      </c>
      <c r="D483" s="296" t="s">
        <v>198</v>
      </c>
      <c r="E483" s="299" t="s">
        <v>779</v>
      </c>
      <c r="F483" s="283">
        <f t="shared" ref="F483:M483" si="156">F114</f>
        <v>45819</v>
      </c>
      <c r="G483" s="281" t="str">
        <f t="shared" si="156"/>
        <v>10.00</v>
      </c>
      <c r="H483" s="280">
        <f t="shared" si="156"/>
        <v>45840</v>
      </c>
      <c r="I483" s="281" t="str">
        <f t="shared" si="156"/>
        <v>10.00</v>
      </c>
      <c r="J483" s="280">
        <f t="shared" si="156"/>
        <v>45903</v>
      </c>
      <c r="K483" s="281" t="str">
        <f t="shared" si="156"/>
        <v>10.00</v>
      </c>
      <c r="L483" s="280">
        <f t="shared" si="156"/>
        <v>45918</v>
      </c>
      <c r="M483" s="281" t="str">
        <f t="shared" si="156"/>
        <v>10.00</v>
      </c>
      <c r="N483" s="325"/>
      <c r="O483" s="637"/>
      <c r="P483" s="325"/>
      <c r="Q483" s="637"/>
      <c r="T483" s="303"/>
    </row>
    <row r="484" spans="1:20" ht="21" thickBot="1">
      <c r="A484" s="476"/>
      <c r="B484" s="296"/>
      <c r="C484" s="296"/>
      <c r="E484" s="297"/>
      <c r="F484" s="346"/>
      <c r="G484" s="347"/>
      <c r="H484" s="346"/>
      <c r="I484" s="347"/>
      <c r="J484" s="346"/>
      <c r="K484" s="347"/>
      <c r="L484" s="346"/>
      <c r="M484" s="347"/>
      <c r="T484" s="303"/>
    </row>
    <row r="485" spans="1:20" ht="21.75" thickTop="1" thickBot="1">
      <c r="A485" s="316"/>
      <c r="B485" s="296"/>
      <c r="C485" s="296"/>
      <c r="E485" s="311" t="s">
        <v>208</v>
      </c>
      <c r="F485" s="296"/>
      <c r="G485" s="347"/>
      <c r="T485" s="303"/>
    </row>
    <row r="486" spans="1:20" ht="21" thickTop="1">
      <c r="A486" s="292"/>
      <c r="E486" s="407" t="s">
        <v>290</v>
      </c>
      <c r="F486" s="639"/>
      <c r="G486" s="325"/>
      <c r="H486" s="325"/>
      <c r="I486" s="325"/>
      <c r="J486" s="325"/>
      <c r="K486" s="325"/>
      <c r="L486" s="325"/>
      <c r="M486" s="325"/>
      <c r="N486" s="325"/>
      <c r="O486" s="637"/>
      <c r="P486" s="325"/>
      <c r="Q486" s="637"/>
      <c r="R486" s="319"/>
      <c r="S486" s="319"/>
      <c r="T486" s="303"/>
    </row>
    <row r="487" spans="1:20">
      <c r="A487" s="270" t="s">
        <v>142</v>
      </c>
      <c r="B487" s="296"/>
      <c r="C487" s="296"/>
      <c r="E487" s="299" t="s">
        <v>289</v>
      </c>
      <c r="F487" s="283">
        <f t="shared" ref="F487:M487" si="157">F101</f>
        <v>45821</v>
      </c>
      <c r="G487" s="283" t="str">
        <f t="shared" si="157"/>
        <v>8:30</v>
      </c>
      <c r="H487" s="283">
        <f t="shared" si="157"/>
        <v>45842</v>
      </c>
      <c r="I487" s="283" t="str">
        <f t="shared" si="157"/>
        <v>8:30</v>
      </c>
      <c r="J487" s="283">
        <f t="shared" si="157"/>
        <v>45905</v>
      </c>
      <c r="K487" s="283" t="str">
        <f t="shared" si="157"/>
        <v>8:30</v>
      </c>
      <c r="L487" s="283">
        <f t="shared" si="157"/>
        <v>45923</v>
      </c>
      <c r="M487" s="283" t="str">
        <f t="shared" si="157"/>
        <v>8:30</v>
      </c>
      <c r="N487" s="325"/>
      <c r="O487" s="637"/>
      <c r="P487" s="325"/>
      <c r="Q487" s="637"/>
      <c r="T487" s="303"/>
    </row>
    <row r="488" spans="1:20">
      <c r="A488" s="270" t="s">
        <v>87</v>
      </c>
      <c r="B488" s="296"/>
      <c r="C488" s="296"/>
      <c r="E488" s="299" t="s">
        <v>336</v>
      </c>
      <c r="F488" s="283">
        <f t="shared" ref="F488:M488" si="158">F51</f>
        <v>45818</v>
      </c>
      <c r="G488" s="281">
        <f t="shared" si="158"/>
        <v>0.375</v>
      </c>
      <c r="H488" s="283">
        <f t="shared" si="158"/>
        <v>45840</v>
      </c>
      <c r="I488" s="281">
        <f t="shared" si="158"/>
        <v>0.625</v>
      </c>
      <c r="J488" s="283">
        <f t="shared" si="158"/>
        <v>45910</v>
      </c>
      <c r="K488" s="283" t="str">
        <f t="shared" si="158"/>
        <v>9:00</v>
      </c>
      <c r="L488" s="283">
        <f t="shared" si="158"/>
        <v>45926</v>
      </c>
      <c r="M488" s="283" t="str">
        <f t="shared" si="158"/>
        <v>9:00</v>
      </c>
      <c r="N488" s="325"/>
      <c r="O488" s="637"/>
      <c r="P488" s="325"/>
      <c r="Q488" s="637"/>
      <c r="T488" s="303"/>
    </row>
    <row r="489" spans="1:20" ht="6.75" customHeight="1">
      <c r="A489" s="270"/>
      <c r="B489" s="296"/>
      <c r="C489" s="296"/>
      <c r="E489" s="299"/>
      <c r="F489" s="639"/>
      <c r="G489" s="325"/>
      <c r="H489" s="325"/>
      <c r="I489" s="325"/>
      <c r="J489" s="325"/>
      <c r="K489" s="325"/>
      <c r="L489" s="325"/>
      <c r="M489" s="325"/>
      <c r="N489" s="280"/>
      <c r="O489" s="281"/>
      <c r="P489" s="280"/>
      <c r="Q489" s="281"/>
      <c r="T489" s="303"/>
    </row>
    <row r="490" spans="1:20">
      <c r="A490" s="292"/>
      <c r="E490" s="407" t="s">
        <v>290</v>
      </c>
      <c r="F490" s="639"/>
      <c r="G490" s="325"/>
      <c r="H490" s="325"/>
      <c r="I490" s="325"/>
      <c r="J490" s="325"/>
      <c r="K490" s="325"/>
      <c r="L490" s="325"/>
      <c r="M490" s="325"/>
      <c r="N490" s="325"/>
      <c r="O490" s="637"/>
      <c r="P490" s="325"/>
      <c r="Q490" s="637"/>
      <c r="R490" s="319"/>
      <c r="S490" s="319"/>
      <c r="T490" s="303"/>
    </row>
    <row r="491" spans="1:20">
      <c r="A491" s="270" t="s">
        <v>52</v>
      </c>
      <c r="B491" s="296"/>
      <c r="C491" s="296"/>
      <c r="E491" s="299" t="s">
        <v>337</v>
      </c>
      <c r="F491" s="283">
        <f t="shared" ref="F491:M491" si="159">F27</f>
        <v>45825</v>
      </c>
      <c r="G491" s="283" t="str">
        <f t="shared" si="159"/>
        <v>9:00</v>
      </c>
      <c r="H491" s="283">
        <f t="shared" si="159"/>
        <v>45846</v>
      </c>
      <c r="I491" s="283" t="str">
        <f t="shared" si="159"/>
        <v>9:00</v>
      </c>
      <c r="J491" s="283">
        <f t="shared" si="159"/>
        <v>45907</v>
      </c>
      <c r="K491" s="283" t="str">
        <f t="shared" si="159"/>
        <v>9:00</v>
      </c>
      <c r="L491" s="283">
        <f t="shared" si="159"/>
        <v>45922</v>
      </c>
      <c r="M491" s="283" t="str">
        <f t="shared" si="159"/>
        <v>9:00</v>
      </c>
      <c r="N491" s="325"/>
      <c r="O491" s="637"/>
      <c r="P491" s="325"/>
      <c r="Q491" s="637"/>
      <c r="T491" s="303"/>
    </row>
    <row r="492" spans="1:20" ht="40.5">
      <c r="A492" s="270" t="s">
        <v>121</v>
      </c>
      <c r="B492" s="296"/>
      <c r="C492" s="296"/>
      <c r="E492" s="299" t="s">
        <v>338</v>
      </c>
      <c r="F492" s="283">
        <f t="shared" ref="F492:M492" si="160">F82</f>
        <v>45827</v>
      </c>
      <c r="G492" s="283" t="str">
        <f t="shared" si="160"/>
        <v>15:30</v>
      </c>
      <c r="H492" s="283">
        <f t="shared" si="160"/>
        <v>45848</v>
      </c>
      <c r="I492" s="283" t="str">
        <f t="shared" si="160"/>
        <v>15:30</v>
      </c>
      <c r="J492" s="283">
        <f t="shared" si="160"/>
        <v>45910</v>
      </c>
      <c r="K492" s="283" t="str">
        <f t="shared" si="160"/>
        <v>15:30</v>
      </c>
      <c r="L492" s="283">
        <f t="shared" si="160"/>
        <v>45925</v>
      </c>
      <c r="M492" s="283" t="str">
        <f t="shared" si="160"/>
        <v>15:30</v>
      </c>
      <c r="N492" s="325"/>
      <c r="O492" s="637"/>
      <c r="P492" s="325"/>
      <c r="Q492" s="637"/>
      <c r="T492" s="303"/>
    </row>
    <row r="493" spans="1:20" ht="6.75" customHeight="1">
      <c r="A493" s="270"/>
      <c r="B493" s="296"/>
      <c r="C493" s="296"/>
      <c r="E493" s="299"/>
      <c r="F493" s="639"/>
      <c r="G493" s="325"/>
      <c r="H493" s="325"/>
      <c r="I493" s="325"/>
      <c r="J493" s="325"/>
      <c r="K493" s="325"/>
      <c r="L493" s="325"/>
      <c r="M493" s="325"/>
      <c r="N493" s="280"/>
      <c r="O493" s="281"/>
      <c r="P493" s="280"/>
      <c r="Q493" s="281"/>
      <c r="T493" s="303"/>
    </row>
    <row r="494" spans="1:20">
      <c r="A494" s="302"/>
      <c r="E494" s="407" t="s">
        <v>290</v>
      </c>
      <c r="F494" s="416"/>
      <c r="G494" s="416"/>
      <c r="H494" s="416"/>
      <c r="I494" s="416"/>
      <c r="J494" s="416"/>
      <c r="K494" s="416"/>
      <c r="L494" s="416"/>
      <c r="M494" s="416"/>
      <c r="N494" s="346"/>
      <c r="O494" s="347"/>
      <c r="P494" s="346"/>
      <c r="Q494" s="347"/>
      <c r="R494" s="347"/>
      <c r="S494" s="347"/>
      <c r="T494" s="303"/>
    </row>
    <row r="495" spans="1:20">
      <c r="A495" s="299" t="s">
        <v>165</v>
      </c>
      <c r="B495" s="495" t="s">
        <v>287</v>
      </c>
      <c r="C495" s="297" t="s">
        <v>198</v>
      </c>
      <c r="D495" s="297" t="s">
        <v>189</v>
      </c>
      <c r="E495" s="315" t="s">
        <v>302</v>
      </c>
      <c r="F495" s="283">
        <f>F119</f>
        <v>45819</v>
      </c>
      <c r="G495" s="283" t="str">
        <f t="shared" ref="G495:Q495" si="161">G119</f>
        <v>8.30</v>
      </c>
      <c r="H495" s="283">
        <f t="shared" si="161"/>
        <v>45840</v>
      </c>
      <c r="I495" s="283" t="str">
        <f t="shared" si="161"/>
        <v>8.30</v>
      </c>
      <c r="J495" s="283">
        <f t="shared" si="161"/>
        <v>45903</v>
      </c>
      <c r="K495" s="283" t="str">
        <f t="shared" si="161"/>
        <v>8.30</v>
      </c>
      <c r="L495" s="283">
        <f t="shared" si="161"/>
        <v>45918</v>
      </c>
      <c r="M495" s="283" t="str">
        <f t="shared" si="161"/>
        <v>8.30</v>
      </c>
      <c r="N495" s="283">
        <f t="shared" si="161"/>
        <v>45240</v>
      </c>
      <c r="O495" s="283">
        <f t="shared" si="161"/>
        <v>0.35416666666666669</v>
      </c>
      <c r="P495" s="283">
        <f t="shared" si="161"/>
        <v>0</v>
      </c>
      <c r="Q495" s="283">
        <f t="shared" si="161"/>
        <v>0</v>
      </c>
      <c r="R495" s="347"/>
      <c r="S495" s="347"/>
      <c r="T495" s="303"/>
    </row>
    <row r="496" spans="1:20" ht="40.5">
      <c r="A496" s="270" t="s">
        <v>164</v>
      </c>
      <c r="B496" s="495" t="s">
        <v>287</v>
      </c>
      <c r="C496" s="297" t="s">
        <v>198</v>
      </c>
      <c r="D496" s="297" t="s">
        <v>189</v>
      </c>
      <c r="E496" s="315" t="s">
        <v>319</v>
      </c>
      <c r="F496" s="283">
        <f t="shared" ref="F496:M496" si="162">F118</f>
        <v>45828</v>
      </c>
      <c r="G496" s="281">
        <f t="shared" si="162"/>
        <v>0.41666666666666669</v>
      </c>
      <c r="H496" s="283">
        <f t="shared" si="162"/>
        <v>45849</v>
      </c>
      <c r="I496" s="281">
        <f t="shared" si="162"/>
        <v>0.41666666666666669</v>
      </c>
      <c r="J496" s="283">
        <f t="shared" si="162"/>
        <v>45904</v>
      </c>
      <c r="K496" s="281">
        <f t="shared" si="162"/>
        <v>0.41666666666666669</v>
      </c>
      <c r="L496" s="283">
        <f t="shared" si="162"/>
        <v>45922</v>
      </c>
      <c r="M496" s="281">
        <f t="shared" si="162"/>
        <v>0.41666666666666669</v>
      </c>
      <c r="N496" s="283">
        <f>N195</f>
        <v>45236</v>
      </c>
      <c r="O496" s="281">
        <f>O195</f>
        <v>0.41666666666666669</v>
      </c>
      <c r="P496" s="283">
        <f>P195</f>
        <v>0</v>
      </c>
      <c r="Q496" s="281">
        <f>Q195</f>
        <v>0</v>
      </c>
      <c r="R496" s="347"/>
      <c r="S496" s="347"/>
      <c r="T496" s="303"/>
    </row>
    <row r="497" spans="1:20">
      <c r="A497" s="292"/>
      <c r="E497" s="407" t="s">
        <v>290</v>
      </c>
      <c r="F497" s="639"/>
      <c r="G497" s="325"/>
      <c r="H497" s="325"/>
      <c r="I497" s="325"/>
      <c r="J497" s="325"/>
      <c r="K497" s="325"/>
      <c r="L497" s="325"/>
      <c r="M497" s="325"/>
      <c r="N497" s="325"/>
      <c r="O497" s="637"/>
      <c r="P497" s="325"/>
      <c r="Q497" s="637"/>
      <c r="R497" s="319"/>
      <c r="S497" s="319"/>
      <c r="T497" s="303"/>
    </row>
    <row r="498" spans="1:20" ht="40.5">
      <c r="A498" s="270" t="s">
        <v>113</v>
      </c>
      <c r="B498" s="296"/>
      <c r="C498" s="296"/>
      <c r="E498" s="299" t="s">
        <v>320</v>
      </c>
      <c r="F498" s="283">
        <f t="shared" ref="F498:M498" si="163">F74</f>
        <v>45820</v>
      </c>
      <c r="G498" s="283" t="str">
        <f t="shared" si="163"/>
        <v>9:00</v>
      </c>
      <c r="H498" s="283">
        <f t="shared" si="163"/>
        <v>45841</v>
      </c>
      <c r="I498" s="283" t="str">
        <f t="shared" si="163"/>
        <v>9:00</v>
      </c>
      <c r="J498" s="283">
        <f t="shared" si="163"/>
        <v>45911</v>
      </c>
      <c r="K498" s="283">
        <f t="shared" si="163"/>
        <v>0.625</v>
      </c>
      <c r="L498" s="283">
        <f t="shared" si="163"/>
        <v>45926</v>
      </c>
      <c r="M498" s="283" t="str">
        <f t="shared" si="163"/>
        <v>15:00</v>
      </c>
      <c r="N498" s="325"/>
      <c r="O498" s="637"/>
      <c r="P498" s="325"/>
      <c r="Q498" s="637"/>
      <c r="T498" s="303"/>
    </row>
    <row r="499" spans="1:20" ht="40.5">
      <c r="A499" s="270" t="s">
        <v>43</v>
      </c>
      <c r="B499" s="296"/>
      <c r="C499" s="296"/>
      <c r="E499" s="299" t="s">
        <v>339</v>
      </c>
      <c r="F499" s="283">
        <f t="shared" ref="F499:M499" si="164">F21</f>
        <v>45824</v>
      </c>
      <c r="G499" s="283" t="str">
        <f t="shared" si="164"/>
        <v>9:00</v>
      </c>
      <c r="H499" s="283">
        <f t="shared" si="164"/>
        <v>45845</v>
      </c>
      <c r="I499" s="283" t="str">
        <f t="shared" si="164"/>
        <v>9:00</v>
      </c>
      <c r="J499" s="283">
        <f t="shared" si="164"/>
        <v>45908</v>
      </c>
      <c r="K499" s="283" t="str">
        <f t="shared" si="164"/>
        <v>9:00</v>
      </c>
      <c r="L499" s="283">
        <f t="shared" si="164"/>
        <v>45923</v>
      </c>
      <c r="M499" s="283" t="str">
        <f t="shared" si="164"/>
        <v>9:00</v>
      </c>
      <c r="N499" s="325"/>
      <c r="O499" s="637"/>
      <c r="P499" s="325"/>
      <c r="Q499" s="637"/>
      <c r="T499" s="303"/>
    </row>
    <row r="500" spans="1:20">
      <c r="A500" s="270" t="s">
        <v>40</v>
      </c>
      <c r="B500" s="296"/>
      <c r="C500" s="296"/>
      <c r="E500" s="299" t="s">
        <v>306</v>
      </c>
      <c r="F500" s="283">
        <f t="shared" ref="F500:M500" si="165">F18</f>
        <v>45826</v>
      </c>
      <c r="G500" s="283" t="str">
        <f t="shared" si="165"/>
        <v>9:00</v>
      </c>
      <c r="H500" s="283">
        <f t="shared" si="165"/>
        <v>45847</v>
      </c>
      <c r="I500" s="283" t="str">
        <f t="shared" si="165"/>
        <v>9:00</v>
      </c>
      <c r="J500" s="283">
        <f t="shared" si="165"/>
        <v>45908</v>
      </c>
      <c r="K500" s="283" t="str">
        <f t="shared" si="165"/>
        <v>9:00</v>
      </c>
      <c r="L500" s="283">
        <f t="shared" si="165"/>
        <v>45923</v>
      </c>
      <c r="M500" s="283" t="str">
        <f t="shared" si="165"/>
        <v>9:00</v>
      </c>
      <c r="N500" s="325"/>
      <c r="O500" s="637"/>
      <c r="P500" s="325"/>
      <c r="Q500" s="637"/>
      <c r="T500" s="303"/>
    </row>
    <row r="501" spans="1:20" ht="21" thickBot="1">
      <c r="A501" s="476"/>
      <c r="B501" s="296"/>
      <c r="C501" s="296"/>
      <c r="E501" s="297"/>
      <c r="F501" s="416"/>
      <c r="G501" s="416"/>
      <c r="H501" s="416"/>
      <c r="I501" s="416"/>
      <c r="J501" s="416"/>
      <c r="K501" s="416"/>
      <c r="L501" s="416"/>
      <c r="M501" s="416"/>
      <c r="T501" s="303"/>
    </row>
    <row r="502" spans="1:20" ht="21.75" thickTop="1" thickBot="1">
      <c r="A502" s="476"/>
      <c r="B502" s="296"/>
      <c r="C502" s="296"/>
      <c r="E502" s="311" t="s">
        <v>214</v>
      </c>
      <c r="F502" s="416"/>
      <c r="G502" s="416"/>
      <c r="H502" s="416"/>
      <c r="I502" s="416"/>
      <c r="J502" s="416"/>
      <c r="K502" s="416"/>
      <c r="L502" s="416"/>
      <c r="M502" s="416"/>
      <c r="T502" s="303"/>
    </row>
    <row r="503" spans="1:20" ht="21" thickTop="1">
      <c r="A503" s="270" t="s">
        <v>151</v>
      </c>
      <c r="B503" s="296"/>
      <c r="C503" s="296"/>
      <c r="E503" s="299" t="s">
        <v>322</v>
      </c>
      <c r="F503" s="280">
        <f>F109</f>
        <v>45820</v>
      </c>
      <c r="G503" s="280" t="str">
        <f t="shared" ref="G503:M503" si="166">G109</f>
        <v>8:30</v>
      </c>
      <c r="H503" s="280">
        <f t="shared" si="166"/>
        <v>45842</v>
      </c>
      <c r="I503" s="280" t="str">
        <f t="shared" si="166"/>
        <v>8:30</v>
      </c>
      <c r="J503" s="280">
        <f t="shared" si="166"/>
        <v>45904</v>
      </c>
      <c r="K503" s="280" t="str">
        <f t="shared" si="166"/>
        <v>8:30</v>
      </c>
      <c r="L503" s="280">
        <f t="shared" si="166"/>
        <v>45922</v>
      </c>
      <c r="M503" s="280" t="str">
        <f t="shared" si="166"/>
        <v>8:30</v>
      </c>
      <c r="N503" s="325"/>
      <c r="O503" s="637"/>
      <c r="P503" s="325"/>
      <c r="Q503" s="637"/>
      <c r="T503" s="303"/>
    </row>
    <row r="504" spans="1:20">
      <c r="A504" s="302"/>
      <c r="B504" s="296"/>
      <c r="C504" s="296"/>
      <c r="E504" s="317"/>
      <c r="F504" s="346"/>
      <c r="G504" s="347"/>
      <c r="H504" s="346"/>
      <c r="I504" s="347"/>
      <c r="J504" s="346"/>
      <c r="K504" s="347"/>
      <c r="L504" s="346"/>
      <c r="M504" s="347"/>
      <c r="T504" s="303"/>
    </row>
    <row r="505" spans="1:20">
      <c r="A505" s="316"/>
      <c r="B505" s="296"/>
      <c r="C505" s="296"/>
      <c r="E505" s="454" t="s">
        <v>766</v>
      </c>
      <c r="F505" s="296"/>
      <c r="G505" s="347"/>
      <c r="K505" s="296" t="s">
        <v>310</v>
      </c>
      <c r="T505" s="303"/>
    </row>
    <row r="506" spans="1:20">
      <c r="A506" s="316"/>
      <c r="B506" s="296"/>
      <c r="C506" s="296"/>
      <c r="E506" s="454"/>
      <c r="F506" s="296"/>
      <c r="G506" s="347"/>
      <c r="K506" s="296" t="s">
        <v>311</v>
      </c>
      <c r="T506" s="303"/>
    </row>
    <row r="507" spans="1:20">
      <c r="A507" s="316"/>
      <c r="B507" s="296"/>
      <c r="C507" s="296"/>
      <c r="E507" s="454"/>
      <c r="F507" s="296"/>
      <c r="G507" s="347"/>
      <c r="K507" s="296"/>
      <c r="T507" s="303"/>
    </row>
    <row r="508" spans="1:20" s="481" customFormat="1">
      <c r="A508" s="316"/>
      <c r="B508" s="454"/>
      <c r="C508" s="454"/>
      <c r="D508" s="277"/>
      <c r="E508" s="454"/>
      <c r="F508" s="460"/>
      <c r="G508" s="371"/>
      <c r="T508" s="445"/>
    </row>
    <row r="509" spans="1:20" s="481" customFormat="1">
      <c r="A509" s="316"/>
      <c r="B509" s="454"/>
      <c r="C509" s="454"/>
      <c r="D509" s="277"/>
      <c r="E509" s="480"/>
      <c r="F509" s="460"/>
      <c r="G509" s="371"/>
      <c r="T509" s="445"/>
    </row>
    <row r="510" spans="1:20" ht="25.5">
      <c r="A510" s="316"/>
      <c r="B510" s="296"/>
      <c r="C510" s="296"/>
      <c r="E510" s="701" t="s">
        <v>0</v>
      </c>
      <c r="F510" s="701"/>
      <c r="G510" s="701"/>
      <c r="H510" s="701"/>
      <c r="I510" s="701"/>
      <c r="J510" s="701"/>
      <c r="K510" s="701"/>
      <c r="L510" s="701"/>
      <c r="M510" s="701"/>
      <c r="N510" s="701"/>
      <c r="O510" s="701"/>
      <c r="P510" s="701"/>
      <c r="Q510" s="701"/>
      <c r="T510" s="303"/>
    </row>
    <row r="511" spans="1:20" ht="25.5">
      <c r="A511" s="316"/>
      <c r="B511" s="296"/>
      <c r="C511" s="296"/>
      <c r="E511" s="701" t="s">
        <v>179</v>
      </c>
      <c r="F511" s="701"/>
      <c r="G511" s="701"/>
      <c r="H511" s="701"/>
      <c r="I511" s="701"/>
      <c r="J511" s="701"/>
      <c r="K511" s="701"/>
      <c r="L511" s="701"/>
      <c r="M511" s="701"/>
      <c r="N511" s="701"/>
      <c r="O511" s="701"/>
      <c r="P511" s="701"/>
      <c r="Q511" s="701"/>
      <c r="T511" s="303"/>
    </row>
    <row r="512" spans="1:20" ht="30">
      <c r="A512" s="316"/>
      <c r="B512" s="296"/>
      <c r="C512" s="296"/>
      <c r="E512" s="702" t="s">
        <v>340</v>
      </c>
      <c r="F512" s="702"/>
      <c r="G512" s="702"/>
      <c r="H512" s="702"/>
      <c r="I512" s="702"/>
      <c r="J512" s="702"/>
      <c r="K512" s="702"/>
      <c r="L512" s="702"/>
      <c r="M512" s="702"/>
      <c r="N512" s="702"/>
      <c r="O512" s="702"/>
      <c r="P512" s="702"/>
      <c r="Q512" s="702"/>
      <c r="T512" s="303"/>
    </row>
    <row r="513" spans="1:20" ht="25.5">
      <c r="A513" s="316"/>
      <c r="B513" s="296"/>
      <c r="C513" s="296"/>
      <c r="E513" s="701" t="s">
        <v>760</v>
      </c>
      <c r="F513" s="701"/>
      <c r="G513" s="701"/>
      <c r="H513" s="701"/>
      <c r="I513" s="701"/>
      <c r="J513" s="701"/>
      <c r="K513" s="701"/>
      <c r="L513" s="701"/>
      <c r="M513" s="701"/>
      <c r="N513" s="701"/>
      <c r="O513" s="701"/>
      <c r="P513" s="701"/>
      <c r="Q513" s="701"/>
      <c r="T513" s="303"/>
    </row>
    <row r="514" spans="1:20" ht="25.5">
      <c r="A514" s="316"/>
      <c r="B514" s="296"/>
      <c r="C514" s="296"/>
      <c r="E514" s="442"/>
      <c r="F514" s="442"/>
      <c r="G514" s="442"/>
      <c r="T514" s="303"/>
    </row>
    <row r="515" spans="1:20" ht="25.5">
      <c r="A515" s="316"/>
      <c r="B515" s="296"/>
      <c r="C515" s="296"/>
      <c r="E515" s="442"/>
      <c r="F515" s="442"/>
      <c r="G515" s="442"/>
      <c r="T515" s="303"/>
    </row>
    <row r="516" spans="1:20" ht="27">
      <c r="A516" s="316"/>
      <c r="B516" s="296"/>
      <c r="C516" s="296"/>
      <c r="E516" s="700" t="s">
        <v>341</v>
      </c>
      <c r="F516" s="700"/>
      <c r="G516" s="700"/>
      <c r="H516" s="700"/>
      <c r="I516" s="700"/>
      <c r="J516" s="700"/>
      <c r="K516" s="700"/>
      <c r="L516" s="700"/>
      <c r="M516" s="700"/>
      <c r="N516" s="700"/>
      <c r="O516" s="700"/>
      <c r="P516" s="700"/>
      <c r="Q516" s="700"/>
      <c r="T516" s="303"/>
    </row>
    <row r="517" spans="1:20" ht="27.75" thickBot="1">
      <c r="A517" s="316"/>
      <c r="B517" s="296"/>
      <c r="C517" s="296"/>
      <c r="E517" s="468"/>
      <c r="F517" s="468"/>
      <c r="G517" s="468"/>
      <c r="T517" s="303"/>
    </row>
    <row r="518" spans="1:20" ht="21.75" customHeight="1" thickBot="1">
      <c r="A518" s="316"/>
      <c r="B518" s="296"/>
      <c r="C518" s="296"/>
      <c r="E518" s="688" t="s">
        <v>182</v>
      </c>
      <c r="F518" s="709" t="s">
        <v>398</v>
      </c>
      <c r="G518" s="710"/>
      <c r="H518" s="710"/>
      <c r="I518" s="711"/>
      <c r="J518" s="709" t="s">
        <v>743</v>
      </c>
      <c r="K518" s="710"/>
      <c r="L518" s="710"/>
      <c r="M518" s="711"/>
      <c r="N518" s="712" t="s">
        <v>183</v>
      </c>
      <c r="O518" s="713"/>
      <c r="P518" s="712" t="s">
        <v>184</v>
      </c>
      <c r="Q518" s="713"/>
      <c r="T518" s="303"/>
    </row>
    <row r="519" spans="1:20" ht="21.75" customHeight="1" thickBot="1">
      <c r="A519" s="316"/>
      <c r="B519" s="296"/>
      <c r="C519" s="296"/>
      <c r="E519" s="689"/>
      <c r="F519" s="672" t="s">
        <v>12</v>
      </c>
      <c r="G519" s="673"/>
      <c r="H519" s="672" t="s">
        <v>13</v>
      </c>
      <c r="I519" s="673"/>
      <c r="J519" s="672" t="s">
        <v>12</v>
      </c>
      <c r="K519" s="673"/>
      <c r="L519" s="672" t="s">
        <v>13</v>
      </c>
      <c r="M519" s="673"/>
      <c r="N519" s="714"/>
      <c r="O519" s="715"/>
      <c r="P519" s="714"/>
      <c r="Q519" s="715"/>
      <c r="T519" s="303"/>
    </row>
    <row r="520" spans="1:20" ht="21" thickBot="1">
      <c r="A520" s="316"/>
      <c r="B520" s="296"/>
      <c r="C520" s="296"/>
      <c r="E520" s="692"/>
      <c r="F520" s="344" t="s">
        <v>185</v>
      </c>
      <c r="G520" s="345" t="s">
        <v>186</v>
      </c>
      <c r="H520" s="344" t="s">
        <v>185</v>
      </c>
      <c r="I520" s="345" t="s">
        <v>186</v>
      </c>
      <c r="J520" s="344" t="s">
        <v>185</v>
      </c>
      <c r="K520" s="345" t="s">
        <v>186</v>
      </c>
      <c r="L520" s="344" t="s">
        <v>185</v>
      </c>
      <c r="M520" s="345" t="s">
        <v>186</v>
      </c>
      <c r="N520" s="344" t="s">
        <v>185</v>
      </c>
      <c r="O520" s="345" t="s">
        <v>186</v>
      </c>
      <c r="P520" s="344" t="s">
        <v>185</v>
      </c>
      <c r="Q520" s="345" t="s">
        <v>186</v>
      </c>
      <c r="T520" s="303"/>
    </row>
    <row r="521" spans="1:20" ht="21.75" thickTop="1" thickBot="1">
      <c r="A521" s="316"/>
      <c r="B521" s="296"/>
      <c r="C521" s="296"/>
      <c r="E521" s="311" t="s">
        <v>187</v>
      </c>
      <c r="F521" s="296"/>
      <c r="G521" s="347"/>
      <c r="T521" s="303"/>
    </row>
    <row r="522" spans="1:20" ht="41.25" thickTop="1">
      <c r="A522" s="310" t="s">
        <v>138</v>
      </c>
      <c r="B522" s="309" t="s">
        <v>162</v>
      </c>
      <c r="C522" s="309" t="s">
        <v>189</v>
      </c>
      <c r="D522" s="309" t="s">
        <v>189</v>
      </c>
      <c r="E522" s="310" t="s">
        <v>342</v>
      </c>
      <c r="F522" s="280">
        <f t="shared" ref="F522:M523" si="167">F96</f>
        <v>45828</v>
      </c>
      <c r="G522" s="281" t="str">
        <f t="shared" si="167"/>
        <v>15:00</v>
      </c>
      <c r="H522" s="280">
        <f t="shared" si="167"/>
        <v>45849</v>
      </c>
      <c r="I522" s="281" t="str">
        <f t="shared" si="167"/>
        <v>15:00</v>
      </c>
      <c r="J522" s="280">
        <f t="shared" si="167"/>
        <v>45905</v>
      </c>
      <c r="K522" s="281" t="str">
        <f t="shared" si="167"/>
        <v>15:00</v>
      </c>
      <c r="L522" s="280">
        <f t="shared" si="167"/>
        <v>45924</v>
      </c>
      <c r="M522" s="281" t="str">
        <f t="shared" si="167"/>
        <v>15:00</v>
      </c>
      <c r="N522" s="280"/>
      <c r="O522" s="281"/>
      <c r="P522" s="280"/>
      <c r="Q522" s="281"/>
      <c r="T522" s="303"/>
    </row>
    <row r="523" spans="1:20" ht="40.5">
      <c r="A523" s="310" t="s">
        <v>120</v>
      </c>
      <c r="B523" s="309" t="s">
        <v>162</v>
      </c>
      <c r="C523" s="309" t="s">
        <v>189</v>
      </c>
      <c r="D523" s="309" t="s">
        <v>189</v>
      </c>
      <c r="E523" s="310" t="s">
        <v>343</v>
      </c>
      <c r="F523" s="280">
        <f>F97</f>
        <v>45817</v>
      </c>
      <c r="G523" s="280" t="str">
        <f t="shared" si="167"/>
        <v>8:30</v>
      </c>
      <c r="H523" s="280">
        <f t="shared" si="167"/>
        <v>45838</v>
      </c>
      <c r="I523" s="280" t="str">
        <f t="shared" si="167"/>
        <v>8:30</v>
      </c>
      <c r="J523" s="280">
        <f t="shared" si="167"/>
        <v>45901</v>
      </c>
      <c r="K523" s="280" t="str">
        <f t="shared" si="167"/>
        <v>8:30</v>
      </c>
      <c r="L523" s="280">
        <f t="shared" si="167"/>
        <v>45916</v>
      </c>
      <c r="M523" s="280" t="str">
        <f t="shared" si="167"/>
        <v>8:30</v>
      </c>
      <c r="N523" s="280"/>
      <c r="O523" s="281"/>
      <c r="P523" s="280"/>
      <c r="Q523" s="281"/>
      <c r="T523" s="303"/>
    </row>
    <row r="524" spans="1:20">
      <c r="A524" s="310" t="s">
        <v>100</v>
      </c>
      <c r="B524" s="309" t="s">
        <v>162</v>
      </c>
      <c r="C524" s="309" t="s">
        <v>189</v>
      </c>
      <c r="D524" s="309" t="s">
        <v>189</v>
      </c>
      <c r="E524" s="310" t="s">
        <v>344</v>
      </c>
      <c r="F524" s="280">
        <f t="shared" ref="F524:M524" si="168">F63</f>
        <v>45818</v>
      </c>
      <c r="G524" s="281" t="str">
        <f t="shared" si="168"/>
        <v>9.00</v>
      </c>
      <c r="H524" s="280">
        <f t="shared" si="168"/>
        <v>45848</v>
      </c>
      <c r="I524" s="281" t="str">
        <f t="shared" si="168"/>
        <v>9.00</v>
      </c>
      <c r="J524" s="280">
        <f t="shared" si="168"/>
        <v>45902</v>
      </c>
      <c r="K524" s="281" t="str">
        <f t="shared" si="168"/>
        <v>9.00</v>
      </c>
      <c r="L524" s="280">
        <f t="shared" si="168"/>
        <v>45917</v>
      </c>
      <c r="M524" s="281" t="str">
        <f t="shared" si="168"/>
        <v>15.00</v>
      </c>
      <c r="N524" s="280"/>
      <c r="O524" s="281"/>
      <c r="P524" s="280"/>
      <c r="Q524" s="281"/>
      <c r="T524" s="303"/>
    </row>
    <row r="525" spans="1:20">
      <c r="A525" s="310" t="s">
        <v>99</v>
      </c>
      <c r="B525" s="309" t="s">
        <v>162</v>
      </c>
      <c r="C525" s="309" t="s">
        <v>189</v>
      </c>
      <c r="D525" s="309" t="s">
        <v>189</v>
      </c>
      <c r="E525" s="310" t="s">
        <v>346</v>
      </c>
      <c r="F525" s="280">
        <f t="shared" ref="F525:Q525" si="169">F62</f>
        <v>45826</v>
      </c>
      <c r="G525" s="281" t="str">
        <f t="shared" si="169"/>
        <v>9:00</v>
      </c>
      <c r="H525" s="280">
        <f t="shared" si="169"/>
        <v>45847</v>
      </c>
      <c r="I525" s="281" t="str">
        <f t="shared" si="169"/>
        <v>9:00</v>
      </c>
      <c r="J525" s="280">
        <f t="shared" si="169"/>
        <v>45908</v>
      </c>
      <c r="K525" s="281" t="str">
        <f t="shared" si="169"/>
        <v>9:00</v>
      </c>
      <c r="L525" s="280">
        <f t="shared" si="169"/>
        <v>45923</v>
      </c>
      <c r="M525" s="281" t="str">
        <f t="shared" si="169"/>
        <v>9:00</v>
      </c>
      <c r="N525" s="280">
        <f t="shared" si="169"/>
        <v>0</v>
      </c>
      <c r="O525" s="281">
        <f t="shared" si="169"/>
        <v>0</v>
      </c>
      <c r="P525" s="280">
        <f t="shared" si="169"/>
        <v>0</v>
      </c>
      <c r="Q525" s="281">
        <f t="shared" si="169"/>
        <v>0</v>
      </c>
      <c r="T525" s="303"/>
    </row>
    <row r="526" spans="1:20" s="481" customFormat="1" ht="21" thickBot="1">
      <c r="A526" s="316"/>
      <c r="B526" s="277"/>
      <c r="C526" s="277"/>
      <c r="D526" s="277"/>
      <c r="E526" s="480"/>
      <c r="F526" s="460"/>
      <c r="G526" s="371"/>
      <c r="O526" s="301"/>
    </row>
    <row r="527" spans="1:20" ht="21.75" thickTop="1" thickBot="1">
      <c r="A527" s="316"/>
      <c r="B527" s="296"/>
      <c r="C527" s="296"/>
      <c r="E527" s="311" t="s">
        <v>197</v>
      </c>
      <c r="F527" s="296"/>
      <c r="G527" s="347"/>
      <c r="T527" s="303"/>
    </row>
    <row r="528" spans="1:20" ht="41.25" thickTop="1">
      <c r="A528" s="310" t="s">
        <v>89</v>
      </c>
      <c r="B528" s="309" t="s">
        <v>162</v>
      </c>
      <c r="C528" s="309" t="s">
        <v>189</v>
      </c>
      <c r="D528" s="309" t="s">
        <v>198</v>
      </c>
      <c r="E528" s="310" t="s">
        <v>349</v>
      </c>
      <c r="F528" s="280">
        <f t="shared" ref="F528:M528" si="170">F53</f>
        <v>45824</v>
      </c>
      <c r="G528" s="281">
        <f t="shared" si="170"/>
        <v>0.375</v>
      </c>
      <c r="H528" s="280">
        <f t="shared" si="170"/>
        <v>45845</v>
      </c>
      <c r="I528" s="281">
        <f t="shared" si="170"/>
        <v>0.375</v>
      </c>
      <c r="J528" s="280">
        <f t="shared" si="170"/>
        <v>45908</v>
      </c>
      <c r="K528" s="281">
        <f t="shared" si="170"/>
        <v>0.375</v>
      </c>
      <c r="L528" s="280">
        <f t="shared" si="170"/>
        <v>45923</v>
      </c>
      <c r="M528" s="281">
        <f t="shared" si="170"/>
        <v>0.375</v>
      </c>
      <c r="N528" s="280"/>
      <c r="O528" s="281"/>
      <c r="P528" s="280"/>
      <c r="Q528" s="281"/>
      <c r="T528" s="303"/>
    </row>
    <row r="529" spans="1:20">
      <c r="A529" s="310" t="s">
        <v>94</v>
      </c>
      <c r="B529" s="309" t="s">
        <v>162</v>
      </c>
      <c r="C529" s="309" t="s">
        <v>189</v>
      </c>
      <c r="D529" s="309" t="s">
        <v>198</v>
      </c>
      <c r="E529" s="310" t="s">
        <v>348</v>
      </c>
      <c r="F529" s="280">
        <f t="shared" ref="F529:M529" si="171">F58</f>
        <v>45818</v>
      </c>
      <c r="G529" s="281">
        <f t="shared" si="171"/>
        <v>0.625</v>
      </c>
      <c r="H529" s="280">
        <f t="shared" si="171"/>
        <v>45839</v>
      </c>
      <c r="I529" s="281">
        <f t="shared" si="171"/>
        <v>0.625</v>
      </c>
      <c r="J529" s="280">
        <f t="shared" si="171"/>
        <v>45902</v>
      </c>
      <c r="K529" s="281" t="str">
        <f t="shared" si="171"/>
        <v>10:00</v>
      </c>
      <c r="L529" s="280">
        <f t="shared" si="171"/>
        <v>45917</v>
      </c>
      <c r="M529" s="281" t="str">
        <f t="shared" si="171"/>
        <v>10:00</v>
      </c>
      <c r="N529" s="280"/>
      <c r="O529" s="281"/>
      <c r="P529" s="280"/>
      <c r="Q529" s="281"/>
      <c r="T529" s="303"/>
    </row>
    <row r="530" spans="1:20">
      <c r="A530" s="640" t="s">
        <v>104</v>
      </c>
      <c r="B530" s="309" t="s">
        <v>162</v>
      </c>
      <c r="C530" s="309" t="s">
        <v>189</v>
      </c>
      <c r="D530" s="309" t="s">
        <v>198</v>
      </c>
      <c r="E530" s="310" t="s">
        <v>347</v>
      </c>
      <c r="F530" s="280">
        <f t="shared" ref="F530:M530" si="172">F66</f>
        <v>45827</v>
      </c>
      <c r="G530" s="281">
        <f t="shared" si="172"/>
        <v>0.41666666666666669</v>
      </c>
      <c r="H530" s="280">
        <f t="shared" si="172"/>
        <v>45848</v>
      </c>
      <c r="I530" s="281">
        <f t="shared" si="172"/>
        <v>0.41666666666666669</v>
      </c>
      <c r="J530" s="280">
        <f t="shared" si="172"/>
        <v>45911</v>
      </c>
      <c r="K530" s="281">
        <f t="shared" si="172"/>
        <v>0.41666666666666669</v>
      </c>
      <c r="L530" s="280">
        <f t="shared" si="172"/>
        <v>45926</v>
      </c>
      <c r="M530" s="281">
        <f t="shared" si="172"/>
        <v>0.41666666666666669</v>
      </c>
      <c r="N530" s="280"/>
      <c r="O530" s="281"/>
      <c r="P530" s="280"/>
      <c r="Q530" s="281"/>
      <c r="T530" s="303"/>
    </row>
    <row r="531" spans="1:20">
      <c r="A531" s="640" t="s">
        <v>68</v>
      </c>
      <c r="B531" s="309" t="s">
        <v>162</v>
      </c>
      <c r="C531" s="309" t="s">
        <v>189</v>
      </c>
      <c r="D531" s="309" t="s">
        <v>198</v>
      </c>
      <c r="E531" s="310" t="s">
        <v>350</v>
      </c>
      <c r="F531" s="280">
        <f t="shared" ref="F531:M531" si="173">F38</f>
        <v>45817</v>
      </c>
      <c r="G531" s="281" t="str">
        <f t="shared" si="173"/>
        <v>9:00</v>
      </c>
      <c r="H531" s="280">
        <f t="shared" si="173"/>
        <v>45838</v>
      </c>
      <c r="I531" s="281" t="str">
        <f t="shared" si="173"/>
        <v>9:00</v>
      </c>
      <c r="J531" s="280">
        <f t="shared" si="173"/>
        <v>45901</v>
      </c>
      <c r="K531" s="281" t="str">
        <f t="shared" si="173"/>
        <v>9:00</v>
      </c>
      <c r="L531" s="280">
        <f t="shared" si="173"/>
        <v>45916</v>
      </c>
      <c r="M531" s="281" t="str">
        <f t="shared" si="173"/>
        <v>9:00</v>
      </c>
      <c r="N531" s="280"/>
      <c r="O531" s="281"/>
      <c r="P531" s="280"/>
      <c r="Q531" s="281"/>
      <c r="T531" s="303"/>
    </row>
    <row r="532" spans="1:20" ht="21" thickBot="1">
      <c r="A532" s="454"/>
      <c r="B532" s="296"/>
      <c r="C532" s="296"/>
      <c r="E532" s="454"/>
      <c r="F532" s="346"/>
      <c r="G532" s="347"/>
      <c r="H532" s="346"/>
      <c r="I532" s="347"/>
      <c r="J532" s="346"/>
      <c r="K532" s="347"/>
      <c r="L532" s="346"/>
      <c r="M532" s="347"/>
      <c r="N532" s="346"/>
      <c r="O532" s="347"/>
      <c r="P532" s="346"/>
      <c r="Q532" s="347"/>
      <c r="T532" s="303"/>
    </row>
    <row r="533" spans="1:20" ht="21.75" thickTop="1" thickBot="1">
      <c r="A533" s="316"/>
      <c r="B533" s="296"/>
      <c r="C533" s="296"/>
      <c r="E533" s="311" t="s">
        <v>208</v>
      </c>
      <c r="F533" s="296"/>
      <c r="G533" s="347"/>
      <c r="T533" s="303"/>
    </row>
    <row r="534" spans="1:20" ht="21.75" thickTop="1" thickBot="1">
      <c r="A534" s="292"/>
      <c r="E534" s="484" t="s">
        <v>290</v>
      </c>
      <c r="F534" s="639"/>
      <c r="G534" s="281"/>
      <c r="H534" s="325"/>
      <c r="I534" s="281"/>
      <c r="J534" s="325"/>
      <c r="K534" s="281"/>
      <c r="L534" s="325"/>
      <c r="M534" s="281"/>
      <c r="N534" s="325"/>
      <c r="O534" s="637"/>
      <c r="P534" s="325"/>
      <c r="Q534" s="637"/>
      <c r="R534" s="319"/>
      <c r="S534" s="319"/>
      <c r="T534" s="303"/>
    </row>
    <row r="535" spans="1:20">
      <c r="A535" s="310" t="s">
        <v>316</v>
      </c>
      <c r="B535" s="296"/>
      <c r="C535" s="296"/>
      <c r="E535" s="641" t="s">
        <v>351</v>
      </c>
      <c r="F535" s="280">
        <f t="shared" ref="F535:M535" si="174">F91</f>
        <v>45826</v>
      </c>
      <c r="G535" s="281">
        <f t="shared" si="174"/>
        <v>0.375</v>
      </c>
      <c r="H535" s="280">
        <f t="shared" si="174"/>
        <v>45847</v>
      </c>
      <c r="I535" s="281">
        <f t="shared" si="174"/>
        <v>0.375</v>
      </c>
      <c r="J535" s="280">
        <f t="shared" si="174"/>
        <v>45911</v>
      </c>
      <c r="K535" s="281">
        <f t="shared" si="174"/>
        <v>0.375</v>
      </c>
      <c r="L535" s="280">
        <f t="shared" si="174"/>
        <v>45926</v>
      </c>
      <c r="M535" s="281">
        <f t="shared" si="174"/>
        <v>0.375</v>
      </c>
      <c r="N535" s="325"/>
      <c r="O535" s="637"/>
      <c r="P535" s="325"/>
      <c r="Q535" s="637"/>
      <c r="T535" s="303"/>
    </row>
    <row r="536" spans="1:20" ht="24.75" customHeight="1">
      <c r="A536" s="310" t="s">
        <v>352</v>
      </c>
      <c r="B536" s="296"/>
      <c r="C536" s="296"/>
      <c r="E536" s="588" t="s">
        <v>353</v>
      </c>
      <c r="F536" s="280"/>
      <c r="G536" s="280"/>
      <c r="H536" s="280"/>
      <c r="I536" s="280"/>
      <c r="J536" s="280"/>
      <c r="K536" s="280"/>
      <c r="L536" s="280"/>
      <c r="M536" s="280"/>
      <c r="N536" s="325"/>
      <c r="O536" s="637"/>
      <c r="P536" s="325"/>
      <c r="Q536" s="637"/>
      <c r="T536" s="303"/>
    </row>
    <row r="537" spans="1:20" ht="21" thickBot="1">
      <c r="A537" s="310" t="s">
        <v>780</v>
      </c>
      <c r="B537" s="296"/>
      <c r="C537" s="296"/>
      <c r="E537" s="589" t="s">
        <v>354</v>
      </c>
      <c r="F537" s="280">
        <f>F112</f>
        <v>45819</v>
      </c>
      <c r="G537" s="281">
        <f>G91</f>
        <v>0.375</v>
      </c>
      <c r="H537" s="280">
        <f t="shared" ref="H537:M537" si="175">H112</f>
        <v>45840</v>
      </c>
      <c r="I537" s="281">
        <f t="shared" si="175"/>
        <v>0.41666666666666669</v>
      </c>
      <c r="J537" s="280">
        <f t="shared" si="175"/>
        <v>45903</v>
      </c>
      <c r="K537" s="281">
        <f t="shared" si="175"/>
        <v>0.41666666666666669</v>
      </c>
      <c r="L537" s="280">
        <f t="shared" si="175"/>
        <v>45918</v>
      </c>
      <c r="M537" s="281">
        <f t="shared" si="175"/>
        <v>0.41666666666666669</v>
      </c>
      <c r="N537" s="325"/>
      <c r="O537" s="637"/>
      <c r="P537" s="325"/>
      <c r="Q537" s="637"/>
      <c r="T537" s="303"/>
    </row>
    <row r="538" spans="1:20">
      <c r="A538" s="292"/>
      <c r="E538" s="300" t="s">
        <v>290</v>
      </c>
      <c r="F538" s="639"/>
      <c r="G538" s="281"/>
      <c r="H538" s="325"/>
      <c r="I538" s="281"/>
      <c r="J538" s="325"/>
      <c r="K538" s="281"/>
      <c r="L538" s="325"/>
      <c r="M538" s="281"/>
      <c r="N538" s="325"/>
      <c r="O538" s="637"/>
      <c r="P538" s="325"/>
      <c r="Q538" s="637"/>
      <c r="R538" s="319"/>
      <c r="S538" s="319"/>
      <c r="T538" s="303"/>
    </row>
    <row r="539" spans="1:20">
      <c r="A539" s="310" t="s">
        <v>49</v>
      </c>
      <c r="B539" s="296"/>
      <c r="C539" s="296"/>
      <c r="E539" s="588" t="s">
        <v>355</v>
      </c>
      <c r="F539" s="280"/>
      <c r="G539" s="280"/>
      <c r="H539" s="280"/>
      <c r="I539" s="280"/>
      <c r="J539" s="280"/>
      <c r="K539" s="280"/>
      <c r="L539" s="280"/>
      <c r="M539" s="280"/>
      <c r="N539" s="325"/>
      <c r="O539" s="637"/>
      <c r="P539" s="325"/>
      <c r="Q539" s="637"/>
      <c r="T539" s="303"/>
    </row>
    <row r="540" spans="1:20" ht="24.75" customHeight="1">
      <c r="A540" s="310" t="s">
        <v>138</v>
      </c>
      <c r="B540" s="296"/>
      <c r="C540" s="296"/>
      <c r="E540" s="588" t="s">
        <v>356</v>
      </c>
      <c r="F540" s="280">
        <f t="shared" ref="F540:M540" si="176">F96</f>
        <v>45828</v>
      </c>
      <c r="G540" s="280" t="str">
        <f t="shared" si="176"/>
        <v>15:00</v>
      </c>
      <c r="H540" s="280">
        <f t="shared" si="176"/>
        <v>45849</v>
      </c>
      <c r="I540" s="280" t="str">
        <f t="shared" si="176"/>
        <v>15:00</v>
      </c>
      <c r="J540" s="280">
        <f t="shared" si="176"/>
        <v>45905</v>
      </c>
      <c r="K540" s="280" t="str">
        <f t="shared" si="176"/>
        <v>15:00</v>
      </c>
      <c r="L540" s="280">
        <f t="shared" si="176"/>
        <v>45924</v>
      </c>
      <c r="M540" s="280" t="str">
        <f t="shared" si="176"/>
        <v>15:00</v>
      </c>
      <c r="N540" s="325"/>
      <c r="O540" s="637"/>
      <c r="P540" s="325"/>
      <c r="Q540" s="637"/>
      <c r="T540" s="303"/>
    </row>
    <row r="541" spans="1:20" ht="21" thickBot="1">
      <c r="A541" s="310" t="s">
        <v>161</v>
      </c>
      <c r="B541" s="296"/>
      <c r="C541" s="296"/>
      <c r="E541" s="589" t="s">
        <v>357</v>
      </c>
      <c r="F541" s="280">
        <f>F117</f>
        <v>45827</v>
      </c>
      <c r="G541" s="280" t="str">
        <f t="shared" ref="G541:M541" si="177">G117</f>
        <v>9:00</v>
      </c>
      <c r="H541" s="280">
        <f t="shared" si="177"/>
        <v>45848</v>
      </c>
      <c r="I541" s="280" t="str">
        <f t="shared" si="177"/>
        <v>9:00</v>
      </c>
      <c r="J541" s="280">
        <f t="shared" si="177"/>
        <v>45911</v>
      </c>
      <c r="K541" s="280" t="str">
        <f t="shared" si="177"/>
        <v>9:00</v>
      </c>
      <c r="L541" s="280">
        <f t="shared" si="177"/>
        <v>45926</v>
      </c>
      <c r="M541" s="280" t="str">
        <f t="shared" si="177"/>
        <v>9:00</v>
      </c>
      <c r="N541" s="325"/>
      <c r="O541" s="637"/>
      <c r="P541" s="325"/>
      <c r="Q541" s="637"/>
      <c r="T541" s="303"/>
    </row>
    <row r="542" spans="1:20" ht="9.75" customHeight="1">
      <c r="A542" s="310"/>
      <c r="B542" s="309"/>
      <c r="C542" s="309"/>
      <c r="D542" s="309"/>
      <c r="E542" s="310"/>
      <c r="F542" s="280"/>
      <c r="G542" s="281"/>
      <c r="H542" s="280"/>
      <c r="I542" s="281"/>
      <c r="J542" s="280"/>
      <c r="K542" s="281"/>
      <c r="L542" s="280"/>
      <c r="M542" s="281"/>
      <c r="N542" s="280"/>
      <c r="O542" s="281"/>
      <c r="P542" s="280"/>
      <c r="Q542" s="281"/>
      <c r="T542" s="303"/>
    </row>
    <row r="543" spans="1:20">
      <c r="A543" s="310"/>
      <c r="B543" s="309"/>
      <c r="C543" s="309"/>
      <c r="D543" s="309"/>
      <c r="E543" s="310" t="s">
        <v>358</v>
      </c>
      <c r="F543" s="280"/>
      <c r="G543" s="281"/>
      <c r="H543" s="280"/>
      <c r="I543" s="281"/>
      <c r="J543" s="280"/>
      <c r="K543" s="281"/>
      <c r="L543" s="280"/>
      <c r="M543" s="281"/>
      <c r="N543" s="280"/>
      <c r="O543" s="281"/>
      <c r="P543" s="280"/>
      <c r="Q543" s="281"/>
      <c r="T543" s="303"/>
    </row>
    <row r="544" spans="1:20" s="481" customFormat="1" ht="21" thickBot="1">
      <c r="A544" s="316"/>
      <c r="B544" s="277"/>
      <c r="C544" s="277"/>
      <c r="D544" s="277"/>
      <c r="E544" s="480"/>
      <c r="F544" s="460"/>
      <c r="G544" s="371"/>
      <c r="O544" s="301"/>
    </row>
    <row r="545" spans="1:20" ht="21.75" thickTop="1" thickBot="1">
      <c r="A545" s="316"/>
      <c r="B545" s="296"/>
      <c r="C545" s="296"/>
      <c r="E545" s="311" t="s">
        <v>214</v>
      </c>
      <c r="F545" s="296"/>
      <c r="G545" s="347"/>
      <c r="T545" s="303"/>
    </row>
    <row r="546" spans="1:20" ht="26.25" customHeight="1" thickTop="1">
      <c r="A546" s="310" t="s">
        <v>818</v>
      </c>
      <c r="B546" s="309"/>
      <c r="C546" s="309"/>
      <c r="D546" s="309"/>
      <c r="E546" s="310" t="s">
        <v>782</v>
      </c>
      <c r="F546" s="280">
        <f>+F87</f>
        <v>45819</v>
      </c>
      <c r="G546" s="281">
        <f>G87</f>
        <v>0.625</v>
      </c>
      <c r="H546" s="280">
        <f>+H87</f>
        <v>45847</v>
      </c>
      <c r="I546" s="281">
        <f>I87</f>
        <v>0.375</v>
      </c>
      <c r="J546" s="280">
        <f>+J87</f>
        <v>45903</v>
      </c>
      <c r="K546" s="281">
        <f>+K87</f>
        <v>0.375</v>
      </c>
      <c r="L546" s="280">
        <f>+L87</f>
        <v>45918</v>
      </c>
      <c r="M546" s="281">
        <f>+M87</f>
        <v>0.375</v>
      </c>
      <c r="N546" s="280"/>
      <c r="O546" s="281"/>
      <c r="P546" s="280"/>
      <c r="Q546" s="281"/>
      <c r="T546" s="303"/>
    </row>
    <row r="547" spans="1:20">
      <c r="A547" s="454"/>
      <c r="B547" s="296"/>
      <c r="C547" s="296"/>
      <c r="E547" s="454"/>
      <c r="F547" s="346"/>
      <c r="G547" s="347"/>
      <c r="H547" s="346"/>
      <c r="I547" s="347"/>
      <c r="J547" s="346"/>
      <c r="K547" s="347"/>
      <c r="L547" s="346"/>
      <c r="M547" s="347"/>
      <c r="N547" s="346"/>
      <c r="O547" s="347"/>
      <c r="P547" s="346"/>
      <c r="Q547" s="347"/>
      <c r="T547" s="303"/>
    </row>
    <row r="548" spans="1:20">
      <c r="A548" s="454"/>
      <c r="B548" s="296"/>
      <c r="C548" s="296"/>
      <c r="E548" s="454"/>
      <c r="F548" s="346"/>
      <c r="G548" s="347"/>
      <c r="H548" s="346"/>
      <c r="I548" s="347"/>
      <c r="J548" s="346"/>
      <c r="K548" s="347"/>
      <c r="L548" s="346"/>
      <c r="M548" s="347"/>
      <c r="N548" s="346"/>
      <c r="O548" s="347"/>
      <c r="P548" s="346"/>
      <c r="Q548" s="347"/>
      <c r="T548" s="303"/>
    </row>
    <row r="549" spans="1:20" ht="27" customHeight="1">
      <c r="A549" s="316"/>
      <c r="B549" s="296"/>
      <c r="C549" s="296"/>
      <c r="E549" s="700" t="s">
        <v>359</v>
      </c>
      <c r="F549" s="700"/>
      <c r="G549" s="700"/>
      <c r="H549" s="700"/>
      <c r="I549" s="700"/>
      <c r="J549" s="700"/>
      <c r="K549" s="700"/>
      <c r="L549" s="700"/>
      <c r="M549" s="700"/>
      <c r="N549" s="700"/>
      <c r="O549" s="700"/>
      <c r="P549" s="700"/>
      <c r="Q549" s="700"/>
      <c r="T549" s="303"/>
    </row>
    <row r="550" spans="1:20" ht="27.75" thickBot="1">
      <c r="A550" s="316"/>
      <c r="B550" s="296"/>
      <c r="C550" s="296"/>
      <c r="E550" s="468"/>
      <c r="F550" s="468"/>
      <c r="G550" s="468"/>
      <c r="O550" s="301"/>
      <c r="T550" s="303"/>
    </row>
    <row r="551" spans="1:20" ht="21.75" customHeight="1" thickBot="1">
      <c r="A551" s="316"/>
      <c r="B551" s="296"/>
      <c r="C551" s="296"/>
      <c r="E551" s="688" t="s">
        <v>182</v>
      </c>
      <c r="F551" s="709" t="s">
        <v>398</v>
      </c>
      <c r="G551" s="710"/>
      <c r="H551" s="710"/>
      <c r="I551" s="711"/>
      <c r="J551" s="709" t="s">
        <v>743</v>
      </c>
      <c r="K551" s="710"/>
      <c r="L551" s="710"/>
      <c r="M551" s="711"/>
      <c r="N551" s="712" t="s">
        <v>183</v>
      </c>
      <c r="O551" s="713"/>
      <c r="P551" s="712" t="s">
        <v>184</v>
      </c>
      <c r="Q551" s="713"/>
      <c r="T551" s="303"/>
    </row>
    <row r="552" spans="1:20" ht="21.75" customHeight="1" thickBot="1">
      <c r="A552" s="316"/>
      <c r="B552" s="296"/>
      <c r="C552" s="296"/>
      <c r="E552" s="689"/>
      <c r="F552" s="672" t="s">
        <v>12</v>
      </c>
      <c r="G552" s="673"/>
      <c r="H552" s="672" t="s">
        <v>13</v>
      </c>
      <c r="I552" s="673"/>
      <c r="J552" s="672" t="s">
        <v>12</v>
      </c>
      <c r="K552" s="673"/>
      <c r="L552" s="672" t="s">
        <v>13</v>
      </c>
      <c r="M552" s="673"/>
      <c r="N552" s="714"/>
      <c r="O552" s="715"/>
      <c r="P552" s="714"/>
      <c r="Q552" s="715"/>
      <c r="T552" s="303"/>
    </row>
    <row r="553" spans="1:20" ht="21" thickBot="1">
      <c r="A553" s="316"/>
      <c r="B553" s="296"/>
      <c r="C553" s="296"/>
      <c r="E553" s="692"/>
      <c r="F553" s="344" t="s">
        <v>185</v>
      </c>
      <c r="G553" s="345" t="s">
        <v>186</v>
      </c>
      <c r="H553" s="344" t="s">
        <v>185</v>
      </c>
      <c r="I553" s="345" t="s">
        <v>186</v>
      </c>
      <c r="J553" s="344" t="s">
        <v>185</v>
      </c>
      <c r="K553" s="345" t="s">
        <v>186</v>
      </c>
      <c r="L553" s="344" t="s">
        <v>185</v>
      </c>
      <c r="M553" s="345" t="s">
        <v>186</v>
      </c>
      <c r="N553" s="344" t="s">
        <v>185</v>
      </c>
      <c r="O553" s="345" t="s">
        <v>186</v>
      </c>
      <c r="P553" s="344" t="s">
        <v>185</v>
      </c>
      <c r="Q553" s="345" t="s">
        <v>186</v>
      </c>
      <c r="T553" s="303"/>
    </row>
    <row r="554" spans="1:20" ht="21.75" thickTop="1" thickBot="1">
      <c r="A554" s="316"/>
      <c r="B554" s="296"/>
      <c r="C554" s="296"/>
      <c r="E554" s="311" t="s">
        <v>187</v>
      </c>
      <c r="F554" s="296"/>
      <c r="G554" s="347"/>
      <c r="T554" s="303"/>
    </row>
    <row r="555" spans="1:20" ht="41.25" thickTop="1">
      <c r="A555" s="310" t="s">
        <v>138</v>
      </c>
      <c r="B555" s="309" t="s">
        <v>162</v>
      </c>
      <c r="C555" s="309" t="s">
        <v>189</v>
      </c>
      <c r="D555" s="309" t="s">
        <v>189</v>
      </c>
      <c r="E555" s="310" t="s">
        <v>342</v>
      </c>
      <c r="F555" s="280">
        <f t="shared" ref="F555:M555" si="178">F96</f>
        <v>45828</v>
      </c>
      <c r="G555" s="281" t="str">
        <f t="shared" si="178"/>
        <v>15:00</v>
      </c>
      <c r="H555" s="280">
        <f t="shared" si="178"/>
        <v>45849</v>
      </c>
      <c r="I555" s="281" t="str">
        <f t="shared" si="178"/>
        <v>15:00</v>
      </c>
      <c r="J555" s="280">
        <f t="shared" si="178"/>
        <v>45905</v>
      </c>
      <c r="K555" s="281" t="str">
        <f t="shared" si="178"/>
        <v>15:00</v>
      </c>
      <c r="L555" s="280">
        <f t="shared" si="178"/>
        <v>45924</v>
      </c>
      <c r="M555" s="281" t="str">
        <f t="shared" si="178"/>
        <v>15:00</v>
      </c>
      <c r="N555" s="280"/>
      <c r="O555" s="281"/>
      <c r="P555" s="280"/>
      <c r="Q555" s="281"/>
      <c r="T555" s="303"/>
    </row>
    <row r="556" spans="1:20">
      <c r="A556" s="310" t="s">
        <v>160</v>
      </c>
      <c r="B556" s="309" t="s">
        <v>162</v>
      </c>
      <c r="C556" s="309" t="s">
        <v>189</v>
      </c>
      <c r="D556" s="309" t="s">
        <v>189</v>
      </c>
      <c r="E556" s="310" t="s">
        <v>360</v>
      </c>
      <c r="F556" s="280">
        <f t="shared" ref="F556:M556" si="179">F116</f>
        <v>45827</v>
      </c>
      <c r="G556" s="281" t="str">
        <f t="shared" si="179"/>
        <v>15:30</v>
      </c>
      <c r="H556" s="280">
        <f t="shared" si="179"/>
        <v>45848</v>
      </c>
      <c r="I556" s="281" t="str">
        <f t="shared" si="179"/>
        <v>15:30</v>
      </c>
      <c r="J556" s="280">
        <f t="shared" si="179"/>
        <v>45911</v>
      </c>
      <c r="K556" s="281" t="str">
        <f t="shared" si="179"/>
        <v>15:30</v>
      </c>
      <c r="L556" s="280">
        <f t="shared" si="179"/>
        <v>45926</v>
      </c>
      <c r="M556" s="281" t="str">
        <f t="shared" si="179"/>
        <v>15:30</v>
      </c>
      <c r="N556" s="280"/>
      <c r="O556" s="281"/>
      <c r="P556" s="280"/>
      <c r="Q556" s="281"/>
      <c r="T556" s="303"/>
    </row>
    <row r="557" spans="1:20">
      <c r="A557" s="310" t="s">
        <v>36</v>
      </c>
      <c r="B557" s="309" t="s">
        <v>162</v>
      </c>
      <c r="C557" s="309" t="s">
        <v>189</v>
      </c>
      <c r="D557" s="309" t="s">
        <v>189</v>
      </c>
      <c r="E557" s="310" t="s">
        <v>361</v>
      </c>
      <c r="F557" s="280">
        <f t="shared" ref="F557:M557" si="180">F13</f>
        <v>45820</v>
      </c>
      <c r="G557" s="281">
        <f t="shared" si="180"/>
        <v>0.41666666666666669</v>
      </c>
      <c r="H557" s="280">
        <f t="shared" si="180"/>
        <v>45841</v>
      </c>
      <c r="I557" s="281">
        <f t="shared" si="180"/>
        <v>0.41666666666666669</v>
      </c>
      <c r="J557" s="280">
        <f t="shared" si="180"/>
        <v>45904</v>
      </c>
      <c r="K557" s="281">
        <f t="shared" si="180"/>
        <v>0.41666666666666669</v>
      </c>
      <c r="L557" s="280">
        <f t="shared" si="180"/>
        <v>45919</v>
      </c>
      <c r="M557" s="281">
        <f t="shared" si="180"/>
        <v>0.41666666666666669</v>
      </c>
      <c r="N557" s="280"/>
      <c r="O557" s="281"/>
      <c r="P557" s="280"/>
      <c r="Q557" s="281"/>
      <c r="T557" s="303"/>
    </row>
    <row r="558" spans="1:20">
      <c r="A558" s="310" t="s">
        <v>99</v>
      </c>
      <c r="B558" s="309" t="s">
        <v>162</v>
      </c>
      <c r="C558" s="309" t="s">
        <v>189</v>
      </c>
      <c r="D558" s="309" t="s">
        <v>189</v>
      </c>
      <c r="E558" s="310" t="s">
        <v>346</v>
      </c>
      <c r="F558" s="280">
        <f t="shared" ref="F558:Q558" si="181">F62</f>
        <v>45826</v>
      </c>
      <c r="G558" s="281" t="str">
        <f t="shared" si="181"/>
        <v>9:00</v>
      </c>
      <c r="H558" s="280">
        <f t="shared" si="181"/>
        <v>45847</v>
      </c>
      <c r="I558" s="281" t="str">
        <f t="shared" si="181"/>
        <v>9:00</v>
      </c>
      <c r="J558" s="280">
        <f t="shared" si="181"/>
        <v>45908</v>
      </c>
      <c r="K558" s="281" t="str">
        <f t="shared" si="181"/>
        <v>9:00</v>
      </c>
      <c r="L558" s="280">
        <f t="shared" si="181"/>
        <v>45923</v>
      </c>
      <c r="M558" s="281" t="str">
        <f t="shared" si="181"/>
        <v>9:00</v>
      </c>
      <c r="N558" s="280">
        <f t="shared" si="181"/>
        <v>0</v>
      </c>
      <c r="O558" s="281">
        <f t="shared" si="181"/>
        <v>0</v>
      </c>
      <c r="P558" s="280">
        <f t="shared" si="181"/>
        <v>0</v>
      </c>
      <c r="Q558" s="281">
        <f t="shared" si="181"/>
        <v>0</v>
      </c>
      <c r="T558" s="303"/>
    </row>
    <row r="559" spans="1:20" s="481" customFormat="1" ht="21" thickBot="1">
      <c r="A559" s="316"/>
      <c r="B559" s="277"/>
      <c r="C559" s="277"/>
      <c r="D559" s="277"/>
      <c r="E559" s="480"/>
      <c r="F559" s="460"/>
      <c r="G559" s="371"/>
      <c r="O559" s="301"/>
    </row>
    <row r="560" spans="1:20" ht="21.75" thickTop="1" thickBot="1">
      <c r="A560" s="316"/>
      <c r="B560" s="296"/>
      <c r="C560" s="296"/>
      <c r="E560" s="311" t="s">
        <v>197</v>
      </c>
      <c r="F560" s="296"/>
      <c r="G560" s="347"/>
      <c r="T560" s="303"/>
    </row>
    <row r="561" spans="1:20" ht="21" thickTop="1">
      <c r="A561" s="640" t="s">
        <v>43</v>
      </c>
      <c r="B561" s="309" t="s">
        <v>162</v>
      </c>
      <c r="C561" s="309" t="s">
        <v>189</v>
      </c>
      <c r="D561" s="309" t="s">
        <v>198</v>
      </c>
      <c r="E561" s="310" t="s">
        <v>362</v>
      </c>
      <c r="F561" s="280">
        <f t="shared" ref="F561:M561" si="182">F21</f>
        <v>45824</v>
      </c>
      <c r="G561" s="281" t="str">
        <f t="shared" si="182"/>
        <v>9:00</v>
      </c>
      <c r="H561" s="280">
        <f t="shared" si="182"/>
        <v>45845</v>
      </c>
      <c r="I561" s="281" t="str">
        <f t="shared" si="182"/>
        <v>9:00</v>
      </c>
      <c r="J561" s="280">
        <f t="shared" si="182"/>
        <v>45908</v>
      </c>
      <c r="K561" s="281" t="str">
        <f t="shared" si="182"/>
        <v>9:00</v>
      </c>
      <c r="L561" s="280">
        <f t="shared" si="182"/>
        <v>45923</v>
      </c>
      <c r="M561" s="281" t="str">
        <f t="shared" si="182"/>
        <v>9:00</v>
      </c>
      <c r="N561" s="280"/>
      <c r="O561" s="281"/>
      <c r="P561" s="280"/>
      <c r="Q561" s="281"/>
      <c r="T561" s="303"/>
    </row>
    <row r="562" spans="1:20">
      <c r="A562" s="310" t="s">
        <v>94</v>
      </c>
      <c r="B562" s="309" t="s">
        <v>162</v>
      </c>
      <c r="C562" s="309" t="s">
        <v>189</v>
      </c>
      <c r="D562" s="309" t="s">
        <v>198</v>
      </c>
      <c r="E562" s="483" t="s">
        <v>348</v>
      </c>
      <c r="F562" s="280">
        <f t="shared" ref="F562:M562" si="183">F58</f>
        <v>45818</v>
      </c>
      <c r="G562" s="281">
        <f t="shared" si="183"/>
        <v>0.625</v>
      </c>
      <c r="H562" s="280">
        <f t="shared" si="183"/>
        <v>45839</v>
      </c>
      <c r="I562" s="281">
        <f t="shared" si="183"/>
        <v>0.625</v>
      </c>
      <c r="J562" s="280">
        <f t="shared" si="183"/>
        <v>45902</v>
      </c>
      <c r="K562" s="281" t="str">
        <f t="shared" si="183"/>
        <v>10:00</v>
      </c>
      <c r="L562" s="280">
        <f t="shared" si="183"/>
        <v>45917</v>
      </c>
      <c r="M562" s="281" t="str">
        <f t="shared" si="183"/>
        <v>10:00</v>
      </c>
      <c r="N562" s="280"/>
      <c r="O562" s="281"/>
      <c r="P562" s="280"/>
      <c r="Q562" s="281"/>
      <c r="T562" s="303"/>
    </row>
    <row r="563" spans="1:20">
      <c r="A563" s="310"/>
      <c r="B563" s="309"/>
      <c r="C563" s="309"/>
      <c r="D563" s="388"/>
      <c r="E563" s="407" t="s">
        <v>290</v>
      </c>
      <c r="F563" s="305"/>
      <c r="G563" s="343"/>
      <c r="H563" s="305"/>
      <c r="I563" s="343"/>
      <c r="J563" s="305"/>
      <c r="K563" s="343"/>
      <c r="L563" s="305"/>
      <c r="M563" s="343"/>
      <c r="N563" s="305"/>
      <c r="O563" s="343"/>
      <c r="P563" s="305"/>
      <c r="Q563" s="343"/>
      <c r="T563" s="303"/>
    </row>
    <row r="564" spans="1:20">
      <c r="A564" s="640" t="s">
        <v>114</v>
      </c>
      <c r="B564" s="309" t="s">
        <v>162</v>
      </c>
      <c r="C564" s="309" t="s">
        <v>189</v>
      </c>
      <c r="D564" s="388" t="s">
        <v>198</v>
      </c>
      <c r="E564" s="310" t="s">
        <v>783</v>
      </c>
      <c r="F564" s="283">
        <f t="shared" ref="F564:M564" si="184">F75</f>
        <v>45819</v>
      </c>
      <c r="G564" s="281" t="str">
        <f t="shared" si="184"/>
        <v>10.00</v>
      </c>
      <c r="H564" s="280">
        <f t="shared" si="184"/>
        <v>45840</v>
      </c>
      <c r="I564" s="281" t="str">
        <f t="shared" si="184"/>
        <v>10.00</v>
      </c>
      <c r="J564" s="280">
        <f t="shared" si="184"/>
        <v>45905</v>
      </c>
      <c r="K564" s="281" t="str">
        <f t="shared" si="184"/>
        <v>15.00</v>
      </c>
      <c r="L564" s="280">
        <f t="shared" si="184"/>
        <v>45920</v>
      </c>
      <c r="M564" s="281" t="str">
        <f t="shared" si="184"/>
        <v>15.00</v>
      </c>
      <c r="N564" s="280"/>
      <c r="O564" s="281"/>
      <c r="P564" s="280"/>
      <c r="Q564" s="281"/>
      <c r="T564" s="303"/>
    </row>
    <row r="565" spans="1:20">
      <c r="A565" s="640" t="s">
        <v>59</v>
      </c>
      <c r="B565" s="309" t="s">
        <v>162</v>
      </c>
      <c r="C565" s="309" t="s">
        <v>189</v>
      </c>
      <c r="D565" s="388" t="s">
        <v>198</v>
      </c>
      <c r="E565" s="310" t="s">
        <v>366</v>
      </c>
      <c r="F565" s="283">
        <f t="shared" ref="F565:M565" si="185">F32</f>
        <v>45819</v>
      </c>
      <c r="G565" s="281" t="str">
        <f t="shared" si="185"/>
        <v>10.00</v>
      </c>
      <c r="H565" s="280">
        <f t="shared" si="185"/>
        <v>45840</v>
      </c>
      <c r="I565" s="281" t="str">
        <f t="shared" si="185"/>
        <v>10.00</v>
      </c>
      <c r="J565" s="280">
        <f t="shared" si="185"/>
        <v>45905</v>
      </c>
      <c r="K565" s="281" t="str">
        <f t="shared" si="185"/>
        <v>10.00</v>
      </c>
      <c r="L565" s="280">
        <f t="shared" si="185"/>
        <v>45920</v>
      </c>
      <c r="M565" s="281" t="str">
        <f t="shared" si="185"/>
        <v>10.00</v>
      </c>
      <c r="N565" s="280"/>
      <c r="O565" s="281"/>
      <c r="P565" s="280"/>
      <c r="Q565" s="281"/>
      <c r="T565" s="303"/>
    </row>
    <row r="566" spans="1:20">
      <c r="A566" s="310"/>
      <c r="B566" s="309"/>
      <c r="C566" s="309"/>
      <c r="D566" s="388"/>
      <c r="E566" s="407" t="s">
        <v>290</v>
      </c>
      <c r="F566" s="305"/>
      <c r="G566" s="343"/>
      <c r="H566" s="305"/>
      <c r="I566" s="343"/>
      <c r="J566" s="305"/>
      <c r="K566" s="343"/>
      <c r="L566" s="305"/>
      <c r="M566" s="343"/>
      <c r="N566" s="305"/>
      <c r="O566" s="343"/>
      <c r="P566" s="305"/>
      <c r="Q566" s="343"/>
      <c r="T566" s="303"/>
    </row>
    <row r="567" spans="1:20" ht="40.5">
      <c r="A567" s="310" t="s">
        <v>115</v>
      </c>
      <c r="B567" s="309" t="s">
        <v>162</v>
      </c>
      <c r="C567" s="309" t="s">
        <v>189</v>
      </c>
      <c r="D567" s="388" t="s">
        <v>198</v>
      </c>
      <c r="E567" s="310" t="s">
        <v>363</v>
      </c>
      <c r="F567" s="283">
        <f t="shared" ref="F567:M567" si="186">F76</f>
        <v>45825</v>
      </c>
      <c r="G567" s="281" t="str">
        <f t="shared" si="186"/>
        <v>9:00</v>
      </c>
      <c r="H567" s="280">
        <f t="shared" si="186"/>
        <v>45847</v>
      </c>
      <c r="I567" s="281" t="str">
        <f t="shared" si="186"/>
        <v>9:00</v>
      </c>
      <c r="J567" s="280">
        <f t="shared" si="186"/>
        <v>45903</v>
      </c>
      <c r="K567" s="281" t="str">
        <f t="shared" si="186"/>
        <v>9:00</v>
      </c>
      <c r="L567" s="280">
        <f t="shared" si="186"/>
        <v>45918</v>
      </c>
      <c r="M567" s="281" t="str">
        <f t="shared" si="186"/>
        <v>9:00</v>
      </c>
      <c r="N567" s="280"/>
      <c r="O567" s="281"/>
      <c r="P567" s="280"/>
      <c r="Q567" s="281"/>
      <c r="T567" s="303"/>
    </row>
    <row r="568" spans="1:20">
      <c r="A568" s="310" t="s">
        <v>159</v>
      </c>
      <c r="B568" s="309" t="s">
        <v>162</v>
      </c>
      <c r="C568" s="309" t="s">
        <v>189</v>
      </c>
      <c r="D568" s="388" t="s">
        <v>198</v>
      </c>
      <c r="E568" s="310" t="s">
        <v>364</v>
      </c>
      <c r="F568" s="283">
        <f t="shared" ref="F568:M568" si="187">F115</f>
        <v>45817</v>
      </c>
      <c r="G568" s="281" t="str">
        <f t="shared" si="187"/>
        <v>9.00</v>
      </c>
      <c r="H568" s="280">
        <f t="shared" si="187"/>
        <v>45838</v>
      </c>
      <c r="I568" s="281" t="str">
        <f t="shared" si="187"/>
        <v>9.00</v>
      </c>
      <c r="J568" s="280">
        <f t="shared" si="187"/>
        <v>45901</v>
      </c>
      <c r="K568" s="281" t="str">
        <f t="shared" si="187"/>
        <v>9.00</v>
      </c>
      <c r="L568" s="280">
        <f t="shared" si="187"/>
        <v>45916</v>
      </c>
      <c r="M568" s="281" t="str">
        <f t="shared" si="187"/>
        <v>9.00</v>
      </c>
      <c r="N568" s="280"/>
      <c r="O568" s="281"/>
      <c r="P568" s="280"/>
      <c r="Q568" s="281"/>
      <c r="T568" s="303"/>
    </row>
    <row r="569" spans="1:20" s="481" customFormat="1" ht="21" thickBot="1">
      <c r="A569" s="316"/>
      <c r="B569" s="277"/>
      <c r="C569" s="277"/>
      <c r="D569" s="277"/>
      <c r="E569" s="480"/>
      <c r="F569" s="460"/>
      <c r="G569" s="371"/>
      <c r="O569" s="301"/>
    </row>
    <row r="570" spans="1:20" ht="21.75" thickTop="1" thickBot="1">
      <c r="A570" s="316"/>
      <c r="B570" s="296"/>
      <c r="C570" s="296"/>
      <c r="E570" s="311" t="s">
        <v>208</v>
      </c>
      <c r="F570" s="296"/>
      <c r="G570" s="347"/>
      <c r="T570" s="303"/>
    </row>
    <row r="571" spans="1:20" ht="21" thickTop="1">
      <c r="A571" s="292"/>
      <c r="E571" s="484" t="s">
        <v>290</v>
      </c>
      <c r="F571" s="639"/>
      <c r="G571" s="281"/>
      <c r="H571" s="325"/>
      <c r="I571" s="281"/>
      <c r="J571" s="325"/>
      <c r="K571" s="281"/>
      <c r="L571" s="325"/>
      <c r="M571" s="281"/>
      <c r="N571" s="325"/>
      <c r="O571" s="637"/>
      <c r="P571" s="325"/>
      <c r="Q571" s="637"/>
      <c r="R571" s="319"/>
      <c r="S571" s="319"/>
      <c r="T571" s="303"/>
    </row>
    <row r="572" spans="1:20">
      <c r="A572" s="270" t="s">
        <v>131</v>
      </c>
      <c r="B572" s="296"/>
      <c r="C572" s="296"/>
      <c r="E572" s="299" t="s">
        <v>367</v>
      </c>
      <c r="F572" s="283">
        <f t="shared" ref="F572:Q572" si="188">F92</f>
        <v>45821</v>
      </c>
      <c r="G572" s="283" t="str">
        <f t="shared" si="188"/>
        <v>10:00</v>
      </c>
      <c r="H572" s="283">
        <f t="shared" si="188"/>
        <v>45842</v>
      </c>
      <c r="I572" s="283" t="str">
        <f t="shared" si="188"/>
        <v>10:00</v>
      </c>
      <c r="J572" s="283">
        <f t="shared" si="188"/>
        <v>45905</v>
      </c>
      <c r="K572" s="283" t="str">
        <f t="shared" si="188"/>
        <v>10:00</v>
      </c>
      <c r="L572" s="283">
        <f t="shared" si="188"/>
        <v>45923</v>
      </c>
      <c r="M572" s="283" t="str">
        <f t="shared" si="188"/>
        <v>10:00</v>
      </c>
      <c r="N572" s="283">
        <f t="shared" si="188"/>
        <v>45240</v>
      </c>
      <c r="O572" s="283">
        <f t="shared" si="188"/>
        <v>0.41666666666666669</v>
      </c>
      <c r="P572" s="283">
        <f t="shared" si="188"/>
        <v>0</v>
      </c>
      <c r="Q572" s="283">
        <f t="shared" si="188"/>
        <v>0</v>
      </c>
      <c r="T572" s="303"/>
    </row>
    <row r="573" spans="1:20">
      <c r="A573" s="270" t="s">
        <v>51</v>
      </c>
      <c r="B573" s="296"/>
      <c r="C573" s="296"/>
      <c r="E573" s="299" t="s">
        <v>368</v>
      </c>
      <c r="F573" s="283">
        <f t="shared" ref="F573:M573" si="189">F26</f>
        <v>45818</v>
      </c>
      <c r="G573" s="281">
        <f t="shared" si="189"/>
        <v>0.625</v>
      </c>
      <c r="H573" s="283">
        <f t="shared" si="189"/>
        <v>45839</v>
      </c>
      <c r="I573" s="281">
        <f t="shared" si="189"/>
        <v>0.625</v>
      </c>
      <c r="J573" s="283">
        <f t="shared" si="189"/>
        <v>45902</v>
      </c>
      <c r="K573" s="283" t="str">
        <f t="shared" si="189"/>
        <v>10:00</v>
      </c>
      <c r="L573" s="283">
        <f t="shared" si="189"/>
        <v>45917</v>
      </c>
      <c r="M573" s="283" t="str">
        <f t="shared" si="189"/>
        <v>10:00</v>
      </c>
      <c r="N573" s="325"/>
      <c r="O573" s="637"/>
      <c r="P573" s="325"/>
      <c r="Q573" s="637"/>
      <c r="T573" s="303"/>
    </row>
    <row r="574" spans="1:20">
      <c r="A574" s="292"/>
      <c r="E574" s="407" t="s">
        <v>290</v>
      </c>
      <c r="F574" s="639"/>
      <c r="G574" s="281"/>
      <c r="H574" s="325"/>
      <c r="I574" s="281"/>
      <c r="J574" s="325"/>
      <c r="K574" s="281"/>
      <c r="L574" s="325"/>
      <c r="M574" s="281"/>
      <c r="N574" s="325"/>
      <c r="O574" s="637"/>
      <c r="P574" s="325"/>
      <c r="Q574" s="637"/>
      <c r="R574" s="319"/>
      <c r="S574" s="319"/>
      <c r="T574" s="303"/>
    </row>
    <row r="575" spans="1:20">
      <c r="A575" s="270" t="s">
        <v>34</v>
      </c>
      <c r="B575" s="296"/>
      <c r="C575" s="296"/>
      <c r="E575" s="299" t="s">
        <v>370</v>
      </c>
      <c r="F575" s="283">
        <f t="shared" ref="F575:M575" si="190">F12</f>
        <v>45827</v>
      </c>
      <c r="G575" s="283" t="str">
        <f t="shared" si="190"/>
        <v>9:00</v>
      </c>
      <c r="H575" s="283">
        <f t="shared" si="190"/>
        <v>45848</v>
      </c>
      <c r="I575" s="283" t="str">
        <f t="shared" si="190"/>
        <v>9:00</v>
      </c>
      <c r="J575" s="283">
        <f t="shared" si="190"/>
        <v>45911</v>
      </c>
      <c r="K575" s="283" t="str">
        <f t="shared" si="190"/>
        <v>9:00</v>
      </c>
      <c r="L575" s="283">
        <f t="shared" si="190"/>
        <v>45926</v>
      </c>
      <c r="M575" s="283" t="str">
        <f t="shared" si="190"/>
        <v>9:00</v>
      </c>
      <c r="N575" s="325"/>
      <c r="O575" s="637"/>
      <c r="P575" s="325"/>
      <c r="Q575" s="637"/>
      <c r="T575" s="303"/>
    </row>
    <row r="576" spans="1:20">
      <c r="A576" s="270" t="s">
        <v>110</v>
      </c>
      <c r="B576" s="296"/>
      <c r="C576" s="296"/>
      <c r="E576" s="299" t="s">
        <v>371</v>
      </c>
      <c r="F576" s="283">
        <f t="shared" ref="F576:Q576" si="191">F71</f>
        <v>45826</v>
      </c>
      <c r="G576" s="281">
        <f t="shared" si="191"/>
        <v>0.375</v>
      </c>
      <c r="H576" s="283">
        <f t="shared" si="191"/>
        <v>45847</v>
      </c>
      <c r="I576" s="281">
        <f t="shared" si="191"/>
        <v>0.375</v>
      </c>
      <c r="J576" s="283">
        <f t="shared" si="191"/>
        <v>45910</v>
      </c>
      <c r="K576" s="281">
        <f t="shared" si="191"/>
        <v>0.41666666666666669</v>
      </c>
      <c r="L576" s="283">
        <f t="shared" si="191"/>
        <v>45925</v>
      </c>
      <c r="M576" s="281">
        <f t="shared" si="191"/>
        <v>0.41666666666666669</v>
      </c>
      <c r="N576" s="283">
        <f t="shared" si="191"/>
        <v>0</v>
      </c>
      <c r="O576" s="283">
        <f t="shared" si="191"/>
        <v>0</v>
      </c>
      <c r="P576" s="283">
        <f t="shared" si="191"/>
        <v>0</v>
      </c>
      <c r="Q576" s="283">
        <f t="shared" si="191"/>
        <v>0</v>
      </c>
      <c r="T576" s="303"/>
    </row>
    <row r="577" spans="1:20" ht="9.75" customHeight="1" thickBot="1">
      <c r="A577" s="310"/>
      <c r="B577" s="309"/>
      <c r="C577" s="309"/>
      <c r="D577" s="388"/>
      <c r="E577" s="310"/>
      <c r="F577" s="283"/>
      <c r="G577" s="281"/>
      <c r="H577" s="280"/>
      <c r="I577" s="281"/>
      <c r="J577" s="280"/>
      <c r="K577" s="281"/>
      <c r="L577" s="280"/>
      <c r="M577" s="281"/>
      <c r="N577" s="280"/>
      <c r="O577" s="281"/>
      <c r="P577" s="280"/>
      <c r="Q577" s="281"/>
      <c r="T577" s="303"/>
    </row>
    <row r="578" spans="1:20" ht="21.75" thickTop="1" thickBot="1">
      <c r="A578" s="316"/>
      <c r="B578" s="296"/>
      <c r="C578" s="296"/>
      <c r="E578" s="311" t="s">
        <v>214</v>
      </c>
      <c r="F578" s="296"/>
      <c r="G578" s="347"/>
      <c r="T578" s="303"/>
    </row>
    <row r="579" spans="1:20" ht="26.25" customHeight="1" thickTop="1">
      <c r="A579" s="310" t="s">
        <v>818</v>
      </c>
      <c r="B579" s="309"/>
      <c r="C579" s="309"/>
      <c r="D579" s="388"/>
      <c r="E579" s="310" t="s">
        <v>782</v>
      </c>
      <c r="F579" s="283">
        <f>+F87</f>
        <v>45819</v>
      </c>
      <c r="G579" s="281">
        <f>G87</f>
        <v>0.625</v>
      </c>
      <c r="H579" s="283">
        <f>+H87</f>
        <v>45847</v>
      </c>
      <c r="I579" s="281">
        <f>I87</f>
        <v>0.375</v>
      </c>
      <c r="J579" s="283">
        <f>+J87</f>
        <v>45903</v>
      </c>
      <c r="K579" s="281">
        <f>+K87</f>
        <v>0.375</v>
      </c>
      <c r="L579" s="283">
        <f>+L87</f>
        <v>45918</v>
      </c>
      <c r="M579" s="281">
        <f>+M87</f>
        <v>0.375</v>
      </c>
      <c r="N579" s="280"/>
      <c r="O579" s="281"/>
      <c r="P579" s="280"/>
      <c r="Q579" s="281"/>
      <c r="T579" s="303"/>
    </row>
    <row r="580" spans="1:20" ht="26.25" customHeight="1">
      <c r="A580" s="310" t="s">
        <v>50</v>
      </c>
      <c r="B580" s="309"/>
      <c r="C580" s="309"/>
      <c r="D580" s="388"/>
      <c r="E580" s="310" t="s">
        <v>369</v>
      </c>
      <c r="F580" s="283">
        <f t="shared" ref="F580:M580" si="192">+F25</f>
        <v>45828</v>
      </c>
      <c r="G580" s="283" t="str">
        <f t="shared" si="192"/>
        <v>9:00</v>
      </c>
      <c r="H580" s="283">
        <f t="shared" si="192"/>
        <v>45849</v>
      </c>
      <c r="I580" s="283" t="str">
        <f t="shared" si="192"/>
        <v>9:00</v>
      </c>
      <c r="J580" s="283">
        <f t="shared" si="192"/>
        <v>45905</v>
      </c>
      <c r="K580" s="283" t="str">
        <f t="shared" si="192"/>
        <v>9:00</v>
      </c>
      <c r="L580" s="283">
        <f t="shared" si="192"/>
        <v>45920</v>
      </c>
      <c r="M580" s="283" t="str">
        <f t="shared" si="192"/>
        <v>9:00</v>
      </c>
      <c r="N580" s="280"/>
      <c r="O580" s="281"/>
      <c r="P580" s="280"/>
      <c r="Q580" s="281"/>
      <c r="T580" s="303"/>
    </row>
    <row r="581" spans="1:20" s="481" customFormat="1">
      <c r="A581" s="316"/>
      <c r="B581" s="277"/>
      <c r="C581" s="277"/>
      <c r="D581" s="277"/>
      <c r="E581" s="480"/>
      <c r="F581" s="460"/>
      <c r="G581" s="371"/>
      <c r="O581" s="301"/>
    </row>
    <row r="582" spans="1:20">
      <c r="A582" s="316"/>
      <c r="B582" s="296"/>
      <c r="C582" s="296"/>
      <c r="E582" s="454" t="s">
        <v>766</v>
      </c>
      <c r="F582" s="296"/>
      <c r="G582" s="347"/>
      <c r="K582" s="296" t="s">
        <v>784</v>
      </c>
      <c r="O582" s="301"/>
      <c r="T582" s="303"/>
    </row>
    <row r="583" spans="1:20">
      <c r="A583" s="316"/>
      <c r="B583" s="296"/>
      <c r="C583" s="296"/>
      <c r="E583" s="454"/>
      <c r="F583" s="296"/>
      <c r="G583" s="347"/>
      <c r="K583" s="296" t="s">
        <v>372</v>
      </c>
      <c r="O583" s="301"/>
      <c r="T583" s="303"/>
    </row>
    <row r="584" spans="1:20">
      <c r="A584" s="316"/>
      <c r="B584" s="296"/>
      <c r="C584" s="296"/>
      <c r="E584" s="454"/>
      <c r="F584" s="296"/>
      <c r="G584" s="347"/>
      <c r="K584" s="296"/>
      <c r="O584" s="301"/>
      <c r="T584" s="303"/>
    </row>
    <row r="585" spans="1:20" hidden="1">
      <c r="A585" s="316"/>
      <c r="B585" s="296"/>
      <c r="C585" s="296"/>
      <c r="E585" s="454"/>
      <c r="F585" s="296"/>
      <c r="G585" s="347"/>
      <c r="K585" s="296"/>
      <c r="O585" s="301"/>
      <c r="T585" s="303"/>
    </row>
    <row r="586" spans="1:20" s="481" customFormat="1" hidden="1">
      <c r="A586" s="316"/>
      <c r="B586" s="277"/>
      <c r="C586" s="277"/>
      <c r="D586" s="277"/>
      <c r="E586" s="480"/>
      <c r="F586" s="460"/>
      <c r="G586" s="371"/>
      <c r="O586" s="301"/>
    </row>
    <row r="587" spans="1:20" ht="25.5" hidden="1">
      <c r="A587" s="316"/>
      <c r="E587" s="701" t="s">
        <v>0</v>
      </c>
      <c r="F587" s="701"/>
      <c r="G587" s="701"/>
      <c r="H587" s="701"/>
      <c r="I587" s="701"/>
      <c r="J587" s="701"/>
      <c r="K587" s="701"/>
      <c r="L587" s="701"/>
      <c r="M587" s="701"/>
      <c r="N587" s="701"/>
      <c r="O587" s="701"/>
      <c r="P587" s="701"/>
      <c r="Q587" s="701"/>
      <c r="R587" s="415"/>
      <c r="S587" s="415"/>
    </row>
    <row r="588" spans="1:20" ht="25.5" hidden="1">
      <c r="A588" s="316"/>
      <c r="E588" s="701" t="s">
        <v>179</v>
      </c>
      <c r="F588" s="701"/>
      <c r="G588" s="701"/>
      <c r="H588" s="701"/>
      <c r="I588" s="701"/>
      <c r="J588" s="701"/>
      <c r="K588" s="701"/>
      <c r="L588" s="701"/>
      <c r="M588" s="701"/>
      <c r="N588" s="701"/>
      <c r="O588" s="701"/>
      <c r="P588" s="701"/>
      <c r="Q588" s="701"/>
      <c r="R588" s="415"/>
      <c r="S588" s="415"/>
    </row>
    <row r="589" spans="1:20" ht="30" hidden="1">
      <c r="A589" s="316"/>
      <c r="E589" s="702" t="s">
        <v>785</v>
      </c>
      <c r="F589" s="702"/>
      <c r="G589" s="702"/>
      <c r="H589" s="702"/>
      <c r="I589" s="702"/>
      <c r="J589" s="702"/>
      <c r="K589" s="702"/>
      <c r="L589" s="702"/>
      <c r="M589" s="702"/>
      <c r="N589" s="702"/>
      <c r="O589" s="702"/>
      <c r="P589" s="702"/>
      <c r="Q589" s="702"/>
      <c r="R589" s="415"/>
      <c r="S589" s="415"/>
    </row>
    <row r="590" spans="1:20" ht="25.5" hidden="1">
      <c r="A590" s="316"/>
      <c r="E590" s="701" t="s">
        <v>760</v>
      </c>
      <c r="F590" s="701"/>
      <c r="G590" s="701"/>
      <c r="H590" s="701"/>
      <c r="I590" s="701"/>
      <c r="J590" s="701"/>
      <c r="K590" s="701"/>
      <c r="L590" s="701"/>
      <c r="M590" s="701"/>
      <c r="N590" s="701"/>
      <c r="O590" s="701"/>
      <c r="P590" s="701"/>
      <c r="Q590" s="701"/>
      <c r="R590" s="415"/>
      <c r="S590" s="415"/>
      <c r="T590" s="303"/>
    </row>
    <row r="591" spans="1:20" ht="25.5" hidden="1">
      <c r="A591" s="316"/>
      <c r="E591" s="442"/>
      <c r="F591" s="442"/>
      <c r="G591" s="442"/>
      <c r="T591" s="303"/>
    </row>
    <row r="592" spans="1:20" ht="25.5" hidden="1">
      <c r="A592" s="316"/>
      <c r="E592" s="442"/>
      <c r="F592" s="442"/>
      <c r="G592" s="442"/>
      <c r="T592" s="303"/>
    </row>
    <row r="593" spans="1:20" ht="27" hidden="1" customHeight="1">
      <c r="A593" s="316"/>
      <c r="E593" s="700" t="s">
        <v>786</v>
      </c>
      <c r="F593" s="700"/>
      <c r="G593" s="700"/>
      <c r="H593" s="700"/>
      <c r="I593" s="700"/>
      <c r="J593" s="700"/>
      <c r="K593" s="700"/>
      <c r="L593" s="700"/>
      <c r="M593" s="700"/>
      <c r="N593" s="700"/>
      <c r="O593" s="700"/>
      <c r="P593" s="700"/>
      <c r="Q593" s="700"/>
      <c r="R593" s="415"/>
      <c r="S593" s="415"/>
      <c r="T593" s="303"/>
    </row>
    <row r="594" spans="1:20" ht="27.75" hidden="1" customHeight="1" thickBot="1">
      <c r="A594" s="316"/>
      <c r="E594" s="468"/>
      <c r="F594" s="468"/>
      <c r="G594" s="468"/>
      <c r="T594" s="303"/>
    </row>
    <row r="595" spans="1:20" ht="21.75" hidden="1" customHeight="1" thickBot="1">
      <c r="A595" s="316"/>
      <c r="E595" s="688" t="s">
        <v>182</v>
      </c>
      <c r="F595" s="709" t="s">
        <v>398</v>
      </c>
      <c r="G595" s="710"/>
      <c r="H595" s="710"/>
      <c r="I595" s="711"/>
      <c r="J595" s="709" t="s">
        <v>743</v>
      </c>
      <c r="K595" s="710"/>
      <c r="L595" s="710"/>
      <c r="M595" s="711"/>
      <c r="N595" s="712" t="s">
        <v>183</v>
      </c>
      <c r="O595" s="713"/>
      <c r="P595" s="712" t="s">
        <v>184</v>
      </c>
      <c r="Q595" s="713"/>
      <c r="R595" s="629"/>
      <c r="S595" s="629"/>
      <c r="T595" s="303"/>
    </row>
    <row r="596" spans="1:20" ht="21.75" hidden="1" customHeight="1" thickBot="1">
      <c r="A596" s="316"/>
      <c r="E596" s="689"/>
      <c r="F596" s="672" t="s">
        <v>12</v>
      </c>
      <c r="G596" s="673"/>
      <c r="H596" s="672" t="s">
        <v>13</v>
      </c>
      <c r="I596" s="673"/>
      <c r="J596" s="672" t="s">
        <v>12</v>
      </c>
      <c r="K596" s="673"/>
      <c r="L596" s="672" t="s">
        <v>13</v>
      </c>
      <c r="M596" s="673"/>
      <c r="N596" s="714"/>
      <c r="O596" s="715"/>
      <c r="P596" s="714"/>
      <c r="Q596" s="715"/>
      <c r="R596" s="629"/>
      <c r="S596" s="629"/>
      <c r="T596" s="303"/>
    </row>
    <row r="597" spans="1:20" ht="21" hidden="1" thickBot="1">
      <c r="A597" s="316"/>
      <c r="E597" s="692"/>
      <c r="F597" s="344" t="s">
        <v>185</v>
      </c>
      <c r="G597" s="345" t="s">
        <v>186</v>
      </c>
      <c r="H597" s="344" t="s">
        <v>185</v>
      </c>
      <c r="I597" s="345" t="s">
        <v>186</v>
      </c>
      <c r="J597" s="344" t="s">
        <v>185</v>
      </c>
      <c r="K597" s="345" t="s">
        <v>186</v>
      </c>
      <c r="L597" s="344" t="s">
        <v>185</v>
      </c>
      <c r="M597" s="345" t="s">
        <v>186</v>
      </c>
      <c r="N597" s="344" t="s">
        <v>185</v>
      </c>
      <c r="O597" s="345" t="s">
        <v>186</v>
      </c>
      <c r="P597" s="344" t="s">
        <v>185</v>
      </c>
      <c r="Q597" s="345" t="s">
        <v>186</v>
      </c>
      <c r="R597" s="630"/>
      <c r="S597" s="630"/>
      <c r="T597" s="303"/>
    </row>
    <row r="598" spans="1:20" ht="21.75" hidden="1" thickTop="1" thickBot="1">
      <c r="A598" s="316"/>
      <c r="E598" s="311" t="s">
        <v>787</v>
      </c>
      <c r="F598" s="296"/>
      <c r="G598" s="347"/>
      <c r="T598" s="303"/>
    </row>
    <row r="599" spans="1:20" ht="40.5" hidden="1">
      <c r="A599" s="310" t="s">
        <v>43</v>
      </c>
      <c r="B599" s="495" t="s">
        <v>788</v>
      </c>
      <c r="C599" s="495" t="s">
        <v>189</v>
      </c>
      <c r="D599" s="296" t="s">
        <v>189</v>
      </c>
      <c r="E599" s="642" t="s">
        <v>789</v>
      </c>
      <c r="F599" s="280">
        <f t="shared" ref="F599:Q599" si="193">F21</f>
        <v>45824</v>
      </c>
      <c r="G599" s="281" t="str">
        <f t="shared" si="193"/>
        <v>9:00</v>
      </c>
      <c r="H599" s="280">
        <f t="shared" si="193"/>
        <v>45845</v>
      </c>
      <c r="I599" s="281" t="str">
        <f t="shared" si="193"/>
        <v>9:00</v>
      </c>
      <c r="J599" s="280">
        <f t="shared" si="193"/>
        <v>45908</v>
      </c>
      <c r="K599" s="281" t="str">
        <f t="shared" si="193"/>
        <v>9:00</v>
      </c>
      <c r="L599" s="280">
        <f t="shared" si="193"/>
        <v>45923</v>
      </c>
      <c r="M599" s="281" t="str">
        <f t="shared" si="193"/>
        <v>9:00</v>
      </c>
      <c r="N599" s="280">
        <f t="shared" si="193"/>
        <v>45239</v>
      </c>
      <c r="O599" s="281">
        <f t="shared" si="193"/>
        <v>0.375</v>
      </c>
      <c r="P599" s="280">
        <f t="shared" si="193"/>
        <v>0</v>
      </c>
      <c r="Q599" s="281">
        <f t="shared" si="193"/>
        <v>0</v>
      </c>
      <c r="R599" s="347"/>
      <c r="S599" s="347"/>
      <c r="T599" s="303"/>
    </row>
    <row r="600" spans="1:20" hidden="1">
      <c r="A600" s="310" t="s">
        <v>123</v>
      </c>
      <c r="B600" s="495" t="s">
        <v>788</v>
      </c>
      <c r="C600" s="495" t="s">
        <v>189</v>
      </c>
      <c r="D600" s="296" t="s">
        <v>189</v>
      </c>
      <c r="E600" s="642" t="s">
        <v>790</v>
      </c>
      <c r="F600" s="280">
        <f t="shared" ref="F600:M600" si="194">F84</f>
        <v>45821</v>
      </c>
      <c r="G600" s="281">
        <f t="shared" si="194"/>
        <v>0.5</v>
      </c>
      <c r="H600" s="280">
        <f t="shared" si="194"/>
        <v>45842</v>
      </c>
      <c r="I600" s="281">
        <f t="shared" si="194"/>
        <v>0.5</v>
      </c>
      <c r="J600" s="280">
        <f t="shared" si="194"/>
        <v>45905</v>
      </c>
      <c r="K600" s="281">
        <f t="shared" si="194"/>
        <v>0.5</v>
      </c>
      <c r="L600" s="280">
        <f t="shared" si="194"/>
        <v>45923</v>
      </c>
      <c r="M600" s="281">
        <f t="shared" si="194"/>
        <v>0.5</v>
      </c>
      <c r="N600" s="280" t="e">
        <f>#REF!</f>
        <v>#REF!</v>
      </c>
      <c r="O600" s="281" t="e">
        <f>#REF!</f>
        <v>#REF!</v>
      </c>
      <c r="P600" s="280" t="e">
        <f>#REF!</f>
        <v>#REF!</v>
      </c>
      <c r="Q600" s="281" t="e">
        <f>#REF!</f>
        <v>#REF!</v>
      </c>
      <c r="R600" s="347"/>
      <c r="S600" s="347"/>
      <c r="T600" s="303"/>
    </row>
    <row r="601" spans="1:20" hidden="1">
      <c r="A601" s="310" t="s">
        <v>160</v>
      </c>
      <c r="B601" s="495" t="s">
        <v>788</v>
      </c>
      <c r="C601" s="495" t="s">
        <v>189</v>
      </c>
      <c r="D601" s="296" t="s">
        <v>189</v>
      </c>
      <c r="E601" s="642" t="s">
        <v>791</v>
      </c>
      <c r="F601" s="280">
        <f t="shared" ref="F601:Q601" si="195">F116</f>
        <v>45827</v>
      </c>
      <c r="G601" s="281" t="str">
        <f t="shared" si="195"/>
        <v>15:30</v>
      </c>
      <c r="H601" s="280">
        <f t="shared" si="195"/>
        <v>45848</v>
      </c>
      <c r="I601" s="281" t="str">
        <f t="shared" si="195"/>
        <v>15:30</v>
      </c>
      <c r="J601" s="280">
        <f t="shared" si="195"/>
        <v>45911</v>
      </c>
      <c r="K601" s="281" t="str">
        <f t="shared" si="195"/>
        <v>15:30</v>
      </c>
      <c r="L601" s="280">
        <f t="shared" si="195"/>
        <v>45926</v>
      </c>
      <c r="M601" s="281" t="str">
        <f t="shared" si="195"/>
        <v>15:30</v>
      </c>
      <c r="N601" s="280">
        <f t="shared" si="195"/>
        <v>45239</v>
      </c>
      <c r="O601" s="281">
        <f t="shared" si="195"/>
        <v>0.45833333333333331</v>
      </c>
      <c r="P601" s="280">
        <f t="shared" si="195"/>
        <v>0</v>
      </c>
      <c r="Q601" s="281">
        <f t="shared" si="195"/>
        <v>0</v>
      </c>
      <c r="R601" s="347"/>
      <c r="S601" s="347"/>
      <c r="T601" s="303"/>
    </row>
    <row r="602" spans="1:20" hidden="1">
      <c r="A602" s="454"/>
      <c r="E602" s="509" t="s">
        <v>290</v>
      </c>
      <c r="F602" s="401"/>
      <c r="G602" s="343"/>
      <c r="H602" s="355"/>
      <c r="I602" s="343"/>
      <c r="J602" s="355"/>
      <c r="K602" s="343"/>
      <c r="L602" s="355"/>
      <c r="M602" s="343"/>
      <c r="N602" s="355"/>
      <c r="O602" s="343"/>
      <c r="P602" s="355"/>
      <c r="Q602" s="343"/>
      <c r="R602" s="347"/>
      <c r="S602" s="347"/>
      <c r="T602" s="303"/>
    </row>
    <row r="603" spans="1:20" hidden="1">
      <c r="A603" s="310" t="s">
        <v>114</v>
      </c>
      <c r="B603" s="495" t="s">
        <v>788</v>
      </c>
      <c r="C603" s="495" t="s">
        <v>189</v>
      </c>
      <c r="D603" s="296" t="s">
        <v>189</v>
      </c>
      <c r="E603" s="510" t="s">
        <v>609</v>
      </c>
      <c r="F603" s="283">
        <f t="shared" ref="F603:Q603" si="196">F75</f>
        <v>45819</v>
      </c>
      <c r="G603" s="281" t="str">
        <f t="shared" si="196"/>
        <v>10.00</v>
      </c>
      <c r="H603" s="283">
        <f t="shared" si="196"/>
        <v>45840</v>
      </c>
      <c r="I603" s="281" t="str">
        <f t="shared" si="196"/>
        <v>10.00</v>
      </c>
      <c r="J603" s="283">
        <f t="shared" si="196"/>
        <v>45905</v>
      </c>
      <c r="K603" s="281" t="str">
        <f t="shared" si="196"/>
        <v>15.00</v>
      </c>
      <c r="L603" s="283">
        <f t="shared" si="196"/>
        <v>45920</v>
      </c>
      <c r="M603" s="281" t="str">
        <f t="shared" si="196"/>
        <v>15.00</v>
      </c>
      <c r="N603" s="283">
        <f t="shared" si="196"/>
        <v>45238</v>
      </c>
      <c r="O603" s="281" t="str">
        <f t="shared" si="196"/>
        <v>8.30</v>
      </c>
      <c r="P603" s="283">
        <f t="shared" si="196"/>
        <v>0</v>
      </c>
      <c r="Q603" s="281">
        <f t="shared" si="196"/>
        <v>0</v>
      </c>
      <c r="R603" s="347"/>
      <c r="S603" s="347"/>
      <c r="T603" s="303"/>
    </row>
    <row r="604" spans="1:20" ht="41.25" hidden="1" thickBot="1">
      <c r="A604" s="310" t="s">
        <v>59</v>
      </c>
      <c r="B604" s="495" t="s">
        <v>788</v>
      </c>
      <c r="C604" s="495" t="s">
        <v>189</v>
      </c>
      <c r="D604" s="296" t="s">
        <v>189</v>
      </c>
      <c r="E604" s="643" t="s">
        <v>792</v>
      </c>
      <c r="F604" s="283">
        <f t="shared" ref="F604:Q604" si="197">F32</f>
        <v>45819</v>
      </c>
      <c r="G604" s="281" t="str">
        <f t="shared" si="197"/>
        <v>10.00</v>
      </c>
      <c r="H604" s="283">
        <f t="shared" si="197"/>
        <v>45840</v>
      </c>
      <c r="I604" s="281" t="str">
        <f t="shared" si="197"/>
        <v>10.00</v>
      </c>
      <c r="J604" s="283">
        <f t="shared" si="197"/>
        <v>45905</v>
      </c>
      <c r="K604" s="281" t="str">
        <f t="shared" si="197"/>
        <v>10.00</v>
      </c>
      <c r="L604" s="283">
        <f t="shared" si="197"/>
        <v>45920</v>
      </c>
      <c r="M604" s="281" t="str">
        <f t="shared" si="197"/>
        <v>10.00</v>
      </c>
      <c r="N604" s="283">
        <f t="shared" si="197"/>
        <v>45239</v>
      </c>
      <c r="O604" s="281" t="str">
        <f t="shared" si="197"/>
        <v>9.00</v>
      </c>
      <c r="P604" s="283">
        <f t="shared" si="197"/>
        <v>0</v>
      </c>
      <c r="Q604" s="281">
        <f t="shared" si="197"/>
        <v>0</v>
      </c>
      <c r="R604" s="347"/>
      <c r="S604" s="347"/>
      <c r="T604" s="303"/>
    </row>
    <row r="605" spans="1:20" hidden="1">
      <c r="A605" s="454"/>
      <c r="E605" s="454"/>
      <c r="F605" s="346"/>
      <c r="G605" s="347"/>
      <c r="H605" s="346"/>
      <c r="I605" s="347"/>
      <c r="J605" s="346"/>
      <c r="K605" s="347"/>
      <c r="L605" s="346"/>
      <c r="M605" s="347"/>
      <c r="N605" s="346"/>
      <c r="O605" s="347"/>
      <c r="P605" s="346"/>
      <c r="Q605" s="347"/>
      <c r="R605" s="347"/>
      <c r="S605" s="347"/>
      <c r="T605" s="303"/>
    </row>
    <row r="606" spans="1:20" hidden="1">
      <c r="A606" s="454"/>
      <c r="E606" s="454"/>
      <c r="F606" s="460"/>
      <c r="H606" s="460"/>
      <c r="I606" s="371"/>
      <c r="J606" s="460"/>
      <c r="K606" s="371"/>
      <c r="L606" s="460"/>
      <c r="M606" s="371"/>
      <c r="N606" s="460"/>
      <c r="O606" s="371"/>
      <c r="P606" s="460"/>
      <c r="Q606" s="371"/>
      <c r="R606" s="371"/>
      <c r="S606" s="371"/>
      <c r="T606" s="303"/>
    </row>
    <row r="607" spans="1:20" ht="21.75" hidden="1" thickTop="1" thickBot="1">
      <c r="A607" s="316"/>
      <c r="E607" s="311" t="s">
        <v>793</v>
      </c>
      <c r="F607" s="296"/>
      <c r="G607" s="347"/>
      <c r="H607" s="296"/>
      <c r="I607" s="347"/>
      <c r="J607" s="296"/>
      <c r="K607" s="347"/>
      <c r="L607" s="296"/>
      <c r="M607" s="347"/>
      <c r="N607" s="296"/>
      <c r="O607" s="347"/>
      <c r="P607" s="296"/>
      <c r="Q607" s="347"/>
      <c r="R607" s="347"/>
      <c r="S607" s="347"/>
      <c r="T607" s="303"/>
    </row>
    <row r="608" spans="1:20" hidden="1">
      <c r="A608" s="292" t="s">
        <v>794</v>
      </c>
      <c r="B608" s="495" t="s">
        <v>788</v>
      </c>
      <c r="C608" s="495" t="s">
        <v>189</v>
      </c>
      <c r="D608" s="296" t="s">
        <v>198</v>
      </c>
      <c r="E608" s="592" t="s">
        <v>610</v>
      </c>
      <c r="F608" s="283" t="e">
        <f>#REF!</f>
        <v>#REF!</v>
      </c>
      <c r="G608" s="281" t="e">
        <f>#REF!</f>
        <v>#REF!</v>
      </c>
      <c r="H608" s="283" t="e">
        <f>#REF!</f>
        <v>#REF!</v>
      </c>
      <c r="I608" s="281" t="e">
        <f>#REF!</f>
        <v>#REF!</v>
      </c>
      <c r="J608" s="283" t="e">
        <f>#REF!</f>
        <v>#REF!</v>
      </c>
      <c r="K608" s="281" t="e">
        <f>#REF!</f>
        <v>#REF!</v>
      </c>
      <c r="L608" s="283" t="e">
        <f>#REF!</f>
        <v>#REF!</v>
      </c>
      <c r="M608" s="281" t="e">
        <f>#REF!</f>
        <v>#REF!</v>
      </c>
      <c r="N608" s="283" t="e">
        <f>#REF!</f>
        <v>#REF!</v>
      </c>
      <c r="O608" s="281" t="e">
        <f>#REF!</f>
        <v>#REF!</v>
      </c>
      <c r="P608" s="283" t="e">
        <f>#REF!</f>
        <v>#REF!</v>
      </c>
      <c r="Q608" s="281" t="e">
        <f>#REF!</f>
        <v>#REF!</v>
      </c>
      <c r="R608" s="347"/>
      <c r="S608" s="347"/>
      <c r="T608" s="303"/>
    </row>
    <row r="609" spans="1:20" hidden="1">
      <c r="A609" s="310" t="s">
        <v>159</v>
      </c>
      <c r="B609" s="495" t="s">
        <v>788</v>
      </c>
      <c r="C609" s="495" t="s">
        <v>189</v>
      </c>
      <c r="D609" s="296" t="s">
        <v>198</v>
      </c>
      <c r="E609" s="592" t="s">
        <v>364</v>
      </c>
      <c r="F609" s="280">
        <f t="shared" ref="F609:Q609" si="198">F115</f>
        <v>45817</v>
      </c>
      <c r="G609" s="281" t="str">
        <f t="shared" si="198"/>
        <v>9.00</v>
      </c>
      <c r="H609" s="280">
        <f t="shared" si="198"/>
        <v>45838</v>
      </c>
      <c r="I609" s="281" t="str">
        <f t="shared" si="198"/>
        <v>9.00</v>
      </c>
      <c r="J609" s="280">
        <f t="shared" si="198"/>
        <v>45901</v>
      </c>
      <c r="K609" s="281" t="str">
        <f t="shared" si="198"/>
        <v>9.00</v>
      </c>
      <c r="L609" s="280">
        <f t="shared" si="198"/>
        <v>45916</v>
      </c>
      <c r="M609" s="281" t="str">
        <f t="shared" si="198"/>
        <v>9.00</v>
      </c>
      <c r="N609" s="280">
        <f t="shared" si="198"/>
        <v>45237</v>
      </c>
      <c r="O609" s="281">
        <f t="shared" si="198"/>
        <v>0.375</v>
      </c>
      <c r="P609" s="280">
        <f t="shared" si="198"/>
        <v>0</v>
      </c>
      <c r="Q609" s="281">
        <f t="shared" si="198"/>
        <v>0</v>
      </c>
      <c r="R609" s="347"/>
      <c r="S609" s="347"/>
      <c r="T609" s="303"/>
    </row>
    <row r="610" spans="1:20" hidden="1">
      <c r="A610" s="454"/>
      <c r="E610" s="509" t="s">
        <v>290</v>
      </c>
      <c r="F610" s="305"/>
      <c r="G610" s="343"/>
      <c r="H610" s="305"/>
      <c r="I610" s="343"/>
      <c r="J610" s="305"/>
      <c r="K610" s="343"/>
      <c r="L610" s="305"/>
      <c r="M610" s="343"/>
      <c r="N610" s="305"/>
      <c r="O610" s="343"/>
      <c r="P610" s="305"/>
      <c r="Q610" s="343"/>
      <c r="R610" s="347"/>
      <c r="S610" s="347"/>
      <c r="T610" s="303"/>
    </row>
    <row r="611" spans="1:20" ht="40.5" hidden="1">
      <c r="A611" s="310" t="s">
        <v>115</v>
      </c>
      <c r="B611" s="495" t="s">
        <v>788</v>
      </c>
      <c r="C611" s="495" t="s">
        <v>189</v>
      </c>
      <c r="D611" s="296" t="s">
        <v>198</v>
      </c>
      <c r="E611" s="510" t="s">
        <v>795</v>
      </c>
      <c r="F611" s="283">
        <f t="shared" ref="F611:Q611" si="199">F76</f>
        <v>45825</v>
      </c>
      <c r="G611" s="281" t="str">
        <f t="shared" si="199"/>
        <v>9:00</v>
      </c>
      <c r="H611" s="283">
        <f t="shared" si="199"/>
        <v>45847</v>
      </c>
      <c r="I611" s="281" t="str">
        <f t="shared" si="199"/>
        <v>9:00</v>
      </c>
      <c r="J611" s="283">
        <f t="shared" si="199"/>
        <v>45903</v>
      </c>
      <c r="K611" s="281" t="str">
        <f t="shared" si="199"/>
        <v>9:00</v>
      </c>
      <c r="L611" s="283">
        <f t="shared" si="199"/>
        <v>45918</v>
      </c>
      <c r="M611" s="281" t="str">
        <f t="shared" si="199"/>
        <v>9:00</v>
      </c>
      <c r="N611" s="283">
        <f t="shared" si="199"/>
        <v>45236</v>
      </c>
      <c r="O611" s="281" t="str">
        <f t="shared" si="199"/>
        <v>9.00</v>
      </c>
      <c r="P611" s="283">
        <f t="shared" si="199"/>
        <v>0</v>
      </c>
      <c r="Q611" s="281">
        <f t="shared" si="199"/>
        <v>0</v>
      </c>
      <c r="R611" s="347"/>
      <c r="S611" s="347"/>
      <c r="T611" s="303"/>
    </row>
    <row r="612" spans="1:20" ht="21" hidden="1" thickBot="1">
      <c r="A612" s="310" t="s">
        <v>161</v>
      </c>
      <c r="B612" s="495" t="s">
        <v>788</v>
      </c>
      <c r="C612" s="495" t="s">
        <v>189</v>
      </c>
      <c r="D612" s="296" t="s">
        <v>198</v>
      </c>
      <c r="E612" s="643" t="s">
        <v>796</v>
      </c>
      <c r="F612" s="305">
        <f t="shared" ref="F612:Q612" si="200">F117</f>
        <v>45827</v>
      </c>
      <c r="G612" s="281" t="str">
        <f t="shared" si="200"/>
        <v>9:00</v>
      </c>
      <c r="H612" s="305">
        <f t="shared" si="200"/>
        <v>45848</v>
      </c>
      <c r="I612" s="281" t="str">
        <f t="shared" si="200"/>
        <v>9:00</v>
      </c>
      <c r="J612" s="305">
        <f t="shared" si="200"/>
        <v>45911</v>
      </c>
      <c r="K612" s="281" t="str">
        <f t="shared" si="200"/>
        <v>9:00</v>
      </c>
      <c r="L612" s="305">
        <f t="shared" si="200"/>
        <v>45926</v>
      </c>
      <c r="M612" s="281" t="str">
        <f t="shared" si="200"/>
        <v>9:00</v>
      </c>
      <c r="N612" s="305">
        <f t="shared" si="200"/>
        <v>45238</v>
      </c>
      <c r="O612" s="281">
        <f t="shared" si="200"/>
        <v>0.41666666666666669</v>
      </c>
      <c r="P612" s="305">
        <f t="shared" si="200"/>
        <v>0</v>
      </c>
      <c r="Q612" s="281">
        <f t="shared" si="200"/>
        <v>0</v>
      </c>
      <c r="R612" s="347"/>
      <c r="S612" s="347"/>
      <c r="T612" s="303"/>
    </row>
    <row r="613" spans="1:20" hidden="1">
      <c r="A613" s="454"/>
      <c r="E613" s="454"/>
      <c r="F613" s="460"/>
      <c r="H613" s="460"/>
      <c r="I613" s="371"/>
      <c r="J613" s="460"/>
      <c r="K613" s="371"/>
      <c r="L613" s="460"/>
      <c r="M613" s="371"/>
      <c r="N613" s="460"/>
      <c r="O613" s="371"/>
      <c r="P613" s="460"/>
      <c r="Q613" s="371"/>
      <c r="R613" s="371"/>
      <c r="S613" s="371"/>
      <c r="T613" s="303"/>
    </row>
    <row r="614" spans="1:20" ht="21.75" hidden="1" thickTop="1" thickBot="1">
      <c r="A614" s="316"/>
      <c r="E614" s="311" t="s">
        <v>208</v>
      </c>
      <c r="F614" s="296"/>
      <c r="G614" s="347"/>
      <c r="H614" s="296"/>
      <c r="I614" s="347"/>
      <c r="J614" s="296"/>
      <c r="K614" s="347"/>
      <c r="L614" s="296"/>
      <c r="M614" s="347"/>
      <c r="N614" s="296"/>
      <c r="O614" s="347"/>
      <c r="P614" s="296"/>
      <c r="Q614" s="347"/>
      <c r="R614" s="347"/>
      <c r="S614" s="347"/>
      <c r="T614" s="303"/>
    </row>
    <row r="615" spans="1:20" ht="21" hidden="1" thickTop="1">
      <c r="A615" s="310" t="s">
        <v>87</v>
      </c>
      <c r="B615" s="495" t="s">
        <v>788</v>
      </c>
      <c r="C615" s="495" t="s">
        <v>198</v>
      </c>
      <c r="D615" s="296" t="s">
        <v>198</v>
      </c>
      <c r="E615" s="644" t="s">
        <v>429</v>
      </c>
      <c r="F615" s="283">
        <f t="shared" ref="F615:Q615" si="201">F51</f>
        <v>45818</v>
      </c>
      <c r="G615" s="281">
        <f t="shared" si="201"/>
        <v>0.375</v>
      </c>
      <c r="H615" s="283">
        <f t="shared" si="201"/>
        <v>45840</v>
      </c>
      <c r="I615" s="281">
        <f t="shared" si="201"/>
        <v>0.625</v>
      </c>
      <c r="J615" s="283">
        <f t="shared" si="201"/>
        <v>45910</v>
      </c>
      <c r="K615" s="281" t="str">
        <f t="shared" si="201"/>
        <v>9:00</v>
      </c>
      <c r="L615" s="283">
        <f t="shared" si="201"/>
        <v>45926</v>
      </c>
      <c r="M615" s="281" t="str">
        <f t="shared" si="201"/>
        <v>9:00</v>
      </c>
      <c r="N615" s="283">
        <f t="shared" si="201"/>
        <v>45239</v>
      </c>
      <c r="O615" s="281">
        <f t="shared" si="201"/>
        <v>0.375</v>
      </c>
      <c r="P615" s="283">
        <f t="shared" si="201"/>
        <v>0</v>
      </c>
      <c r="Q615" s="281">
        <f t="shared" si="201"/>
        <v>0</v>
      </c>
      <c r="R615" s="347"/>
      <c r="S615" s="347"/>
      <c r="T615" s="303"/>
    </row>
    <row r="616" spans="1:20" hidden="1">
      <c r="A616" s="310" t="s">
        <v>36</v>
      </c>
      <c r="B616" s="495" t="s">
        <v>788</v>
      </c>
      <c r="C616" s="495" t="s">
        <v>198</v>
      </c>
      <c r="D616" s="296" t="s">
        <v>198</v>
      </c>
      <c r="E616" s="483" t="s">
        <v>361</v>
      </c>
      <c r="F616" s="283">
        <f t="shared" ref="F616:Q616" si="202">F13</f>
        <v>45820</v>
      </c>
      <c r="G616" s="281">
        <f t="shared" si="202"/>
        <v>0.41666666666666669</v>
      </c>
      <c r="H616" s="283">
        <f t="shared" si="202"/>
        <v>45841</v>
      </c>
      <c r="I616" s="281">
        <f t="shared" si="202"/>
        <v>0.41666666666666669</v>
      </c>
      <c r="J616" s="283">
        <f t="shared" si="202"/>
        <v>45904</v>
      </c>
      <c r="K616" s="281">
        <f t="shared" si="202"/>
        <v>0.41666666666666669</v>
      </c>
      <c r="L616" s="283">
        <f t="shared" si="202"/>
        <v>45919</v>
      </c>
      <c r="M616" s="281">
        <f t="shared" si="202"/>
        <v>0.41666666666666669</v>
      </c>
      <c r="N616" s="283">
        <f t="shared" si="202"/>
        <v>45237</v>
      </c>
      <c r="O616" s="281">
        <f t="shared" si="202"/>
        <v>0.6875</v>
      </c>
      <c r="P616" s="283">
        <f t="shared" si="202"/>
        <v>0</v>
      </c>
      <c r="Q616" s="281">
        <f t="shared" si="202"/>
        <v>0</v>
      </c>
      <c r="R616" s="347"/>
      <c r="S616" s="347"/>
      <c r="T616" s="303"/>
    </row>
    <row r="617" spans="1:20" hidden="1">
      <c r="A617" s="454"/>
      <c r="E617" s="509" t="s">
        <v>290</v>
      </c>
      <c r="F617" s="305"/>
      <c r="G617" s="343"/>
      <c r="H617" s="305"/>
      <c r="I617" s="343"/>
      <c r="J617" s="305"/>
      <c r="K617" s="343"/>
      <c r="L617" s="305"/>
      <c r="M617" s="343"/>
      <c r="N617" s="305"/>
      <c r="O617" s="343"/>
      <c r="P617" s="305"/>
      <c r="Q617" s="343"/>
      <c r="R617" s="347"/>
      <c r="S617" s="347"/>
      <c r="T617" s="303"/>
    </row>
    <row r="618" spans="1:20" hidden="1">
      <c r="A618" s="310" t="s">
        <v>131</v>
      </c>
      <c r="B618" s="495" t="s">
        <v>788</v>
      </c>
      <c r="C618" s="495" t="s">
        <v>198</v>
      </c>
      <c r="D618" s="296" t="s">
        <v>198</v>
      </c>
      <c r="E618" s="304" t="s">
        <v>367</v>
      </c>
      <c r="F618" s="283">
        <f t="shared" ref="F618:Q618" si="203">F92</f>
        <v>45821</v>
      </c>
      <c r="G618" s="281" t="str">
        <f t="shared" si="203"/>
        <v>10:00</v>
      </c>
      <c r="H618" s="283">
        <f t="shared" si="203"/>
        <v>45842</v>
      </c>
      <c r="I618" s="281" t="str">
        <f t="shared" si="203"/>
        <v>10:00</v>
      </c>
      <c r="J618" s="283">
        <f t="shared" si="203"/>
        <v>45905</v>
      </c>
      <c r="K618" s="281" t="str">
        <f t="shared" si="203"/>
        <v>10:00</v>
      </c>
      <c r="L618" s="283">
        <f t="shared" si="203"/>
        <v>45923</v>
      </c>
      <c r="M618" s="281" t="str">
        <f t="shared" si="203"/>
        <v>10:00</v>
      </c>
      <c r="N618" s="283">
        <f t="shared" si="203"/>
        <v>45240</v>
      </c>
      <c r="O618" s="281">
        <f t="shared" si="203"/>
        <v>0.41666666666666669</v>
      </c>
      <c r="P618" s="283">
        <f t="shared" si="203"/>
        <v>0</v>
      </c>
      <c r="Q618" s="281">
        <f t="shared" si="203"/>
        <v>0</v>
      </c>
      <c r="R618" s="347"/>
      <c r="S618" s="347"/>
      <c r="T618" s="303"/>
    </row>
    <row r="619" spans="1:20" ht="21" hidden="1" thickBot="1">
      <c r="A619" s="310" t="s">
        <v>51</v>
      </c>
      <c r="B619" s="495" t="s">
        <v>788</v>
      </c>
      <c r="C619" s="495" t="s">
        <v>189</v>
      </c>
      <c r="D619" s="296" t="s">
        <v>198</v>
      </c>
      <c r="E619" s="511" t="s">
        <v>368</v>
      </c>
      <c r="F619" s="283">
        <f t="shared" ref="F619:Q619" si="204">F26</f>
        <v>45818</v>
      </c>
      <c r="G619" s="281">
        <f t="shared" si="204"/>
        <v>0.625</v>
      </c>
      <c r="H619" s="283">
        <f t="shared" si="204"/>
        <v>45839</v>
      </c>
      <c r="I619" s="281">
        <f t="shared" si="204"/>
        <v>0.625</v>
      </c>
      <c r="J619" s="283">
        <f t="shared" si="204"/>
        <v>45902</v>
      </c>
      <c r="K619" s="281" t="str">
        <f t="shared" si="204"/>
        <v>10:00</v>
      </c>
      <c r="L619" s="283">
        <f t="shared" si="204"/>
        <v>45917</v>
      </c>
      <c r="M619" s="281" t="str">
        <f t="shared" si="204"/>
        <v>10:00</v>
      </c>
      <c r="N619" s="283">
        <f t="shared" si="204"/>
        <v>45236</v>
      </c>
      <c r="O619" s="281" t="str">
        <f t="shared" si="204"/>
        <v>9.00</v>
      </c>
      <c r="P619" s="283">
        <f t="shared" si="204"/>
        <v>0</v>
      </c>
      <c r="Q619" s="281">
        <f t="shared" si="204"/>
        <v>0</v>
      </c>
      <c r="R619" s="347"/>
      <c r="S619" s="347"/>
      <c r="T619" s="303"/>
    </row>
    <row r="620" spans="1:20" hidden="1">
      <c r="A620" s="454"/>
      <c r="E620" s="454"/>
      <c r="F620" s="460"/>
      <c r="H620" s="460"/>
      <c r="I620" s="371"/>
      <c r="J620" s="460"/>
      <c r="K620" s="371"/>
      <c r="L620" s="460"/>
      <c r="M620" s="371"/>
      <c r="N620" s="460"/>
      <c r="O620" s="371"/>
      <c r="P620" s="460"/>
      <c r="Q620" s="371"/>
      <c r="R620" s="371"/>
      <c r="S620" s="371"/>
      <c r="T620" s="303"/>
    </row>
    <row r="621" spans="1:20" ht="21.75" hidden="1" thickTop="1" thickBot="1">
      <c r="A621" s="302"/>
      <c r="E621" s="311" t="s">
        <v>214</v>
      </c>
      <c r="F621" s="312"/>
      <c r="G621" s="313"/>
      <c r="H621" s="312"/>
      <c r="I621" s="313"/>
      <c r="J621" s="312"/>
      <c r="K621" s="313"/>
      <c r="L621" s="312"/>
      <c r="M621" s="313"/>
      <c r="N621" s="312"/>
      <c r="O621" s="313"/>
      <c r="P621" s="312"/>
      <c r="Q621" s="313"/>
      <c r="R621" s="313"/>
      <c r="S621" s="313"/>
      <c r="T621" s="303"/>
    </row>
    <row r="622" spans="1:20" ht="40.5" hidden="1">
      <c r="A622" s="270" t="s">
        <v>50</v>
      </c>
      <c r="B622" s="495" t="s">
        <v>608</v>
      </c>
      <c r="C622" s="495" t="s">
        <v>198</v>
      </c>
      <c r="D622" s="296" t="s">
        <v>198</v>
      </c>
      <c r="E622" s="602" t="s">
        <v>616</v>
      </c>
      <c r="F622" s="280">
        <f t="shared" ref="F622:Q622" si="205">F25</f>
        <v>45828</v>
      </c>
      <c r="G622" s="281" t="str">
        <f t="shared" si="205"/>
        <v>9:00</v>
      </c>
      <c r="H622" s="280">
        <f t="shared" si="205"/>
        <v>45849</v>
      </c>
      <c r="I622" s="281" t="str">
        <f t="shared" si="205"/>
        <v>9:00</v>
      </c>
      <c r="J622" s="280">
        <f t="shared" si="205"/>
        <v>45905</v>
      </c>
      <c r="K622" s="281" t="str">
        <f t="shared" si="205"/>
        <v>9:00</v>
      </c>
      <c r="L622" s="280">
        <f t="shared" si="205"/>
        <v>45920</v>
      </c>
      <c r="M622" s="281" t="str">
        <f t="shared" si="205"/>
        <v>9:00</v>
      </c>
      <c r="N622" s="280">
        <f t="shared" si="205"/>
        <v>45238</v>
      </c>
      <c r="O622" s="281">
        <f t="shared" si="205"/>
        <v>0.375</v>
      </c>
      <c r="P622" s="280">
        <f t="shared" si="205"/>
        <v>0</v>
      </c>
      <c r="Q622" s="281">
        <f t="shared" si="205"/>
        <v>0</v>
      </c>
      <c r="R622" s="347"/>
      <c r="S622" s="347"/>
      <c r="T622" s="303"/>
    </row>
    <row r="623" spans="1:20" hidden="1">
      <c r="A623" s="302"/>
      <c r="E623" s="601"/>
      <c r="F623" s="346"/>
      <c r="G623" s="347"/>
      <c r="T623" s="303"/>
    </row>
    <row r="624" spans="1:20" hidden="1">
      <c r="A624" s="302"/>
      <c r="E624" s="601"/>
      <c r="F624" s="346"/>
      <c r="G624" s="347"/>
      <c r="T624" s="303"/>
    </row>
    <row r="625" spans="1:20" hidden="1">
      <c r="A625" s="310" t="s">
        <v>115</v>
      </c>
      <c r="B625" s="495" t="s">
        <v>788</v>
      </c>
      <c r="C625" s="495" t="s">
        <v>189</v>
      </c>
      <c r="D625" s="296" t="s">
        <v>198</v>
      </c>
      <c r="E625" s="310" t="s">
        <v>613</v>
      </c>
      <c r="F625" s="283">
        <f t="shared" ref="F625:Q625" si="206">F76</f>
        <v>45825</v>
      </c>
      <c r="G625" s="281" t="str">
        <f t="shared" si="206"/>
        <v>9:00</v>
      </c>
      <c r="H625" s="283">
        <f t="shared" si="206"/>
        <v>45847</v>
      </c>
      <c r="I625" s="281" t="str">
        <f t="shared" si="206"/>
        <v>9:00</v>
      </c>
      <c r="J625" s="283">
        <f t="shared" si="206"/>
        <v>45903</v>
      </c>
      <c r="K625" s="281" t="str">
        <f t="shared" si="206"/>
        <v>9:00</v>
      </c>
      <c r="L625" s="283">
        <f t="shared" si="206"/>
        <v>45918</v>
      </c>
      <c r="M625" s="281" t="str">
        <f t="shared" si="206"/>
        <v>9:00</v>
      </c>
      <c r="N625" s="283">
        <f t="shared" si="206"/>
        <v>45236</v>
      </c>
      <c r="O625" s="281" t="str">
        <f t="shared" si="206"/>
        <v>9.00</v>
      </c>
      <c r="P625" s="283">
        <f t="shared" si="206"/>
        <v>0</v>
      </c>
      <c r="Q625" s="281">
        <f t="shared" si="206"/>
        <v>0</v>
      </c>
      <c r="R625" s="347"/>
      <c r="S625" s="347"/>
      <c r="T625" s="303"/>
    </row>
    <row r="626" spans="1:20" hidden="1">
      <c r="A626" s="302"/>
      <c r="E626" s="297"/>
      <c r="F626" s="346"/>
      <c r="G626" s="347"/>
      <c r="H626" s="346"/>
      <c r="I626" s="347"/>
      <c r="J626" s="346"/>
      <c r="K626" s="347"/>
      <c r="L626" s="346"/>
      <c r="M626" s="347"/>
      <c r="N626" s="346"/>
      <c r="O626" s="347"/>
      <c r="P626" s="346"/>
      <c r="Q626" s="347"/>
      <c r="R626" s="347"/>
      <c r="S626" s="347"/>
      <c r="T626" s="303"/>
    </row>
    <row r="627" spans="1:20" hidden="1">
      <c r="A627" s="302"/>
      <c r="E627" s="297"/>
      <c r="F627" s="346"/>
      <c r="G627" s="347"/>
      <c r="H627" s="346"/>
      <c r="I627" s="347"/>
      <c r="J627" s="346"/>
      <c r="K627" s="347"/>
      <c r="L627" s="346"/>
      <c r="M627" s="347"/>
      <c r="N627" s="346"/>
      <c r="O627" s="347"/>
      <c r="P627" s="346"/>
      <c r="Q627" s="347"/>
      <c r="R627" s="347"/>
      <c r="S627" s="347"/>
      <c r="T627" s="303"/>
    </row>
    <row r="628" spans="1:20" hidden="1">
      <c r="A628" s="316"/>
      <c r="E628" s="454"/>
      <c r="F628" s="296"/>
      <c r="G628" s="347"/>
      <c r="T628" s="303"/>
    </row>
    <row r="629" spans="1:20" hidden="1">
      <c r="A629" s="316"/>
      <c r="E629" s="454" t="s">
        <v>797</v>
      </c>
      <c r="F629" s="296"/>
      <c r="G629" s="347"/>
      <c r="I629" s="296"/>
      <c r="J629" s="296" t="s">
        <v>310</v>
      </c>
      <c r="T629" s="303"/>
    </row>
    <row r="630" spans="1:20" hidden="1">
      <c r="A630" s="316"/>
      <c r="E630" s="454"/>
      <c r="F630" s="296"/>
      <c r="G630" s="347"/>
      <c r="I630" s="296"/>
      <c r="J630" s="296" t="s">
        <v>798</v>
      </c>
      <c r="T630" s="303"/>
    </row>
    <row r="631" spans="1:20" hidden="1">
      <c r="A631" s="316"/>
      <c r="E631" s="454"/>
      <c r="F631" s="296"/>
      <c r="G631" s="347"/>
      <c r="I631" s="296"/>
      <c r="L631" s="296"/>
      <c r="T631" s="303"/>
    </row>
    <row r="632" spans="1:20" hidden="1">
      <c r="A632" s="454"/>
      <c r="E632" s="454"/>
      <c r="F632" s="346"/>
      <c r="G632" s="347"/>
      <c r="H632" s="346"/>
      <c r="I632" s="347"/>
      <c r="J632" s="346"/>
      <c r="K632" s="347"/>
      <c r="L632" s="346"/>
      <c r="M632" s="347"/>
      <c r="N632" s="346"/>
      <c r="O632" s="347"/>
      <c r="P632" s="346"/>
      <c r="Q632" s="347"/>
      <c r="R632" s="347"/>
      <c r="S632" s="347"/>
      <c r="T632" s="303"/>
    </row>
    <row r="633" spans="1:20" hidden="1">
      <c r="A633" s="454"/>
      <c r="E633" s="454"/>
      <c r="F633" s="346"/>
      <c r="G633" s="347"/>
      <c r="H633" s="346"/>
      <c r="I633" s="347"/>
      <c r="J633" s="346"/>
      <c r="K633" s="347"/>
      <c r="L633" s="346"/>
      <c r="M633" s="347"/>
      <c r="N633" s="346"/>
      <c r="O633" s="347"/>
      <c r="P633" s="346"/>
      <c r="Q633" s="347"/>
      <c r="R633" s="347"/>
      <c r="S633" s="347"/>
      <c r="T633" s="303"/>
    </row>
    <row r="634" spans="1:20" hidden="1">
      <c r="A634" s="302"/>
      <c r="E634" s="601"/>
      <c r="F634" s="346"/>
      <c r="G634" s="347"/>
      <c r="T634" s="303"/>
    </row>
    <row r="635" spans="1:20" ht="25.5" hidden="1">
      <c r="A635" s="316"/>
      <c r="E635" s="701" t="s">
        <v>0</v>
      </c>
      <c r="F635" s="701"/>
      <c r="G635" s="701"/>
      <c r="H635" s="701"/>
      <c r="I635" s="701"/>
      <c r="J635" s="701"/>
      <c r="K635" s="701"/>
      <c r="L635" s="701"/>
      <c r="M635" s="701"/>
      <c r="N635" s="701"/>
      <c r="O635" s="701"/>
      <c r="P635" s="701"/>
      <c r="Q635" s="701"/>
      <c r="R635" s="415"/>
      <c r="S635" s="415"/>
      <c r="T635" s="303"/>
    </row>
    <row r="636" spans="1:20" ht="25.5" hidden="1">
      <c r="A636" s="316"/>
      <c r="E636" s="701" t="s">
        <v>179</v>
      </c>
      <c r="F636" s="701"/>
      <c r="G636" s="701"/>
      <c r="H636" s="701"/>
      <c r="I636" s="701"/>
      <c r="J636" s="701"/>
      <c r="K636" s="701"/>
      <c r="L636" s="701"/>
      <c r="M636" s="701"/>
      <c r="N636" s="701"/>
      <c r="O636" s="701"/>
      <c r="P636" s="701"/>
      <c r="Q636" s="701"/>
      <c r="R636" s="415"/>
      <c r="S636" s="415"/>
      <c r="T636" s="303"/>
    </row>
    <row r="637" spans="1:20" ht="30" hidden="1">
      <c r="A637" s="316"/>
      <c r="E637" s="702" t="s">
        <v>785</v>
      </c>
      <c r="F637" s="702"/>
      <c r="G637" s="702"/>
      <c r="H637" s="702"/>
      <c r="I637" s="702"/>
      <c r="J637" s="702"/>
      <c r="K637" s="702"/>
      <c r="L637" s="702"/>
      <c r="M637" s="702"/>
      <c r="N637" s="702"/>
      <c r="O637" s="702"/>
      <c r="P637" s="702"/>
      <c r="Q637" s="702"/>
      <c r="R637" s="415"/>
      <c r="S637" s="415"/>
      <c r="T637" s="303"/>
    </row>
    <row r="638" spans="1:20" ht="25.5" hidden="1">
      <c r="A638" s="316"/>
      <c r="E638" s="701" t="s">
        <v>760</v>
      </c>
      <c r="F638" s="701"/>
      <c r="G638" s="701"/>
      <c r="H638" s="701"/>
      <c r="I638" s="701"/>
      <c r="J638" s="701"/>
      <c r="K638" s="701"/>
      <c r="L638" s="701"/>
      <c r="M638" s="701"/>
      <c r="N638" s="701"/>
      <c r="O638" s="701"/>
      <c r="P638" s="701"/>
      <c r="Q638" s="701"/>
      <c r="R638" s="415"/>
      <c r="S638" s="415"/>
      <c r="T638" s="303"/>
    </row>
    <row r="639" spans="1:20" ht="25.5" hidden="1">
      <c r="A639" s="316"/>
      <c r="E639" s="442"/>
      <c r="F639" s="442"/>
      <c r="G639" s="442"/>
      <c r="H639" s="442"/>
      <c r="I639" s="442"/>
      <c r="J639" s="442"/>
      <c r="K639" s="442"/>
      <c r="L639" s="442"/>
      <c r="M639" s="442"/>
      <c r="N639" s="442"/>
      <c r="O639" s="442"/>
      <c r="P639" s="442"/>
      <c r="Q639" s="442"/>
      <c r="R639" s="442"/>
      <c r="S639" s="442"/>
      <c r="T639" s="303"/>
    </row>
    <row r="640" spans="1:20" hidden="1">
      <c r="A640" s="302"/>
      <c r="E640" s="601"/>
      <c r="F640" s="346"/>
      <c r="G640" s="347"/>
      <c r="T640" s="303"/>
    </row>
    <row r="641" spans="1:20" ht="27" hidden="1">
      <c r="A641" s="302"/>
      <c r="E641" s="700" t="s">
        <v>799</v>
      </c>
      <c r="F641" s="700"/>
      <c r="G641" s="700"/>
      <c r="H641" s="700"/>
      <c r="I641" s="700"/>
      <c r="J641" s="700"/>
      <c r="K641" s="700"/>
      <c r="L641" s="700"/>
      <c r="M641" s="700"/>
      <c r="N641" s="700"/>
      <c r="O641" s="700"/>
      <c r="P641" s="700"/>
      <c r="Q641" s="700"/>
      <c r="R641" s="415"/>
      <c r="S641" s="415"/>
      <c r="T641" s="303"/>
    </row>
    <row r="642" spans="1:20" ht="27" hidden="1">
      <c r="A642" s="302"/>
      <c r="E642" s="468"/>
      <c r="F642" s="468"/>
      <c r="G642" s="468"/>
      <c r="T642" s="303"/>
    </row>
    <row r="643" spans="1:20" ht="21.75" hidden="1" customHeight="1" thickBot="1">
      <c r="A643" s="454"/>
      <c r="E643" s="688" t="s">
        <v>182</v>
      </c>
      <c r="F643" s="709" t="s">
        <v>398</v>
      </c>
      <c r="G643" s="710"/>
      <c r="H643" s="710"/>
      <c r="I643" s="711"/>
      <c r="J643" s="709" t="s">
        <v>743</v>
      </c>
      <c r="K643" s="710"/>
      <c r="L643" s="710"/>
      <c r="M643" s="711"/>
      <c r="N643" s="712" t="s">
        <v>183</v>
      </c>
      <c r="O643" s="713"/>
      <c r="P643" s="712" t="s">
        <v>184</v>
      </c>
      <c r="Q643" s="713"/>
      <c r="R643" s="629"/>
      <c r="S643" s="629"/>
      <c r="T643" s="303"/>
    </row>
    <row r="644" spans="1:20" ht="21.75" hidden="1" customHeight="1" thickBot="1">
      <c r="A644" s="454"/>
      <c r="E644" s="689"/>
      <c r="F644" s="672" t="s">
        <v>12</v>
      </c>
      <c r="G644" s="673"/>
      <c r="H644" s="672" t="s">
        <v>13</v>
      </c>
      <c r="I644" s="673"/>
      <c r="J644" s="672" t="s">
        <v>12</v>
      </c>
      <c r="K644" s="673"/>
      <c r="L644" s="672" t="s">
        <v>13</v>
      </c>
      <c r="M644" s="673"/>
      <c r="N644" s="714"/>
      <c r="O644" s="715"/>
      <c r="P644" s="714"/>
      <c r="Q644" s="715"/>
      <c r="R644" s="629"/>
      <c r="S644" s="629"/>
      <c r="T644" s="303"/>
    </row>
    <row r="645" spans="1:20" ht="21" hidden="1" thickBot="1">
      <c r="A645" s="454"/>
      <c r="E645" s="692"/>
      <c r="F645" s="344" t="s">
        <v>185</v>
      </c>
      <c r="G645" s="345" t="s">
        <v>186</v>
      </c>
      <c r="H645" s="344" t="s">
        <v>185</v>
      </c>
      <c r="I645" s="345" t="s">
        <v>186</v>
      </c>
      <c r="J645" s="344" t="s">
        <v>185</v>
      </c>
      <c r="K645" s="345" t="s">
        <v>186</v>
      </c>
      <c r="L645" s="344" t="s">
        <v>185</v>
      </c>
      <c r="M645" s="345" t="s">
        <v>186</v>
      </c>
      <c r="N645" s="344" t="s">
        <v>185</v>
      </c>
      <c r="O645" s="345" t="s">
        <v>186</v>
      </c>
      <c r="P645" s="344" t="s">
        <v>185</v>
      </c>
      <c r="Q645" s="345" t="s">
        <v>186</v>
      </c>
      <c r="R645" s="630"/>
      <c r="S645" s="630"/>
      <c r="T645" s="303"/>
    </row>
    <row r="646" spans="1:20" ht="21.75" hidden="1" thickTop="1" thickBot="1">
      <c r="A646" s="454"/>
      <c r="E646" s="311" t="s">
        <v>787</v>
      </c>
      <c r="F646" s="296"/>
      <c r="G646" s="347"/>
      <c r="T646" s="303"/>
    </row>
    <row r="647" spans="1:20" ht="40.5" hidden="1">
      <c r="A647" s="270" t="s">
        <v>43</v>
      </c>
      <c r="B647" s="495" t="s">
        <v>788</v>
      </c>
      <c r="C647" s="495" t="s">
        <v>189</v>
      </c>
      <c r="D647" s="296" t="s">
        <v>189</v>
      </c>
      <c r="E647" s="642" t="s">
        <v>800</v>
      </c>
      <c r="F647" s="280">
        <f t="shared" ref="F647:Q647" si="207">F21</f>
        <v>45824</v>
      </c>
      <c r="G647" s="281" t="str">
        <f t="shared" si="207"/>
        <v>9:00</v>
      </c>
      <c r="H647" s="280">
        <f t="shared" si="207"/>
        <v>45845</v>
      </c>
      <c r="I647" s="281" t="str">
        <f t="shared" si="207"/>
        <v>9:00</v>
      </c>
      <c r="J647" s="280">
        <f t="shared" si="207"/>
        <v>45908</v>
      </c>
      <c r="K647" s="281" t="str">
        <f t="shared" si="207"/>
        <v>9:00</v>
      </c>
      <c r="L647" s="280">
        <f t="shared" si="207"/>
        <v>45923</v>
      </c>
      <c r="M647" s="281" t="str">
        <f t="shared" si="207"/>
        <v>9:00</v>
      </c>
      <c r="N647" s="280">
        <f t="shared" si="207"/>
        <v>45239</v>
      </c>
      <c r="O647" s="281">
        <f t="shared" si="207"/>
        <v>0.375</v>
      </c>
      <c r="P647" s="280">
        <f t="shared" si="207"/>
        <v>0</v>
      </c>
      <c r="Q647" s="281">
        <f t="shared" si="207"/>
        <v>0</v>
      </c>
      <c r="R647" s="347"/>
      <c r="S647" s="347"/>
      <c r="T647" s="303"/>
    </row>
    <row r="648" spans="1:20" hidden="1">
      <c r="A648" s="310" t="s">
        <v>123</v>
      </c>
      <c r="B648" s="495" t="s">
        <v>788</v>
      </c>
      <c r="C648" s="495" t="s">
        <v>189</v>
      </c>
      <c r="D648" s="296" t="s">
        <v>189</v>
      </c>
      <c r="E648" s="642" t="s">
        <v>801</v>
      </c>
      <c r="F648" s="280">
        <f t="shared" ref="F648:M648" si="208">F84</f>
        <v>45821</v>
      </c>
      <c r="G648" s="281">
        <f t="shared" si="208"/>
        <v>0.5</v>
      </c>
      <c r="H648" s="280">
        <f t="shared" si="208"/>
        <v>45842</v>
      </c>
      <c r="I648" s="281">
        <f t="shared" si="208"/>
        <v>0.5</v>
      </c>
      <c r="J648" s="280">
        <f t="shared" si="208"/>
        <v>45905</v>
      </c>
      <c r="K648" s="281">
        <f t="shared" si="208"/>
        <v>0.5</v>
      </c>
      <c r="L648" s="280">
        <f t="shared" si="208"/>
        <v>45923</v>
      </c>
      <c r="M648" s="281">
        <f t="shared" si="208"/>
        <v>0.5</v>
      </c>
      <c r="N648" s="280">
        <f>N83</f>
        <v>45240</v>
      </c>
      <c r="O648" s="281" t="str">
        <f>O83</f>
        <v>15.30</v>
      </c>
      <c r="P648" s="280">
        <f>P83</f>
        <v>0</v>
      </c>
      <c r="Q648" s="281">
        <f>Q83</f>
        <v>0</v>
      </c>
      <c r="R648" s="347"/>
      <c r="S648" s="347"/>
      <c r="T648" s="303"/>
    </row>
    <row r="649" spans="1:20" hidden="1">
      <c r="A649" s="310" t="s">
        <v>802</v>
      </c>
      <c r="B649" s="495" t="s">
        <v>788</v>
      </c>
      <c r="C649" s="495" t="s">
        <v>189</v>
      </c>
      <c r="D649" s="296" t="s">
        <v>189</v>
      </c>
      <c r="E649" s="642" t="s">
        <v>791</v>
      </c>
      <c r="F649" s="280">
        <f t="shared" ref="F649:Q649" si="209">F116</f>
        <v>45827</v>
      </c>
      <c r="G649" s="280" t="str">
        <f t="shared" si="209"/>
        <v>15:30</v>
      </c>
      <c r="H649" s="280">
        <f t="shared" si="209"/>
        <v>45848</v>
      </c>
      <c r="I649" s="280" t="str">
        <f t="shared" si="209"/>
        <v>15:30</v>
      </c>
      <c r="J649" s="280">
        <f t="shared" si="209"/>
        <v>45911</v>
      </c>
      <c r="K649" s="280" t="str">
        <f t="shared" si="209"/>
        <v>15:30</v>
      </c>
      <c r="L649" s="280">
        <f t="shared" si="209"/>
        <v>45926</v>
      </c>
      <c r="M649" s="280" t="str">
        <f t="shared" si="209"/>
        <v>15:30</v>
      </c>
      <c r="N649" s="280">
        <f t="shared" si="209"/>
        <v>45239</v>
      </c>
      <c r="O649" s="281">
        <f t="shared" si="209"/>
        <v>0.45833333333333331</v>
      </c>
      <c r="P649" s="280">
        <f t="shared" si="209"/>
        <v>0</v>
      </c>
      <c r="Q649" s="281">
        <f t="shared" si="209"/>
        <v>0</v>
      </c>
      <c r="R649" s="347"/>
      <c r="S649" s="347"/>
      <c r="T649" s="303"/>
    </row>
    <row r="650" spans="1:20" hidden="1">
      <c r="A650" s="454"/>
      <c r="E650" s="509" t="s">
        <v>290</v>
      </c>
      <c r="F650" s="401"/>
      <c r="G650" s="343"/>
      <c r="H650" s="355"/>
      <c r="I650" s="343"/>
      <c r="J650" s="355"/>
      <c r="K650" s="343"/>
      <c r="L650" s="355"/>
      <c r="M650" s="343"/>
      <c r="N650" s="355"/>
      <c r="O650" s="343"/>
      <c r="P650" s="355"/>
      <c r="Q650" s="343"/>
      <c r="R650" s="347"/>
      <c r="S650" s="347"/>
      <c r="T650" s="303"/>
    </row>
    <row r="651" spans="1:20" hidden="1">
      <c r="A651" s="310" t="s">
        <v>802</v>
      </c>
      <c r="B651" s="495" t="s">
        <v>788</v>
      </c>
      <c r="C651" s="495" t="s">
        <v>189</v>
      </c>
      <c r="D651" s="296" t="s">
        <v>189</v>
      </c>
      <c r="E651" s="510" t="s">
        <v>609</v>
      </c>
      <c r="F651" s="283">
        <f t="shared" ref="F651:Q651" si="210">F75</f>
        <v>45819</v>
      </c>
      <c r="G651" s="283" t="str">
        <f t="shared" si="210"/>
        <v>10.00</v>
      </c>
      <c r="H651" s="283">
        <f t="shared" si="210"/>
        <v>45840</v>
      </c>
      <c r="I651" s="283" t="str">
        <f t="shared" si="210"/>
        <v>10.00</v>
      </c>
      <c r="J651" s="283">
        <f t="shared" si="210"/>
        <v>45905</v>
      </c>
      <c r="K651" s="283" t="str">
        <f t="shared" si="210"/>
        <v>15.00</v>
      </c>
      <c r="L651" s="283">
        <f t="shared" si="210"/>
        <v>45920</v>
      </c>
      <c r="M651" s="283" t="str">
        <f t="shared" si="210"/>
        <v>15.00</v>
      </c>
      <c r="N651" s="283">
        <f t="shared" si="210"/>
        <v>45238</v>
      </c>
      <c r="O651" s="283" t="str">
        <f t="shared" si="210"/>
        <v>8.30</v>
      </c>
      <c r="P651" s="283">
        <f t="shared" si="210"/>
        <v>0</v>
      </c>
      <c r="Q651" s="283">
        <f t="shared" si="210"/>
        <v>0</v>
      </c>
      <c r="R651" s="346"/>
      <c r="S651" s="346"/>
      <c r="T651" s="303"/>
    </row>
    <row r="652" spans="1:20" ht="41.25" hidden="1" thickBot="1">
      <c r="A652" s="310" t="s">
        <v>803</v>
      </c>
      <c r="B652" s="495" t="s">
        <v>788</v>
      </c>
      <c r="C652" s="495" t="s">
        <v>189</v>
      </c>
      <c r="D652" s="296" t="s">
        <v>189</v>
      </c>
      <c r="E652" s="643" t="s">
        <v>792</v>
      </c>
      <c r="F652" s="283">
        <f t="shared" ref="F652:Q652" si="211">F32</f>
        <v>45819</v>
      </c>
      <c r="G652" s="281" t="str">
        <f t="shared" si="211"/>
        <v>10.00</v>
      </c>
      <c r="H652" s="283">
        <f t="shared" si="211"/>
        <v>45840</v>
      </c>
      <c r="I652" s="281" t="str">
        <f t="shared" si="211"/>
        <v>10.00</v>
      </c>
      <c r="J652" s="283">
        <f t="shared" si="211"/>
        <v>45905</v>
      </c>
      <c r="K652" s="281" t="str">
        <f t="shared" si="211"/>
        <v>10.00</v>
      </c>
      <c r="L652" s="283">
        <f t="shared" si="211"/>
        <v>45920</v>
      </c>
      <c r="M652" s="281" t="str">
        <f t="shared" si="211"/>
        <v>10.00</v>
      </c>
      <c r="N652" s="283">
        <f t="shared" si="211"/>
        <v>45239</v>
      </c>
      <c r="O652" s="281" t="str">
        <f t="shared" si="211"/>
        <v>9.00</v>
      </c>
      <c r="P652" s="283">
        <f t="shared" si="211"/>
        <v>0</v>
      </c>
      <c r="Q652" s="281">
        <f t="shared" si="211"/>
        <v>0</v>
      </c>
      <c r="R652" s="347"/>
      <c r="S652" s="347"/>
      <c r="T652" s="303"/>
    </row>
    <row r="653" spans="1:20" hidden="1">
      <c r="A653" s="454"/>
      <c r="E653" s="454"/>
      <c r="F653" s="346"/>
      <c r="G653" s="347"/>
      <c r="H653" s="346"/>
      <c r="I653" s="347"/>
      <c r="J653" s="346"/>
      <c r="K653" s="347"/>
      <c r="L653" s="346"/>
      <c r="M653" s="347"/>
      <c r="N653" s="346"/>
      <c r="O653" s="347"/>
      <c r="P653" s="346"/>
      <c r="Q653" s="347"/>
      <c r="R653" s="347"/>
      <c r="S653" s="347"/>
      <c r="T653" s="303"/>
    </row>
    <row r="654" spans="1:20" hidden="1">
      <c r="A654" s="454"/>
      <c r="E654" s="454"/>
      <c r="F654" s="346"/>
      <c r="G654" s="347"/>
      <c r="H654" s="346"/>
      <c r="I654" s="347"/>
      <c r="J654" s="346"/>
      <c r="K654" s="347"/>
      <c r="L654" s="346"/>
      <c r="M654" s="347"/>
      <c r="N654" s="346"/>
      <c r="O654" s="347"/>
      <c r="P654" s="346"/>
      <c r="Q654" s="347"/>
      <c r="R654" s="347"/>
      <c r="S654" s="347"/>
      <c r="T654" s="303"/>
    </row>
    <row r="655" spans="1:20" ht="21.75" hidden="1" thickTop="1" thickBot="1">
      <c r="A655" s="316"/>
      <c r="E655" s="311" t="s">
        <v>793</v>
      </c>
      <c r="F655" s="296"/>
      <c r="G655" s="347"/>
      <c r="H655" s="296"/>
      <c r="I655" s="347"/>
      <c r="J655" s="296"/>
      <c r="K655" s="347"/>
      <c r="L655" s="296"/>
      <c r="M655" s="347"/>
      <c r="N655" s="296"/>
      <c r="O655" s="347"/>
      <c r="P655" s="296"/>
      <c r="Q655" s="347"/>
      <c r="R655" s="347"/>
      <c r="S655" s="347"/>
      <c r="T655" s="303"/>
    </row>
    <row r="656" spans="1:20" hidden="1">
      <c r="A656" s="292" t="s">
        <v>794</v>
      </c>
      <c r="B656" s="495" t="s">
        <v>788</v>
      </c>
      <c r="C656" s="495" t="s">
        <v>189</v>
      </c>
      <c r="D656" s="296" t="s">
        <v>198</v>
      </c>
      <c r="E656" s="642" t="s">
        <v>610</v>
      </c>
      <c r="F656" s="280" t="e">
        <f>#REF!</f>
        <v>#REF!</v>
      </c>
      <c r="G656" s="281" t="e">
        <f>#REF!</f>
        <v>#REF!</v>
      </c>
      <c r="H656" s="283" t="e">
        <f>#REF!</f>
        <v>#REF!</v>
      </c>
      <c r="I656" s="281" t="e">
        <f>#REF!</f>
        <v>#REF!</v>
      </c>
      <c r="J656" s="283" t="e">
        <f>#REF!</f>
        <v>#REF!</v>
      </c>
      <c r="K656" s="281" t="e">
        <f>#REF!</f>
        <v>#REF!</v>
      </c>
      <c r="L656" s="283" t="e">
        <f>#REF!</f>
        <v>#REF!</v>
      </c>
      <c r="M656" s="281" t="e">
        <f>#REF!</f>
        <v>#REF!</v>
      </c>
      <c r="N656" s="283" t="e">
        <f>#REF!</f>
        <v>#REF!</v>
      </c>
      <c r="O656" s="281" t="e">
        <f>#REF!</f>
        <v>#REF!</v>
      </c>
      <c r="P656" s="283" t="e">
        <f>#REF!</f>
        <v>#REF!</v>
      </c>
      <c r="Q656" s="281" t="e">
        <f>#REF!</f>
        <v>#REF!</v>
      </c>
      <c r="R656" s="347"/>
      <c r="S656" s="347"/>
      <c r="T656" s="303"/>
    </row>
    <row r="657" spans="1:20" hidden="1">
      <c r="A657" s="310" t="s">
        <v>65</v>
      </c>
      <c r="B657" s="495" t="s">
        <v>788</v>
      </c>
      <c r="C657" s="495" t="s">
        <v>189</v>
      </c>
      <c r="D657" s="296" t="s">
        <v>198</v>
      </c>
      <c r="E657" s="556" t="s">
        <v>334</v>
      </c>
      <c r="F657" s="280">
        <f t="shared" ref="F657:Q657" si="212">F36</f>
        <v>45817</v>
      </c>
      <c r="G657" s="281" t="str">
        <f t="shared" si="212"/>
        <v>9.00</v>
      </c>
      <c r="H657" s="280">
        <f t="shared" si="212"/>
        <v>45838</v>
      </c>
      <c r="I657" s="281" t="str">
        <f t="shared" si="212"/>
        <v>9.00</v>
      </c>
      <c r="J657" s="280">
        <f t="shared" si="212"/>
        <v>45901</v>
      </c>
      <c r="K657" s="281" t="str">
        <f t="shared" si="212"/>
        <v>9.00</v>
      </c>
      <c r="L657" s="280">
        <f t="shared" si="212"/>
        <v>45916</v>
      </c>
      <c r="M657" s="281" t="str">
        <f t="shared" si="212"/>
        <v>9.00</v>
      </c>
      <c r="N657" s="280">
        <f t="shared" si="212"/>
        <v>45237</v>
      </c>
      <c r="O657" s="281">
        <f t="shared" si="212"/>
        <v>0.375</v>
      </c>
      <c r="P657" s="280">
        <f t="shared" si="212"/>
        <v>0</v>
      </c>
      <c r="Q657" s="281">
        <f t="shared" si="212"/>
        <v>0</v>
      </c>
      <c r="R657" s="347"/>
      <c r="S657" s="347"/>
      <c r="T657" s="303"/>
    </row>
    <row r="658" spans="1:20" ht="40.5" hidden="1">
      <c r="A658" s="310" t="s">
        <v>141</v>
      </c>
      <c r="B658" s="495" t="s">
        <v>788</v>
      </c>
      <c r="C658" s="495" t="s">
        <v>189</v>
      </c>
      <c r="D658" s="296" t="s">
        <v>198</v>
      </c>
      <c r="E658" s="556" t="s">
        <v>804</v>
      </c>
      <c r="F658" s="280">
        <f t="shared" ref="F658:Q658" si="213">F100</f>
        <v>45826</v>
      </c>
      <c r="G658" s="281" t="str">
        <f t="shared" si="213"/>
        <v>9:00</v>
      </c>
      <c r="H658" s="280">
        <f t="shared" si="213"/>
        <v>45849</v>
      </c>
      <c r="I658" s="281" t="str">
        <f t="shared" si="213"/>
        <v>9:00</v>
      </c>
      <c r="J658" s="280">
        <f t="shared" si="213"/>
        <v>45910</v>
      </c>
      <c r="K658" s="281" t="str">
        <f t="shared" si="213"/>
        <v>9:00</v>
      </c>
      <c r="L658" s="280">
        <f t="shared" si="213"/>
        <v>45925</v>
      </c>
      <c r="M658" s="281" t="str">
        <f t="shared" si="213"/>
        <v>9:00</v>
      </c>
      <c r="N658" s="280">
        <f t="shared" si="213"/>
        <v>45238</v>
      </c>
      <c r="O658" s="281">
        <f t="shared" si="213"/>
        <v>0.41666666666666669</v>
      </c>
      <c r="P658" s="280">
        <f t="shared" si="213"/>
        <v>0</v>
      </c>
      <c r="Q658" s="281">
        <f t="shared" si="213"/>
        <v>0</v>
      </c>
      <c r="R658" s="347"/>
      <c r="S658" s="347"/>
      <c r="T658" s="303"/>
    </row>
    <row r="659" spans="1:20" hidden="1">
      <c r="A659" s="454"/>
      <c r="E659" s="454"/>
      <c r="F659" s="346"/>
      <c r="G659" s="347"/>
      <c r="H659" s="346"/>
      <c r="I659" s="347"/>
      <c r="J659" s="346"/>
      <c r="K659" s="347"/>
      <c r="L659" s="346"/>
      <c r="M659" s="347"/>
      <c r="N659" s="346"/>
      <c r="O659" s="347"/>
      <c r="P659" s="346"/>
      <c r="Q659" s="347"/>
      <c r="R659" s="347"/>
      <c r="S659" s="347"/>
      <c r="T659" s="303"/>
    </row>
    <row r="660" spans="1:20" hidden="1">
      <c r="A660" s="454"/>
      <c r="E660" s="454"/>
      <c r="F660" s="346"/>
      <c r="G660" s="347"/>
      <c r="H660" s="346"/>
      <c r="I660" s="347"/>
      <c r="J660" s="346"/>
      <c r="K660" s="347"/>
      <c r="L660" s="346"/>
      <c r="M660" s="347"/>
      <c r="N660" s="346"/>
      <c r="O660" s="347"/>
      <c r="P660" s="346"/>
      <c r="Q660" s="347"/>
      <c r="R660" s="347"/>
      <c r="S660" s="347"/>
      <c r="T660" s="303"/>
    </row>
    <row r="661" spans="1:20" ht="21.75" hidden="1" thickTop="1" thickBot="1">
      <c r="A661" s="316"/>
      <c r="E661" s="311" t="s">
        <v>208</v>
      </c>
      <c r="F661" s="296"/>
      <c r="G661" s="347"/>
      <c r="H661" s="296"/>
      <c r="I661" s="347"/>
      <c r="J661" s="296"/>
      <c r="K661" s="347"/>
      <c r="L661" s="296"/>
      <c r="M661" s="347"/>
      <c r="N661" s="296"/>
      <c r="O661" s="347"/>
      <c r="P661" s="296"/>
      <c r="Q661" s="347"/>
      <c r="R661" s="347"/>
      <c r="S661" s="347"/>
      <c r="T661" s="303"/>
    </row>
    <row r="662" spans="1:20" hidden="1">
      <c r="A662" s="310" t="s">
        <v>87</v>
      </c>
      <c r="B662" s="495" t="s">
        <v>788</v>
      </c>
      <c r="C662" s="495" t="s">
        <v>198</v>
      </c>
      <c r="D662" s="296" t="s">
        <v>198</v>
      </c>
      <c r="E662" s="310" t="s">
        <v>429</v>
      </c>
      <c r="F662" s="283">
        <f t="shared" ref="F662:Q662" si="214">F51</f>
        <v>45818</v>
      </c>
      <c r="G662" s="281">
        <f t="shared" si="214"/>
        <v>0.375</v>
      </c>
      <c r="H662" s="283">
        <f t="shared" si="214"/>
        <v>45840</v>
      </c>
      <c r="I662" s="281">
        <f t="shared" si="214"/>
        <v>0.625</v>
      </c>
      <c r="J662" s="283">
        <f t="shared" si="214"/>
        <v>45910</v>
      </c>
      <c r="K662" s="281" t="str">
        <f t="shared" si="214"/>
        <v>9:00</v>
      </c>
      <c r="L662" s="283">
        <f t="shared" si="214"/>
        <v>45926</v>
      </c>
      <c r="M662" s="281" t="str">
        <f t="shared" si="214"/>
        <v>9:00</v>
      </c>
      <c r="N662" s="283">
        <f t="shared" si="214"/>
        <v>45239</v>
      </c>
      <c r="O662" s="281">
        <f t="shared" si="214"/>
        <v>0.375</v>
      </c>
      <c r="P662" s="283">
        <f t="shared" si="214"/>
        <v>0</v>
      </c>
      <c r="Q662" s="281">
        <f t="shared" si="214"/>
        <v>0</v>
      </c>
      <c r="R662" s="347"/>
      <c r="S662" s="347"/>
      <c r="T662" s="303"/>
    </row>
    <row r="663" spans="1:20" hidden="1">
      <c r="A663" s="310" t="s">
        <v>120</v>
      </c>
      <c r="B663" s="495" t="s">
        <v>788</v>
      </c>
      <c r="C663" s="495" t="s">
        <v>198</v>
      </c>
      <c r="D663" s="296" t="s">
        <v>198</v>
      </c>
      <c r="E663" s="483" t="s">
        <v>417</v>
      </c>
      <c r="F663" s="283">
        <f t="shared" ref="F663:M663" si="215">F81</f>
        <v>45820</v>
      </c>
      <c r="G663" s="281">
        <f t="shared" si="215"/>
        <v>0.41666666666666669</v>
      </c>
      <c r="H663" s="283">
        <f t="shared" si="215"/>
        <v>45841</v>
      </c>
      <c r="I663" s="281">
        <f t="shared" si="215"/>
        <v>0.41666666666666669</v>
      </c>
      <c r="J663" s="283">
        <f t="shared" si="215"/>
        <v>45904</v>
      </c>
      <c r="K663" s="281">
        <f t="shared" si="215"/>
        <v>0.41666666666666669</v>
      </c>
      <c r="L663" s="283">
        <f t="shared" si="215"/>
        <v>45919</v>
      </c>
      <c r="M663" s="281">
        <f t="shared" si="215"/>
        <v>0.41666666666666669</v>
      </c>
      <c r="N663" s="283">
        <f>N13</f>
        <v>45237</v>
      </c>
      <c r="O663" s="281">
        <f>O13</f>
        <v>0.6875</v>
      </c>
      <c r="P663" s="283">
        <f>P13</f>
        <v>0</v>
      </c>
      <c r="Q663" s="281">
        <f>Q13</f>
        <v>0</v>
      </c>
      <c r="R663" s="347"/>
      <c r="S663" s="347"/>
      <c r="T663" s="303"/>
    </row>
    <row r="664" spans="1:20" hidden="1">
      <c r="A664" s="454"/>
      <c r="E664" s="509" t="s">
        <v>290</v>
      </c>
      <c r="F664" s="305"/>
      <c r="G664" s="343"/>
      <c r="H664" s="305"/>
      <c r="I664" s="343"/>
      <c r="J664" s="305"/>
      <c r="K664" s="343"/>
      <c r="L664" s="305"/>
      <c r="M664" s="343"/>
      <c r="N664" s="305"/>
      <c r="O664" s="343"/>
      <c r="P664" s="305"/>
      <c r="Q664" s="343"/>
      <c r="R664" s="347"/>
      <c r="S664" s="347"/>
      <c r="T664" s="303"/>
    </row>
    <row r="665" spans="1:20" hidden="1">
      <c r="A665" s="310" t="s">
        <v>168</v>
      </c>
      <c r="B665" s="495" t="s">
        <v>788</v>
      </c>
      <c r="C665" s="495" t="s">
        <v>198</v>
      </c>
      <c r="D665" s="296" t="s">
        <v>198</v>
      </c>
      <c r="E665" s="304" t="s">
        <v>805</v>
      </c>
      <c r="F665" s="280">
        <f t="shared" ref="F665:Q665" si="216">F120</f>
        <v>45828</v>
      </c>
      <c r="G665" s="281" t="str">
        <f t="shared" si="216"/>
        <v>15:30</v>
      </c>
      <c r="H665" s="280">
        <f t="shared" si="216"/>
        <v>45849</v>
      </c>
      <c r="I665" s="281" t="str">
        <f t="shared" si="216"/>
        <v>15:30</v>
      </c>
      <c r="J665" s="280">
        <f t="shared" si="216"/>
        <v>45911</v>
      </c>
      <c r="K665" s="281" t="str">
        <f t="shared" si="216"/>
        <v>15:30</v>
      </c>
      <c r="L665" s="280">
        <f t="shared" si="216"/>
        <v>45926</v>
      </c>
      <c r="M665" s="281" t="str">
        <f t="shared" si="216"/>
        <v>15:30</v>
      </c>
      <c r="N665" s="280">
        <f t="shared" si="216"/>
        <v>45238</v>
      </c>
      <c r="O665" s="281">
        <f t="shared" si="216"/>
        <v>0.41666666666666669</v>
      </c>
      <c r="P665" s="280">
        <f t="shared" si="216"/>
        <v>0</v>
      </c>
      <c r="Q665" s="281">
        <f t="shared" si="216"/>
        <v>0</v>
      </c>
      <c r="R665" s="347"/>
      <c r="S665" s="347"/>
      <c r="T665" s="303"/>
    </row>
    <row r="666" spans="1:20" ht="21" hidden="1" thickBot="1">
      <c r="A666" s="310" t="s">
        <v>51</v>
      </c>
      <c r="B666" s="495" t="s">
        <v>788</v>
      </c>
      <c r="C666" s="495" t="s">
        <v>189</v>
      </c>
      <c r="D666" s="296" t="s">
        <v>198</v>
      </c>
      <c r="E666" s="511" t="s">
        <v>368</v>
      </c>
      <c r="F666" s="414">
        <f t="shared" ref="F666:Q666" si="217">F26</f>
        <v>45818</v>
      </c>
      <c r="G666" s="412">
        <f t="shared" si="217"/>
        <v>0.625</v>
      </c>
      <c r="H666" s="414">
        <f t="shared" si="217"/>
        <v>45839</v>
      </c>
      <c r="I666" s="412">
        <f t="shared" si="217"/>
        <v>0.625</v>
      </c>
      <c r="J666" s="280">
        <f t="shared" si="217"/>
        <v>45902</v>
      </c>
      <c r="K666" s="412" t="str">
        <f t="shared" si="217"/>
        <v>10:00</v>
      </c>
      <c r="L666" s="280">
        <f t="shared" si="217"/>
        <v>45917</v>
      </c>
      <c r="M666" s="412" t="str">
        <f t="shared" si="217"/>
        <v>10:00</v>
      </c>
      <c r="N666" s="280">
        <f t="shared" si="217"/>
        <v>45236</v>
      </c>
      <c r="O666" s="412" t="str">
        <f t="shared" si="217"/>
        <v>9.00</v>
      </c>
      <c r="P666" s="280">
        <f t="shared" si="217"/>
        <v>0</v>
      </c>
      <c r="Q666" s="412">
        <f t="shared" si="217"/>
        <v>0</v>
      </c>
      <c r="R666" s="623"/>
      <c r="S666" s="623"/>
      <c r="T666" s="303"/>
    </row>
    <row r="667" spans="1:20" hidden="1">
      <c r="A667" s="454"/>
      <c r="E667" s="454"/>
      <c r="F667" s="346"/>
      <c r="G667" s="347"/>
      <c r="H667" s="346"/>
      <c r="I667" s="347"/>
      <c r="J667" s="346"/>
      <c r="K667" s="347"/>
      <c r="T667" s="303"/>
    </row>
    <row r="668" spans="1:20" hidden="1">
      <c r="A668" s="454"/>
      <c r="E668" s="454"/>
      <c r="F668" s="346"/>
      <c r="G668" s="347"/>
      <c r="H668" s="346"/>
      <c r="I668" s="347"/>
      <c r="J668" s="346"/>
      <c r="K668" s="347"/>
      <c r="T668" s="303"/>
    </row>
    <row r="669" spans="1:20" ht="21.75" hidden="1" thickTop="1" thickBot="1">
      <c r="A669" s="302"/>
      <c r="E669" s="311" t="s">
        <v>214</v>
      </c>
      <c r="F669" s="312"/>
      <c r="G669" s="313"/>
      <c r="H669" s="312"/>
      <c r="I669" s="313"/>
      <c r="J669" s="312"/>
      <c r="K669" s="313"/>
      <c r="T669" s="303"/>
    </row>
    <row r="670" spans="1:20" hidden="1">
      <c r="A670" s="454"/>
      <c r="E670" s="509" t="s">
        <v>290</v>
      </c>
      <c r="F670" s="645"/>
      <c r="G670" s="349"/>
      <c r="H670" s="348"/>
      <c r="I670" s="349"/>
      <c r="J670" s="348"/>
      <c r="K670" s="349"/>
      <c r="T670" s="303"/>
    </row>
    <row r="671" spans="1:20" ht="40.5" hidden="1">
      <c r="A671" s="270" t="s">
        <v>50</v>
      </c>
      <c r="B671" s="495" t="s">
        <v>608</v>
      </c>
      <c r="C671" s="495" t="s">
        <v>198</v>
      </c>
      <c r="D671" s="296" t="s">
        <v>198</v>
      </c>
      <c r="E671" s="602" t="s">
        <v>616</v>
      </c>
      <c r="F671" s="280">
        <f t="shared" ref="F671:Q671" si="218">F25</f>
        <v>45828</v>
      </c>
      <c r="G671" s="281" t="str">
        <f t="shared" si="218"/>
        <v>9:00</v>
      </c>
      <c r="H671" s="280">
        <f t="shared" si="218"/>
        <v>45849</v>
      </c>
      <c r="I671" s="281" t="str">
        <f t="shared" si="218"/>
        <v>9:00</v>
      </c>
      <c r="J671" s="280">
        <f t="shared" si="218"/>
        <v>45905</v>
      </c>
      <c r="K671" s="281" t="str">
        <f t="shared" si="218"/>
        <v>9:00</v>
      </c>
      <c r="L671" s="280">
        <f t="shared" si="218"/>
        <v>45920</v>
      </c>
      <c r="M671" s="281" t="str">
        <f t="shared" si="218"/>
        <v>9:00</v>
      </c>
      <c r="N671" s="280">
        <f t="shared" si="218"/>
        <v>45238</v>
      </c>
      <c r="O671" s="281">
        <f t="shared" si="218"/>
        <v>0.375</v>
      </c>
      <c r="P671" s="280">
        <f t="shared" si="218"/>
        <v>0</v>
      </c>
      <c r="Q671" s="281">
        <f t="shared" si="218"/>
        <v>0</v>
      </c>
      <c r="R671" s="347"/>
      <c r="S671" s="347"/>
      <c r="T671" s="303"/>
    </row>
    <row r="672" spans="1:20" hidden="1">
      <c r="A672" s="270" t="s">
        <v>103</v>
      </c>
      <c r="B672" s="495" t="s">
        <v>608</v>
      </c>
      <c r="C672" s="495" t="s">
        <v>198</v>
      </c>
      <c r="D672" s="296" t="s">
        <v>198</v>
      </c>
      <c r="E672" s="602" t="s">
        <v>309</v>
      </c>
      <c r="F672" s="280">
        <f t="shared" ref="F672:Q672" si="219">F65</f>
        <v>45820</v>
      </c>
      <c r="G672" s="281">
        <f t="shared" si="219"/>
        <v>0.39583333333333331</v>
      </c>
      <c r="H672" s="280">
        <f t="shared" si="219"/>
        <v>45842</v>
      </c>
      <c r="I672" s="281">
        <f t="shared" si="219"/>
        <v>0.39583333333333331</v>
      </c>
      <c r="J672" s="280">
        <f t="shared" si="219"/>
        <v>45905</v>
      </c>
      <c r="K672" s="281" t="str">
        <f t="shared" si="219"/>
        <v>8:30</v>
      </c>
      <c r="L672" s="280">
        <f t="shared" si="219"/>
        <v>45923</v>
      </c>
      <c r="M672" s="281" t="str">
        <f t="shared" si="219"/>
        <v>8:30</v>
      </c>
      <c r="N672" s="280">
        <f t="shared" si="219"/>
        <v>45238</v>
      </c>
      <c r="O672" s="281">
        <f t="shared" si="219"/>
        <v>0.35416666666666669</v>
      </c>
      <c r="P672" s="280">
        <f t="shared" si="219"/>
        <v>0</v>
      </c>
      <c r="Q672" s="281">
        <f t="shared" si="219"/>
        <v>0</v>
      </c>
      <c r="R672" s="347"/>
      <c r="S672" s="347"/>
      <c r="T672" s="303"/>
    </row>
    <row r="673" spans="1:20" hidden="1">
      <c r="A673" s="454"/>
      <c r="E673" s="454"/>
      <c r="F673" s="346"/>
      <c r="G673" s="347"/>
      <c r="T673" s="303"/>
    </row>
    <row r="674" spans="1:20" hidden="1">
      <c r="A674" s="454"/>
      <c r="E674" s="454"/>
      <c r="F674" s="346"/>
      <c r="G674" s="347"/>
      <c r="T674" s="303"/>
    </row>
    <row r="675" spans="1:20" hidden="1">
      <c r="A675" s="270" t="s">
        <v>103</v>
      </c>
      <c r="B675" s="495" t="s">
        <v>608</v>
      </c>
      <c r="C675" s="495" t="s">
        <v>198</v>
      </c>
      <c r="D675" s="296" t="s">
        <v>198</v>
      </c>
      <c r="E675" s="602" t="s">
        <v>579</v>
      </c>
      <c r="F675" s="280">
        <f t="shared" ref="F675:Q675" si="220">F65</f>
        <v>45820</v>
      </c>
      <c r="G675" s="281">
        <f t="shared" si="220"/>
        <v>0.39583333333333331</v>
      </c>
      <c r="H675" s="280">
        <f t="shared" si="220"/>
        <v>45842</v>
      </c>
      <c r="I675" s="281">
        <f t="shared" si="220"/>
        <v>0.39583333333333331</v>
      </c>
      <c r="J675" s="280">
        <f t="shared" si="220"/>
        <v>45905</v>
      </c>
      <c r="K675" s="281" t="str">
        <f t="shared" si="220"/>
        <v>8:30</v>
      </c>
      <c r="L675" s="280">
        <f t="shared" si="220"/>
        <v>45923</v>
      </c>
      <c r="M675" s="281" t="str">
        <f t="shared" si="220"/>
        <v>8:30</v>
      </c>
      <c r="N675" s="280">
        <f t="shared" si="220"/>
        <v>45238</v>
      </c>
      <c r="O675" s="281">
        <f t="shared" si="220"/>
        <v>0.35416666666666669</v>
      </c>
      <c r="P675" s="280">
        <f t="shared" si="220"/>
        <v>0</v>
      </c>
      <c r="Q675" s="281">
        <f t="shared" si="220"/>
        <v>0</v>
      </c>
      <c r="R675" s="347"/>
      <c r="S675" s="347"/>
      <c r="T675" s="303"/>
    </row>
    <row r="676" spans="1:20" hidden="1">
      <c r="A676" s="302"/>
      <c r="E676" s="297"/>
      <c r="F676" s="346"/>
      <c r="G676" s="347"/>
      <c r="H676" s="346"/>
      <c r="I676" s="347"/>
      <c r="J676" s="346"/>
      <c r="K676" s="347"/>
      <c r="L676" s="346"/>
      <c r="M676" s="347"/>
      <c r="N676" s="346"/>
      <c r="O676" s="347"/>
      <c r="P676" s="346"/>
      <c r="Q676" s="347"/>
      <c r="R676" s="347"/>
      <c r="S676" s="347"/>
      <c r="T676" s="303"/>
    </row>
    <row r="677" spans="1:20" hidden="1">
      <c r="A677" s="302"/>
      <c r="E677" s="297"/>
      <c r="F677" s="346"/>
      <c r="G677" s="347"/>
      <c r="H677" s="346"/>
      <c r="I677" s="347"/>
      <c r="J677" s="346"/>
      <c r="K677" s="347"/>
      <c r="L677" s="346"/>
      <c r="M677" s="347"/>
      <c r="N677" s="346"/>
      <c r="O677" s="347"/>
      <c r="P677" s="346"/>
      <c r="Q677" s="347"/>
      <c r="R677" s="347"/>
      <c r="S677" s="347"/>
      <c r="T677" s="303"/>
    </row>
    <row r="678" spans="1:20" hidden="1">
      <c r="A678" s="316"/>
      <c r="E678" s="454"/>
      <c r="F678" s="296"/>
      <c r="G678" s="347"/>
      <c r="T678" s="303"/>
    </row>
    <row r="679" spans="1:20" hidden="1">
      <c r="A679" s="316"/>
      <c r="E679" s="454" t="s">
        <v>797</v>
      </c>
      <c r="F679" s="296"/>
      <c r="G679" s="347"/>
      <c r="I679" s="296"/>
      <c r="J679" s="296" t="s">
        <v>310</v>
      </c>
      <c r="T679" s="303"/>
    </row>
    <row r="680" spans="1:20" hidden="1">
      <c r="A680" s="316"/>
      <c r="E680" s="454"/>
      <c r="F680" s="296"/>
      <c r="G680" s="347"/>
      <c r="I680" s="296"/>
      <c r="J680" s="296" t="s">
        <v>798</v>
      </c>
      <c r="T680" s="303"/>
    </row>
    <row r="681" spans="1:20" hidden="1">
      <c r="A681" s="316"/>
      <c r="E681" s="454"/>
      <c r="F681" s="296"/>
      <c r="G681" s="347"/>
      <c r="I681" s="296"/>
      <c r="L681" s="296"/>
      <c r="T681" s="303"/>
    </row>
    <row r="682" spans="1:20" hidden="1">
      <c r="A682" s="302"/>
      <c r="E682" s="601"/>
      <c r="F682" s="346"/>
      <c r="G682" s="347"/>
      <c r="H682" s="346"/>
      <c r="I682" s="347"/>
      <c r="J682" s="346"/>
      <c r="K682" s="347"/>
      <c r="L682" s="346"/>
      <c r="M682" s="347"/>
      <c r="T682" s="303"/>
    </row>
    <row r="683" spans="1:20">
      <c r="A683" s="302"/>
      <c r="E683" s="601"/>
      <c r="F683" s="346"/>
      <c r="G683" s="347"/>
      <c r="H683" s="346"/>
      <c r="I683" s="347"/>
      <c r="J683" s="346"/>
      <c r="K683" s="347"/>
      <c r="L683" s="346"/>
      <c r="M683" s="347"/>
      <c r="T683" s="303"/>
    </row>
    <row r="684" spans="1:20">
      <c r="A684" s="454"/>
      <c r="E684" s="454"/>
      <c r="F684" s="460"/>
      <c r="T684" s="303"/>
    </row>
    <row r="685" spans="1:20" ht="25.5">
      <c r="A685" s="316"/>
      <c r="E685" s="701" t="s">
        <v>0</v>
      </c>
      <c r="F685" s="701"/>
      <c r="G685" s="701"/>
      <c r="H685" s="701"/>
      <c r="I685" s="701"/>
      <c r="J685" s="701"/>
      <c r="K685" s="701"/>
      <c r="L685" s="701"/>
      <c r="M685" s="701"/>
      <c r="N685" s="701"/>
      <c r="O685" s="701"/>
      <c r="P685" s="701"/>
      <c r="Q685" s="701"/>
      <c r="R685" s="415"/>
      <c r="S685" s="415"/>
      <c r="T685" s="303"/>
    </row>
    <row r="686" spans="1:20" ht="25.5">
      <c r="A686" s="316"/>
      <c r="E686" s="701" t="s">
        <v>179</v>
      </c>
      <c r="F686" s="701"/>
      <c r="G686" s="701"/>
      <c r="H686" s="701"/>
      <c r="I686" s="701"/>
      <c r="J686" s="701"/>
      <c r="K686" s="701"/>
      <c r="L686" s="701"/>
      <c r="M686" s="701"/>
      <c r="N686" s="701"/>
      <c r="O686" s="701"/>
      <c r="P686" s="701"/>
      <c r="Q686" s="701"/>
      <c r="R686" s="415"/>
      <c r="S686" s="415"/>
      <c r="T686" s="303"/>
    </row>
    <row r="687" spans="1:20" ht="30">
      <c r="A687" s="316"/>
      <c r="E687" s="702" t="s">
        <v>806</v>
      </c>
      <c r="F687" s="702"/>
      <c r="G687" s="702"/>
      <c r="H687" s="702"/>
      <c r="I687" s="702"/>
      <c r="J687" s="702"/>
      <c r="K687" s="702"/>
      <c r="L687" s="702"/>
      <c r="M687" s="702"/>
      <c r="N687" s="702"/>
      <c r="O687" s="702"/>
      <c r="P687" s="702"/>
      <c r="Q687" s="702"/>
      <c r="R687" s="415"/>
      <c r="S687" s="415"/>
      <c r="T687" s="303"/>
    </row>
    <row r="688" spans="1:20" ht="25.5">
      <c r="A688" s="316"/>
      <c r="E688" s="701" t="s">
        <v>760</v>
      </c>
      <c r="F688" s="701"/>
      <c r="G688" s="701"/>
      <c r="H688" s="701"/>
      <c r="I688" s="701"/>
      <c r="J688" s="701"/>
      <c r="K688" s="701"/>
      <c r="L688" s="701"/>
      <c r="M688" s="701"/>
      <c r="N688" s="701"/>
      <c r="O688" s="701"/>
      <c r="P688" s="701"/>
      <c r="Q688" s="701"/>
      <c r="R688" s="415"/>
      <c r="S688" s="415"/>
      <c r="T688" s="303"/>
    </row>
    <row r="689" spans="1:20" ht="15.75" customHeight="1">
      <c r="A689" s="316"/>
      <c r="B689" s="296"/>
      <c r="C689" s="296"/>
      <c r="E689" s="442"/>
      <c r="F689" s="442"/>
      <c r="G689" s="442"/>
      <c r="T689" s="303"/>
    </row>
    <row r="690" spans="1:20" ht="27">
      <c r="A690" s="316"/>
      <c r="B690" s="296"/>
      <c r="C690" s="296"/>
      <c r="E690" s="700" t="s">
        <v>807</v>
      </c>
      <c r="F690" s="700"/>
      <c r="G690" s="700"/>
      <c r="H690" s="700"/>
      <c r="I690" s="700"/>
      <c r="J690" s="700"/>
      <c r="K690" s="700"/>
      <c r="L690" s="700"/>
      <c r="M690" s="700"/>
      <c r="N690" s="700"/>
      <c r="O690" s="700"/>
      <c r="P690" s="700"/>
      <c r="Q690" s="700"/>
      <c r="T690" s="303"/>
    </row>
    <row r="691" spans="1:20" ht="18" customHeight="1">
      <c r="A691" s="316"/>
      <c r="B691" s="296"/>
      <c r="C691" s="296"/>
      <c r="E691" s="468"/>
      <c r="F691" s="468"/>
      <c r="G691" s="468"/>
      <c r="T691" s="303"/>
    </row>
    <row r="692" spans="1:20" ht="24" thickBot="1">
      <c r="A692" s="316"/>
      <c r="E692" s="461"/>
      <c r="F692" s="460"/>
      <c r="T692" s="303"/>
    </row>
    <row r="693" spans="1:20" ht="21.75" customHeight="1" thickBot="1">
      <c r="A693" s="316"/>
      <c r="B693" s="296"/>
      <c r="C693" s="296"/>
      <c r="E693" s="688" t="s">
        <v>182</v>
      </c>
      <c r="F693" s="672" t="s">
        <v>7</v>
      </c>
      <c r="G693" s="691"/>
      <c r="H693" s="691"/>
      <c r="I693" s="691"/>
      <c r="J693" s="691"/>
      <c r="K693" s="691"/>
      <c r="L693" s="691"/>
      <c r="M693" s="673"/>
      <c r="T693" s="303"/>
    </row>
    <row r="694" spans="1:20" ht="21.75" customHeight="1" thickBot="1">
      <c r="A694" s="316"/>
      <c r="B694" s="296"/>
      <c r="C694" s="296"/>
      <c r="E694" s="689"/>
      <c r="F694" s="672" t="s">
        <v>12</v>
      </c>
      <c r="G694" s="673"/>
      <c r="H694" s="672" t="s">
        <v>13</v>
      </c>
      <c r="I694" s="673"/>
      <c r="J694" s="672" t="s">
        <v>183</v>
      </c>
      <c r="K694" s="673"/>
      <c r="L694" s="672" t="s">
        <v>184</v>
      </c>
      <c r="M694" s="673"/>
      <c r="T694" s="303"/>
    </row>
    <row r="695" spans="1:20" ht="21" thickBot="1">
      <c r="A695" s="316"/>
      <c r="B695" s="296"/>
      <c r="C695" s="296"/>
      <c r="E695" s="692"/>
      <c r="F695" s="344" t="s">
        <v>185</v>
      </c>
      <c r="G695" s="345" t="s">
        <v>186</v>
      </c>
      <c r="H695" s="344" t="s">
        <v>185</v>
      </c>
      <c r="I695" s="345" t="s">
        <v>186</v>
      </c>
      <c r="J695" s="344" t="s">
        <v>185</v>
      </c>
      <c r="K695" s="345" t="s">
        <v>186</v>
      </c>
      <c r="L695" s="344" t="s">
        <v>185</v>
      </c>
      <c r="M695" s="345" t="s">
        <v>186</v>
      </c>
      <c r="T695" s="303"/>
    </row>
    <row r="696" spans="1:20" ht="21.75" thickTop="1" thickBot="1">
      <c r="A696" s="316"/>
      <c r="B696" s="296"/>
      <c r="C696" s="296"/>
      <c r="E696" s="311" t="s">
        <v>187</v>
      </c>
      <c r="F696" s="296"/>
      <c r="G696" s="347"/>
      <c r="T696" s="303"/>
    </row>
    <row r="697" spans="1:20" ht="21" thickTop="1">
      <c r="A697" s="270" t="s">
        <v>72</v>
      </c>
      <c r="B697" s="296" t="s">
        <v>375</v>
      </c>
      <c r="C697" s="296" t="s">
        <v>189</v>
      </c>
      <c r="D697" s="296" t="s">
        <v>189</v>
      </c>
      <c r="E697" s="485" t="s">
        <v>376</v>
      </c>
      <c r="F697" s="280">
        <f t="shared" ref="F697:M697" si="221">F40</f>
        <v>45827</v>
      </c>
      <c r="G697" s="281">
        <f t="shared" si="221"/>
        <v>0.6875</v>
      </c>
      <c r="H697" s="280">
        <f t="shared" si="221"/>
        <v>45848</v>
      </c>
      <c r="I697" s="281">
        <f t="shared" si="221"/>
        <v>0.6875</v>
      </c>
      <c r="J697" s="280">
        <f t="shared" si="221"/>
        <v>45910</v>
      </c>
      <c r="K697" s="281">
        <f t="shared" si="221"/>
        <v>0.66666666666666663</v>
      </c>
      <c r="L697" s="280">
        <f t="shared" si="221"/>
        <v>45925</v>
      </c>
      <c r="M697" s="281">
        <f t="shared" si="221"/>
        <v>0.66666666666666663</v>
      </c>
      <c r="T697" s="303"/>
    </row>
    <row r="698" spans="1:20" ht="30" customHeight="1">
      <c r="A698" s="270" t="s">
        <v>78</v>
      </c>
      <c r="B698" s="296" t="s">
        <v>375</v>
      </c>
      <c r="C698" s="296" t="s">
        <v>189</v>
      </c>
      <c r="D698" s="296" t="s">
        <v>189</v>
      </c>
      <c r="E698" s="314" t="s">
        <v>377</v>
      </c>
      <c r="F698" s="280">
        <f t="shared" ref="F698:M698" si="222">F45</f>
        <v>45820</v>
      </c>
      <c r="G698" s="281" t="str">
        <f t="shared" si="222"/>
        <v>9:00</v>
      </c>
      <c r="H698" s="280">
        <f t="shared" si="222"/>
        <v>45841</v>
      </c>
      <c r="I698" s="281" t="str">
        <f t="shared" si="222"/>
        <v>9:00</v>
      </c>
      <c r="J698" s="280">
        <f t="shared" si="222"/>
        <v>45911</v>
      </c>
      <c r="K698" s="281" t="str">
        <f t="shared" si="222"/>
        <v>9:00</v>
      </c>
      <c r="L698" s="280">
        <f t="shared" si="222"/>
        <v>45926</v>
      </c>
      <c r="M698" s="281" t="str">
        <f t="shared" si="222"/>
        <v>9:00</v>
      </c>
      <c r="T698" s="303"/>
    </row>
    <row r="699" spans="1:20">
      <c r="A699" s="270" t="s">
        <v>27</v>
      </c>
      <c r="B699" s="296" t="s">
        <v>375</v>
      </c>
      <c r="C699" s="296" t="s">
        <v>189</v>
      </c>
      <c r="D699" s="296" t="s">
        <v>189</v>
      </c>
      <c r="E699" s="326" t="s">
        <v>378</v>
      </c>
      <c r="F699" s="280">
        <f t="shared" ref="F699:M699" si="223">F9</f>
        <v>45818</v>
      </c>
      <c r="G699" s="281" t="str">
        <f t="shared" si="223"/>
        <v>9.00</v>
      </c>
      <c r="H699" s="280">
        <f t="shared" si="223"/>
        <v>45848</v>
      </c>
      <c r="I699" s="281" t="str">
        <f t="shared" si="223"/>
        <v>9.00</v>
      </c>
      <c r="J699" s="280">
        <f t="shared" si="223"/>
        <v>45902</v>
      </c>
      <c r="K699" s="281" t="str">
        <f t="shared" si="223"/>
        <v>9.00</v>
      </c>
      <c r="L699" s="280">
        <f t="shared" si="223"/>
        <v>45917</v>
      </c>
      <c r="M699" s="281" t="str">
        <f t="shared" si="223"/>
        <v>15.00</v>
      </c>
      <c r="T699" s="303"/>
    </row>
    <row r="700" spans="1:20">
      <c r="A700" s="310" t="s">
        <v>99</v>
      </c>
      <c r="B700" s="296" t="s">
        <v>375</v>
      </c>
      <c r="C700" s="296" t="s">
        <v>189</v>
      </c>
      <c r="D700" s="296" t="s">
        <v>189</v>
      </c>
      <c r="E700" s="314" t="s">
        <v>346</v>
      </c>
      <c r="F700" s="280">
        <f t="shared" ref="F700:Q700" si="224">F62</f>
        <v>45826</v>
      </c>
      <c r="G700" s="281" t="str">
        <f t="shared" si="224"/>
        <v>9:00</v>
      </c>
      <c r="H700" s="280">
        <f t="shared" si="224"/>
        <v>45847</v>
      </c>
      <c r="I700" s="281" t="str">
        <f t="shared" si="224"/>
        <v>9:00</v>
      </c>
      <c r="J700" s="280">
        <f t="shared" si="224"/>
        <v>45908</v>
      </c>
      <c r="K700" s="281" t="str">
        <f t="shared" si="224"/>
        <v>9:00</v>
      </c>
      <c r="L700" s="280">
        <f t="shared" si="224"/>
        <v>45923</v>
      </c>
      <c r="M700" s="281" t="str">
        <f t="shared" si="224"/>
        <v>9:00</v>
      </c>
      <c r="N700" s="426">
        <f t="shared" si="224"/>
        <v>0</v>
      </c>
      <c r="O700" s="426">
        <f t="shared" si="224"/>
        <v>0</v>
      </c>
      <c r="P700" s="426">
        <f t="shared" si="224"/>
        <v>0</v>
      </c>
      <c r="Q700" s="426">
        <f t="shared" si="224"/>
        <v>0</v>
      </c>
      <c r="T700" s="303"/>
    </row>
    <row r="701" spans="1:20" ht="21" thickBot="1">
      <c r="A701" s="302"/>
      <c r="E701" s="328"/>
      <c r="F701" s="346"/>
      <c r="G701" s="347"/>
      <c r="H701" s="346"/>
      <c r="I701" s="347"/>
      <c r="J701" s="346"/>
      <c r="K701" s="347"/>
      <c r="L701" s="346"/>
      <c r="M701" s="347"/>
      <c r="N701" s="346"/>
      <c r="O701" s="347"/>
      <c r="P701" s="346"/>
      <c r="Q701" s="347"/>
      <c r="R701" s="347"/>
      <c r="S701" s="347"/>
      <c r="T701" s="303"/>
    </row>
    <row r="702" spans="1:20" ht="21" thickTop="1">
      <c r="E702" s="477" t="s">
        <v>197</v>
      </c>
      <c r="F702" s="312"/>
      <c r="G702" s="313"/>
      <c r="H702" s="312"/>
      <c r="I702" s="313"/>
      <c r="J702" s="312"/>
      <c r="K702" s="313"/>
      <c r="L702" s="312"/>
      <c r="M702" s="313"/>
      <c r="N702" s="312"/>
      <c r="O702" s="313"/>
      <c r="P702" s="312"/>
      <c r="Q702" s="313"/>
      <c r="R702" s="313"/>
      <c r="S702" s="313"/>
      <c r="T702" s="303"/>
    </row>
    <row r="703" spans="1:20">
      <c r="A703" s="636" t="s">
        <v>66</v>
      </c>
      <c r="B703" s="635" t="s">
        <v>375</v>
      </c>
      <c r="C703" s="635" t="s">
        <v>189</v>
      </c>
      <c r="D703" s="309" t="s">
        <v>198</v>
      </c>
      <c r="E703" s="326" t="s">
        <v>808</v>
      </c>
      <c r="F703" s="280">
        <f t="shared" ref="F703:M703" si="225">F37</f>
        <v>45828</v>
      </c>
      <c r="G703" s="281" t="str">
        <f t="shared" si="225"/>
        <v>9.00</v>
      </c>
      <c r="H703" s="280">
        <f t="shared" si="225"/>
        <v>45849</v>
      </c>
      <c r="I703" s="281" t="str">
        <f t="shared" si="225"/>
        <v>9.00</v>
      </c>
      <c r="J703" s="280">
        <f t="shared" si="225"/>
        <v>45910</v>
      </c>
      <c r="K703" s="281" t="str">
        <f t="shared" si="225"/>
        <v>9.00</v>
      </c>
      <c r="L703" s="280">
        <f t="shared" si="225"/>
        <v>45925</v>
      </c>
      <c r="M703" s="281" t="str">
        <f t="shared" si="225"/>
        <v>9.00</v>
      </c>
      <c r="N703" s="305"/>
      <c r="O703" s="281"/>
      <c r="P703" s="305"/>
      <c r="Q703" s="281"/>
      <c r="R703" s="347"/>
      <c r="S703" s="347"/>
      <c r="T703" s="303"/>
    </row>
    <row r="704" spans="1:20">
      <c r="A704" s="270" t="s">
        <v>132</v>
      </c>
      <c r="B704" s="635" t="s">
        <v>375</v>
      </c>
      <c r="C704" s="635" t="s">
        <v>189</v>
      </c>
      <c r="D704" s="309" t="s">
        <v>198</v>
      </c>
      <c r="E704" s="315" t="s">
        <v>380</v>
      </c>
      <c r="F704" s="280">
        <f t="shared" ref="F704:M704" si="226">+F93</f>
        <v>45820</v>
      </c>
      <c r="G704" s="280" t="str">
        <f t="shared" si="226"/>
        <v>15:00</v>
      </c>
      <c r="H704" s="280">
        <f t="shared" si="226"/>
        <v>45841</v>
      </c>
      <c r="I704" s="280" t="str">
        <f t="shared" si="226"/>
        <v>15:00</v>
      </c>
      <c r="J704" s="280">
        <f t="shared" si="226"/>
        <v>45909</v>
      </c>
      <c r="K704" s="280" t="str">
        <f t="shared" si="226"/>
        <v>15.00</v>
      </c>
      <c r="L704" s="280">
        <f t="shared" si="226"/>
        <v>45924</v>
      </c>
      <c r="M704" s="280" t="str">
        <f t="shared" si="226"/>
        <v>15.00</v>
      </c>
      <c r="N704" s="305">
        <f>N121</f>
        <v>45239</v>
      </c>
      <c r="O704" s="281">
        <f>O121</f>
        <v>0.375</v>
      </c>
      <c r="P704" s="305"/>
      <c r="Q704" s="281"/>
      <c r="R704" s="347"/>
      <c r="S704" s="347"/>
      <c r="T704" s="303"/>
    </row>
    <row r="705" spans="1:20">
      <c r="A705" s="270" t="s">
        <v>116</v>
      </c>
      <c r="B705" s="635" t="s">
        <v>375</v>
      </c>
      <c r="C705" s="635" t="s">
        <v>189</v>
      </c>
      <c r="D705" s="309" t="s">
        <v>198</v>
      </c>
      <c r="E705" s="315" t="s">
        <v>295</v>
      </c>
      <c r="F705" s="280">
        <f t="shared" ref="F705:M705" si="227">F77</f>
        <v>45824</v>
      </c>
      <c r="G705" s="281">
        <f t="shared" si="227"/>
        <v>0.375</v>
      </c>
      <c r="H705" s="280">
        <f t="shared" si="227"/>
        <v>45845</v>
      </c>
      <c r="I705" s="281">
        <f t="shared" si="227"/>
        <v>0.375</v>
      </c>
      <c r="J705" s="280">
        <f t="shared" si="227"/>
        <v>45904</v>
      </c>
      <c r="K705" s="281">
        <f t="shared" si="227"/>
        <v>0.375</v>
      </c>
      <c r="L705" s="280">
        <f t="shared" si="227"/>
        <v>45919</v>
      </c>
      <c r="M705" s="281">
        <f t="shared" si="227"/>
        <v>0.375</v>
      </c>
      <c r="N705" s="280"/>
      <c r="O705" s="281"/>
      <c r="P705" s="280"/>
      <c r="Q705" s="281"/>
      <c r="R705" s="347"/>
      <c r="S705" s="347"/>
      <c r="T705" s="303"/>
    </row>
    <row r="706" spans="1:20">
      <c r="A706" s="270" t="s">
        <v>809</v>
      </c>
      <c r="B706" s="635" t="s">
        <v>375</v>
      </c>
      <c r="C706" s="635" t="s">
        <v>189</v>
      </c>
      <c r="D706" s="309" t="s">
        <v>198</v>
      </c>
      <c r="E706" s="315" t="s">
        <v>810</v>
      </c>
      <c r="F706" s="280" t="e">
        <f>#REF!</f>
        <v>#REF!</v>
      </c>
      <c r="G706" s="281" t="e">
        <f>#REF!</f>
        <v>#REF!</v>
      </c>
      <c r="H706" s="280" t="e">
        <f>#REF!</f>
        <v>#REF!</v>
      </c>
      <c r="I706" s="281" t="e">
        <f>#REF!</f>
        <v>#REF!</v>
      </c>
      <c r="J706" s="280" t="e">
        <f>#REF!</f>
        <v>#REF!</v>
      </c>
      <c r="K706" s="280" t="e">
        <f>#REF!</f>
        <v>#REF!</v>
      </c>
      <c r="L706" s="280" t="e">
        <f>#REF!</f>
        <v>#REF!</v>
      </c>
      <c r="M706" s="280" t="e">
        <f>#REF!</f>
        <v>#REF!</v>
      </c>
      <c r="N706" s="305"/>
      <c r="O706" s="281"/>
      <c r="P706" s="305"/>
      <c r="Q706" s="281"/>
      <c r="R706" s="347"/>
      <c r="S706" s="347"/>
      <c r="T706" s="303"/>
    </row>
    <row r="707" spans="1:20" ht="18" customHeight="1" thickBot="1">
      <c r="A707" s="316"/>
      <c r="E707" s="317"/>
      <c r="F707" s="318"/>
      <c r="G707" s="319"/>
      <c r="H707" s="318"/>
      <c r="I707" s="319"/>
      <c r="J707" s="318"/>
      <c r="K707" s="319"/>
      <c r="L707" s="318"/>
      <c r="M707" s="319"/>
      <c r="N707" s="318"/>
      <c r="O707" s="319"/>
      <c r="P707" s="318"/>
      <c r="Q707" s="319"/>
      <c r="R707" s="319"/>
      <c r="S707" s="319"/>
      <c r="T707" s="303"/>
    </row>
    <row r="708" spans="1:20" ht="21.75" thickTop="1" thickBot="1">
      <c r="A708" s="316"/>
      <c r="E708" s="311" t="s">
        <v>208</v>
      </c>
      <c r="F708" s="318"/>
      <c r="G708" s="319"/>
      <c r="H708" s="318"/>
      <c r="I708" s="319"/>
      <c r="J708" s="318"/>
      <c r="K708" s="319"/>
      <c r="L708" s="318"/>
      <c r="M708" s="319"/>
      <c r="N708" s="318"/>
      <c r="O708" s="319"/>
      <c r="P708" s="318"/>
      <c r="Q708" s="319"/>
      <c r="R708" s="319"/>
      <c r="S708" s="319"/>
      <c r="T708" s="303"/>
    </row>
    <row r="709" spans="1:20" ht="21" thickTop="1">
      <c r="A709" s="270" t="s">
        <v>126</v>
      </c>
      <c r="B709" s="495" t="s">
        <v>375</v>
      </c>
      <c r="C709" s="495" t="s">
        <v>198</v>
      </c>
      <c r="D709" s="296" t="s">
        <v>189</v>
      </c>
      <c r="E709" s="320" t="s">
        <v>383</v>
      </c>
      <c r="F709" s="280">
        <f t="shared" ref="F709:Q709" si="228">F85</f>
        <v>45825</v>
      </c>
      <c r="G709" s="281" t="str">
        <f t="shared" si="228"/>
        <v>9:00</v>
      </c>
      <c r="H709" s="280">
        <f t="shared" si="228"/>
        <v>45846</v>
      </c>
      <c r="I709" s="281" t="str">
        <f t="shared" si="228"/>
        <v>9:00</v>
      </c>
      <c r="J709" s="280">
        <f t="shared" si="228"/>
        <v>45903</v>
      </c>
      <c r="K709" s="281" t="str">
        <f t="shared" si="228"/>
        <v>9:00</v>
      </c>
      <c r="L709" s="280">
        <f t="shared" si="228"/>
        <v>45924</v>
      </c>
      <c r="M709" s="281" t="str">
        <f t="shared" si="228"/>
        <v>9:00</v>
      </c>
      <c r="N709" s="280">
        <f t="shared" si="228"/>
        <v>45237</v>
      </c>
      <c r="O709" s="281">
        <f t="shared" si="228"/>
        <v>0.375</v>
      </c>
      <c r="P709" s="280">
        <f t="shared" si="228"/>
        <v>0</v>
      </c>
      <c r="Q709" s="281">
        <f t="shared" si="228"/>
        <v>0</v>
      </c>
      <c r="R709" s="347"/>
      <c r="S709" s="347"/>
      <c r="T709" s="303"/>
    </row>
    <row r="710" spans="1:20" ht="21" thickBot="1">
      <c r="A710" s="270" t="s">
        <v>131</v>
      </c>
      <c r="B710" s="495" t="s">
        <v>375</v>
      </c>
      <c r="C710" s="495" t="s">
        <v>198</v>
      </c>
      <c r="D710" s="296" t="s">
        <v>189</v>
      </c>
      <c r="E710" s="646" t="s">
        <v>384</v>
      </c>
      <c r="F710" s="280">
        <f t="shared" ref="F710:Q710" si="229">F92</f>
        <v>45821</v>
      </c>
      <c r="G710" s="280" t="str">
        <f t="shared" si="229"/>
        <v>10:00</v>
      </c>
      <c r="H710" s="280">
        <f t="shared" si="229"/>
        <v>45842</v>
      </c>
      <c r="I710" s="280" t="str">
        <f t="shared" si="229"/>
        <v>10:00</v>
      </c>
      <c r="J710" s="280">
        <f t="shared" si="229"/>
        <v>45905</v>
      </c>
      <c r="K710" s="280" t="str">
        <f t="shared" si="229"/>
        <v>10:00</v>
      </c>
      <c r="L710" s="280">
        <f t="shared" si="229"/>
        <v>45923</v>
      </c>
      <c r="M710" s="280" t="str">
        <f t="shared" si="229"/>
        <v>10:00</v>
      </c>
      <c r="N710" s="280">
        <f t="shared" si="229"/>
        <v>45240</v>
      </c>
      <c r="O710" s="280">
        <f t="shared" si="229"/>
        <v>0.41666666666666669</v>
      </c>
      <c r="P710" s="280">
        <f t="shared" si="229"/>
        <v>0</v>
      </c>
      <c r="Q710" s="280">
        <f t="shared" si="229"/>
        <v>0</v>
      </c>
      <c r="R710" s="347"/>
      <c r="S710" s="347"/>
      <c r="T710" s="303"/>
    </row>
    <row r="711" spans="1:20" ht="21" thickBot="1">
      <c r="A711" s="316"/>
      <c r="E711" s="502" t="s">
        <v>290</v>
      </c>
      <c r="F711" s="401"/>
      <c r="G711" s="343"/>
      <c r="H711" s="355"/>
      <c r="I711" s="343"/>
      <c r="J711" s="355"/>
      <c r="K711" s="343"/>
      <c r="L711" s="355"/>
      <c r="M711" s="343"/>
      <c r="N711" s="355"/>
      <c r="O711" s="343"/>
      <c r="P711" s="355"/>
      <c r="Q711" s="343"/>
      <c r="R711" s="347"/>
      <c r="S711" s="347"/>
      <c r="T711" s="303"/>
    </row>
    <row r="712" spans="1:20">
      <c r="A712" s="270" t="s">
        <v>135</v>
      </c>
      <c r="B712" s="495" t="s">
        <v>375</v>
      </c>
      <c r="C712" s="495" t="s">
        <v>198</v>
      </c>
      <c r="D712" s="296" t="s">
        <v>189</v>
      </c>
      <c r="E712" s="647" t="s">
        <v>385</v>
      </c>
      <c r="F712" s="280">
        <f t="shared" ref="F712:Q712" si="230">F94</f>
        <v>45817</v>
      </c>
      <c r="G712" s="281">
        <f t="shared" si="230"/>
        <v>0.375</v>
      </c>
      <c r="H712" s="280">
        <f t="shared" si="230"/>
        <v>45839</v>
      </c>
      <c r="I712" s="281">
        <f t="shared" si="230"/>
        <v>0.375</v>
      </c>
      <c r="J712" s="280">
        <f t="shared" si="230"/>
        <v>45908</v>
      </c>
      <c r="K712" s="281">
        <f t="shared" si="230"/>
        <v>0.375</v>
      </c>
      <c r="L712" s="280">
        <f t="shared" si="230"/>
        <v>45923</v>
      </c>
      <c r="M712" s="281">
        <f t="shared" si="230"/>
        <v>0.375</v>
      </c>
      <c r="N712" s="280">
        <f t="shared" si="230"/>
        <v>0</v>
      </c>
      <c r="O712" s="280">
        <f t="shared" si="230"/>
        <v>0</v>
      </c>
      <c r="P712" s="280">
        <f t="shared" si="230"/>
        <v>0</v>
      </c>
      <c r="Q712" s="280">
        <f t="shared" si="230"/>
        <v>0</v>
      </c>
      <c r="R712" s="347"/>
      <c r="S712" s="347"/>
      <c r="T712" s="303"/>
    </row>
    <row r="713" spans="1:20" ht="21" thickBot="1">
      <c r="A713" s="270" t="s">
        <v>74</v>
      </c>
      <c r="B713" s="495" t="s">
        <v>375</v>
      </c>
      <c r="C713" s="495" t="s">
        <v>198</v>
      </c>
      <c r="D713" s="296" t="s">
        <v>189</v>
      </c>
      <c r="E713" s="511" t="s">
        <v>386</v>
      </c>
      <c r="F713" s="280">
        <f t="shared" ref="F713:M713" si="231">F43</f>
        <v>45817</v>
      </c>
      <c r="G713" s="281">
        <f t="shared" si="231"/>
        <v>0.375</v>
      </c>
      <c r="H713" s="280">
        <f t="shared" si="231"/>
        <v>45838</v>
      </c>
      <c r="I713" s="280" t="str">
        <f t="shared" si="231"/>
        <v>9:00</v>
      </c>
      <c r="J713" s="280">
        <f t="shared" si="231"/>
        <v>45901</v>
      </c>
      <c r="K713" s="280" t="str">
        <f t="shared" si="231"/>
        <v>9:00</v>
      </c>
      <c r="L713" s="280">
        <f t="shared" si="231"/>
        <v>45916</v>
      </c>
      <c r="M713" s="280" t="str">
        <f t="shared" si="231"/>
        <v>9:00</v>
      </c>
      <c r="N713" s="280">
        <f>N93</f>
        <v>45238</v>
      </c>
      <c r="O713" s="281">
        <f>O93</f>
        <v>0.625</v>
      </c>
      <c r="P713" s="280">
        <f>P93</f>
        <v>0</v>
      </c>
      <c r="Q713" s="281">
        <f>Q93</f>
        <v>0</v>
      </c>
      <c r="R713" s="347"/>
      <c r="S713" s="347"/>
      <c r="T713" s="303"/>
    </row>
    <row r="714" spans="1:20" ht="21" thickBot="1">
      <c r="A714" s="302"/>
      <c r="E714" s="328"/>
      <c r="F714" s="318"/>
      <c r="G714" s="319"/>
      <c r="H714" s="318"/>
      <c r="I714" s="319"/>
      <c r="J714" s="318"/>
      <c r="K714" s="319"/>
      <c r="L714" s="318"/>
      <c r="M714" s="319"/>
      <c r="N714" s="318"/>
      <c r="O714" s="319"/>
      <c r="P714" s="318"/>
      <c r="Q714" s="319"/>
      <c r="R714" s="319"/>
      <c r="S714" s="319"/>
      <c r="T714" s="303"/>
    </row>
    <row r="715" spans="1:20" ht="21.75" thickTop="1" thickBot="1">
      <c r="A715" s="302"/>
      <c r="E715" s="311" t="s">
        <v>214</v>
      </c>
      <c r="F715" s="312"/>
      <c r="G715" s="313"/>
      <c r="H715" s="312"/>
      <c r="I715" s="313"/>
      <c r="J715" s="312"/>
      <c r="K715" s="313"/>
      <c r="L715" s="312"/>
      <c r="M715" s="313"/>
      <c r="N715" s="312"/>
      <c r="O715" s="313"/>
      <c r="P715" s="312"/>
      <c r="Q715" s="313"/>
      <c r="R715" s="313"/>
      <c r="S715" s="313"/>
      <c r="T715" s="303"/>
    </row>
    <row r="716" spans="1:20" ht="21" thickTop="1">
      <c r="A716" s="270" t="s">
        <v>748</v>
      </c>
      <c r="E716" s="647" t="s">
        <v>811</v>
      </c>
      <c r="F716" s="280">
        <f t="shared" ref="F716:M716" si="232">+F14</f>
        <v>45824</v>
      </c>
      <c r="G716" s="281" t="str">
        <f t="shared" si="232"/>
        <v>15:00</v>
      </c>
      <c r="H716" s="280">
        <f t="shared" si="232"/>
        <v>45845</v>
      </c>
      <c r="I716" s="281" t="str">
        <f t="shared" si="232"/>
        <v>15:00</v>
      </c>
      <c r="J716" s="280">
        <f t="shared" si="232"/>
        <v>45905</v>
      </c>
      <c r="K716" s="281" t="str">
        <f t="shared" si="232"/>
        <v>15:00</v>
      </c>
      <c r="L716" s="280">
        <f t="shared" si="232"/>
        <v>45922</v>
      </c>
      <c r="M716" s="281" t="str">
        <f t="shared" si="232"/>
        <v>15:00</v>
      </c>
      <c r="N716" s="280">
        <f>N66</f>
        <v>45236</v>
      </c>
      <c r="O716" s="281">
        <f>O66</f>
        <v>0.41666666666666669</v>
      </c>
      <c r="P716" s="280">
        <f>P66</f>
        <v>0</v>
      </c>
      <c r="Q716" s="281">
        <f>Q66</f>
        <v>0</v>
      </c>
      <c r="R716" s="347"/>
      <c r="S716" s="347"/>
      <c r="T716" s="303"/>
    </row>
    <row r="717" spans="1:20">
      <c r="A717" s="316"/>
      <c r="E717" s="480"/>
      <c r="F717" s="460"/>
      <c r="T717" s="303"/>
    </row>
    <row r="718" spans="1:20">
      <c r="A718" s="302"/>
      <c r="E718" s="297"/>
      <c r="F718" s="346"/>
      <c r="G718" s="347"/>
      <c r="H718" s="346"/>
      <c r="I718" s="347"/>
      <c r="J718" s="346"/>
      <c r="K718" s="347"/>
      <c r="L718" s="346"/>
      <c r="M718" s="347"/>
      <c r="N718" s="346"/>
      <c r="O718" s="347"/>
      <c r="P718" s="346"/>
      <c r="Q718" s="347"/>
      <c r="R718" s="347"/>
      <c r="S718" s="347"/>
      <c r="T718" s="303"/>
    </row>
    <row r="719" spans="1:20">
      <c r="A719" s="316"/>
      <c r="E719" s="454"/>
      <c r="F719" s="296"/>
      <c r="G719" s="347"/>
      <c r="T719" s="303"/>
    </row>
    <row r="720" spans="1:20">
      <c r="A720" s="316"/>
      <c r="E720" s="454" t="s">
        <v>766</v>
      </c>
      <c r="F720" s="296"/>
      <c r="G720" s="347"/>
      <c r="I720" s="296"/>
      <c r="J720" s="296" t="s">
        <v>310</v>
      </c>
      <c r="T720" s="303"/>
    </row>
    <row r="721" spans="1:26">
      <c r="A721" s="316"/>
      <c r="E721" s="454"/>
      <c r="F721" s="296"/>
      <c r="G721" s="347"/>
      <c r="I721" s="296"/>
      <c r="J721" s="296" t="s">
        <v>812</v>
      </c>
      <c r="T721" s="303"/>
    </row>
    <row r="722" spans="1:26">
      <c r="A722" s="316"/>
      <c r="E722" s="454"/>
      <c r="F722" s="296"/>
      <c r="G722" s="347"/>
      <c r="I722" s="296"/>
      <c r="L722" s="296"/>
      <c r="T722" s="303"/>
    </row>
    <row r="723" spans="1:26">
      <c r="A723" s="316"/>
      <c r="E723" s="454"/>
      <c r="F723" s="296"/>
      <c r="G723" s="347"/>
      <c r="I723" s="296"/>
      <c r="L723" s="296"/>
      <c r="T723" s="303"/>
    </row>
    <row r="724" spans="1:26">
      <c r="A724" s="316"/>
      <c r="E724" s="454"/>
      <c r="F724" s="296"/>
      <c r="G724" s="347"/>
      <c r="I724" s="296"/>
      <c r="L724" s="296"/>
      <c r="T724" s="303"/>
    </row>
    <row r="725" spans="1:26" ht="27">
      <c r="A725" s="316"/>
      <c r="B725" s="296"/>
      <c r="C725" s="296"/>
      <c r="E725" s="700" t="s">
        <v>813</v>
      </c>
      <c r="F725" s="700"/>
      <c r="G725" s="700"/>
      <c r="H725" s="700"/>
      <c r="I725" s="700"/>
      <c r="J725" s="700"/>
      <c r="K725" s="700"/>
      <c r="L725" s="700"/>
      <c r="M725" s="700"/>
      <c r="N725" s="700"/>
      <c r="O725" s="700"/>
      <c r="P725" s="700"/>
      <c r="Q725" s="700"/>
      <c r="T725" s="303"/>
    </row>
    <row r="726" spans="1:26" ht="21" thickBot="1">
      <c r="A726" s="316"/>
      <c r="E726" s="480"/>
      <c r="F726" s="460"/>
      <c r="T726" s="303"/>
      <c r="Z726" s="281"/>
    </row>
    <row r="727" spans="1:26" ht="21.75" customHeight="1" thickBot="1">
      <c r="A727" s="316"/>
      <c r="B727" s="296"/>
      <c r="C727" s="296"/>
      <c r="E727" s="688" t="s">
        <v>182</v>
      </c>
      <c r="F727" s="672" t="s">
        <v>7</v>
      </c>
      <c r="G727" s="691"/>
      <c r="H727" s="691"/>
      <c r="I727" s="691"/>
      <c r="J727" s="691"/>
      <c r="K727" s="691"/>
      <c r="L727" s="691"/>
      <c r="M727" s="673"/>
      <c r="T727" s="303"/>
    </row>
    <row r="728" spans="1:26" ht="21.75" customHeight="1" thickBot="1">
      <c r="A728" s="316"/>
      <c r="B728" s="296"/>
      <c r="C728" s="296"/>
      <c r="E728" s="689"/>
      <c r="F728" s="672" t="s">
        <v>12</v>
      </c>
      <c r="G728" s="673"/>
      <c r="H728" s="672" t="s">
        <v>13</v>
      </c>
      <c r="I728" s="673"/>
      <c r="J728" s="672" t="s">
        <v>183</v>
      </c>
      <c r="K728" s="673"/>
      <c r="L728" s="672" t="s">
        <v>184</v>
      </c>
      <c r="M728" s="673"/>
      <c r="T728" s="303"/>
    </row>
    <row r="729" spans="1:26" ht="21" thickBot="1">
      <c r="A729" s="316"/>
      <c r="B729" s="296"/>
      <c r="C729" s="296"/>
      <c r="E729" s="692"/>
      <c r="F729" s="344" t="s">
        <v>185</v>
      </c>
      <c r="G729" s="345" t="s">
        <v>186</v>
      </c>
      <c r="H729" s="344" t="s">
        <v>185</v>
      </c>
      <c r="I729" s="345" t="s">
        <v>186</v>
      </c>
      <c r="J729" s="344" t="s">
        <v>185</v>
      </c>
      <c r="K729" s="345" t="s">
        <v>186</v>
      </c>
      <c r="L729" s="344" t="s">
        <v>185</v>
      </c>
      <c r="M729" s="345" t="s">
        <v>186</v>
      </c>
      <c r="T729" s="303"/>
    </row>
    <row r="730" spans="1:26" ht="21.75" thickTop="1" thickBot="1">
      <c r="A730" s="316"/>
      <c r="B730" s="296"/>
      <c r="C730" s="296"/>
      <c r="E730" s="311" t="s">
        <v>187</v>
      </c>
      <c r="F730" s="296"/>
      <c r="G730" s="347"/>
      <c r="T730" s="303"/>
    </row>
    <row r="731" spans="1:26" ht="21" thickTop="1">
      <c r="A731" s="270" t="s">
        <v>72</v>
      </c>
      <c r="B731" s="296" t="s">
        <v>375</v>
      </c>
      <c r="C731" s="296" t="s">
        <v>189</v>
      </c>
      <c r="D731" s="296" t="s">
        <v>189</v>
      </c>
      <c r="E731" s="485" t="s">
        <v>376</v>
      </c>
      <c r="F731" s="280">
        <f t="shared" ref="F731:M731" si="233">F89</f>
        <v>45824</v>
      </c>
      <c r="G731" s="281" t="str">
        <f t="shared" si="233"/>
        <v>14.30</v>
      </c>
      <c r="H731" s="280">
        <f t="shared" si="233"/>
        <v>45845</v>
      </c>
      <c r="I731" s="281" t="str">
        <f t="shared" si="233"/>
        <v>14.30</v>
      </c>
      <c r="J731" s="280">
        <f t="shared" si="233"/>
        <v>45908</v>
      </c>
      <c r="K731" s="281" t="str">
        <f t="shared" si="233"/>
        <v>14.30</v>
      </c>
      <c r="L731" s="280">
        <f t="shared" si="233"/>
        <v>45923</v>
      </c>
      <c r="M731" s="281" t="str">
        <f t="shared" si="233"/>
        <v>14.30</v>
      </c>
      <c r="T731" s="303"/>
    </row>
    <row r="732" spans="1:26" ht="40.5">
      <c r="A732" s="270" t="s">
        <v>78</v>
      </c>
      <c r="B732" s="296" t="s">
        <v>375</v>
      </c>
      <c r="C732" s="296" t="s">
        <v>189</v>
      </c>
      <c r="D732" s="296" t="s">
        <v>189</v>
      </c>
      <c r="E732" s="314" t="s">
        <v>377</v>
      </c>
      <c r="F732" s="280">
        <f t="shared" ref="F732:M732" si="234">F95</f>
        <v>45820</v>
      </c>
      <c r="G732" s="281" t="str">
        <f t="shared" si="234"/>
        <v>15:30</v>
      </c>
      <c r="H732" s="280">
        <f t="shared" si="234"/>
        <v>45841</v>
      </c>
      <c r="I732" s="281" t="str">
        <f t="shared" si="234"/>
        <v>15:30</v>
      </c>
      <c r="J732" s="280">
        <f t="shared" si="234"/>
        <v>45904</v>
      </c>
      <c r="K732" s="281" t="str">
        <f t="shared" si="234"/>
        <v>15:30</v>
      </c>
      <c r="L732" s="280">
        <f t="shared" si="234"/>
        <v>45919</v>
      </c>
      <c r="M732" s="281" t="str">
        <f t="shared" si="234"/>
        <v>15:30</v>
      </c>
      <c r="T732" s="303"/>
    </row>
    <row r="733" spans="1:26">
      <c r="A733" s="270" t="s">
        <v>27</v>
      </c>
      <c r="B733" s="296" t="s">
        <v>375</v>
      </c>
      <c r="C733" s="296" t="s">
        <v>189</v>
      </c>
      <c r="D733" s="296" t="s">
        <v>189</v>
      </c>
      <c r="E733" s="326" t="s">
        <v>378</v>
      </c>
      <c r="F733" s="280">
        <f t="shared" ref="F733:M733" si="235">+F9</f>
        <v>45818</v>
      </c>
      <c r="G733" s="280" t="str">
        <f t="shared" si="235"/>
        <v>9.00</v>
      </c>
      <c r="H733" s="280">
        <f t="shared" si="235"/>
        <v>45848</v>
      </c>
      <c r="I733" s="280" t="str">
        <f t="shared" si="235"/>
        <v>9.00</v>
      </c>
      <c r="J733" s="280">
        <f t="shared" si="235"/>
        <v>45902</v>
      </c>
      <c r="K733" s="280" t="str">
        <f t="shared" si="235"/>
        <v>9.00</v>
      </c>
      <c r="L733" s="280">
        <f t="shared" si="235"/>
        <v>45917</v>
      </c>
      <c r="M733" s="280" t="str">
        <f t="shared" si="235"/>
        <v>15.00</v>
      </c>
      <c r="T733" s="303"/>
    </row>
    <row r="734" spans="1:26">
      <c r="A734" s="310" t="s">
        <v>99</v>
      </c>
      <c r="B734" s="296" t="s">
        <v>375</v>
      </c>
      <c r="C734" s="296" t="s">
        <v>189</v>
      </c>
      <c r="D734" s="296" t="s">
        <v>189</v>
      </c>
      <c r="E734" s="314" t="s">
        <v>346</v>
      </c>
      <c r="F734" s="280">
        <f t="shared" ref="F734:M734" si="236">F62</f>
        <v>45826</v>
      </c>
      <c r="G734" s="280" t="str">
        <f t="shared" si="236"/>
        <v>9:00</v>
      </c>
      <c r="H734" s="280">
        <f t="shared" si="236"/>
        <v>45847</v>
      </c>
      <c r="I734" s="280" t="str">
        <f t="shared" si="236"/>
        <v>9:00</v>
      </c>
      <c r="J734" s="280">
        <f t="shared" si="236"/>
        <v>45908</v>
      </c>
      <c r="K734" s="280" t="str">
        <f t="shared" si="236"/>
        <v>9:00</v>
      </c>
      <c r="L734" s="280">
        <f t="shared" si="236"/>
        <v>45923</v>
      </c>
      <c r="M734" s="280" t="str">
        <f t="shared" si="236"/>
        <v>9:00</v>
      </c>
      <c r="N734" s="426">
        <f>N170</f>
        <v>45237</v>
      </c>
      <c r="O734" s="426">
        <f>O170</f>
        <v>0.6875</v>
      </c>
      <c r="P734" s="426">
        <f>P170</f>
        <v>0</v>
      </c>
      <c r="Q734" s="426">
        <f>Q170</f>
        <v>0</v>
      </c>
      <c r="T734" s="303"/>
    </row>
    <row r="735" spans="1:26" ht="21" thickBot="1">
      <c r="A735" s="302"/>
      <c r="B735" s="296"/>
      <c r="C735" s="296"/>
      <c r="E735" s="648"/>
      <c r="F735" s="346"/>
      <c r="G735" s="347"/>
      <c r="H735" s="346"/>
      <c r="I735" s="347"/>
      <c r="J735" s="346"/>
      <c r="K735" s="347"/>
      <c r="L735" s="346"/>
      <c r="M735" s="347"/>
      <c r="N735" s="426"/>
      <c r="O735" s="426"/>
      <c r="P735" s="426"/>
      <c r="Q735" s="426"/>
      <c r="T735" s="303"/>
    </row>
    <row r="736" spans="1:26" ht="21" thickTop="1">
      <c r="E736" s="477" t="s">
        <v>197</v>
      </c>
      <c r="F736" s="312"/>
      <c r="G736" s="313"/>
      <c r="H736" s="312"/>
      <c r="I736" s="313"/>
      <c r="J736" s="312"/>
      <c r="K736" s="313"/>
      <c r="L736" s="312"/>
      <c r="M736" s="313"/>
      <c r="N736" s="312"/>
      <c r="O736" s="313"/>
      <c r="P736" s="312"/>
      <c r="Q736" s="313"/>
      <c r="R736" s="313"/>
      <c r="S736" s="313"/>
      <c r="T736" s="303"/>
    </row>
    <row r="737" spans="1:20">
      <c r="A737" s="636" t="s">
        <v>66</v>
      </c>
      <c r="B737" s="635" t="s">
        <v>375</v>
      </c>
      <c r="C737" s="635" t="s">
        <v>189</v>
      </c>
      <c r="D737" s="309" t="s">
        <v>198</v>
      </c>
      <c r="E737" s="326" t="s">
        <v>808</v>
      </c>
      <c r="F737" s="280">
        <f t="shared" ref="F737:M737" si="237">F37</f>
        <v>45828</v>
      </c>
      <c r="G737" s="281" t="str">
        <f t="shared" si="237"/>
        <v>9.00</v>
      </c>
      <c r="H737" s="280">
        <f t="shared" si="237"/>
        <v>45849</v>
      </c>
      <c r="I737" s="281" t="str">
        <f t="shared" si="237"/>
        <v>9.00</v>
      </c>
      <c r="J737" s="280">
        <f t="shared" si="237"/>
        <v>45910</v>
      </c>
      <c r="K737" s="281" t="str">
        <f t="shared" si="237"/>
        <v>9.00</v>
      </c>
      <c r="L737" s="280">
        <f t="shared" si="237"/>
        <v>45925</v>
      </c>
      <c r="M737" s="281" t="str">
        <f t="shared" si="237"/>
        <v>9.00</v>
      </c>
      <c r="N737" s="305"/>
      <c r="O737" s="281"/>
      <c r="P737" s="305"/>
      <c r="Q737" s="281"/>
      <c r="R737" s="347"/>
      <c r="S737" s="347"/>
      <c r="T737" s="303"/>
    </row>
    <row r="738" spans="1:20">
      <c r="A738" s="270" t="s">
        <v>132</v>
      </c>
      <c r="B738" s="635" t="s">
        <v>375</v>
      </c>
      <c r="C738" s="635" t="s">
        <v>189</v>
      </c>
      <c r="D738" s="309" t="s">
        <v>198</v>
      </c>
      <c r="E738" s="315" t="s">
        <v>380</v>
      </c>
      <c r="F738" s="280">
        <f t="shared" ref="F738:M738" si="238">+F93</f>
        <v>45820</v>
      </c>
      <c r="G738" s="280" t="str">
        <f t="shared" si="238"/>
        <v>15:00</v>
      </c>
      <c r="H738" s="280">
        <f t="shared" si="238"/>
        <v>45841</v>
      </c>
      <c r="I738" s="280" t="str">
        <f t="shared" si="238"/>
        <v>15:00</v>
      </c>
      <c r="J738" s="280">
        <f t="shared" si="238"/>
        <v>45909</v>
      </c>
      <c r="K738" s="280" t="str">
        <f t="shared" si="238"/>
        <v>15.00</v>
      </c>
      <c r="L738" s="280">
        <f t="shared" si="238"/>
        <v>45924</v>
      </c>
      <c r="M738" s="280" t="str">
        <f t="shared" si="238"/>
        <v>15.00</v>
      </c>
      <c r="N738" s="305">
        <f t="shared" ref="N738:O738" si="239">N154</f>
        <v>0</v>
      </c>
      <c r="O738" s="281">
        <f t="shared" si="239"/>
        <v>0</v>
      </c>
      <c r="P738" s="305"/>
      <c r="Q738" s="281"/>
      <c r="R738" s="347"/>
      <c r="S738" s="347"/>
      <c r="T738" s="303"/>
    </row>
    <row r="739" spans="1:20">
      <c r="A739" s="270" t="s">
        <v>92</v>
      </c>
      <c r="B739" s="635"/>
      <c r="C739" s="635"/>
      <c r="D739" s="309"/>
      <c r="E739" s="326" t="s">
        <v>391</v>
      </c>
      <c r="F739" s="280">
        <f t="shared" ref="F739:M739" si="240">F56</f>
        <v>45821</v>
      </c>
      <c r="G739" s="281" t="str">
        <f t="shared" si="240"/>
        <v>8:30</v>
      </c>
      <c r="H739" s="280">
        <f t="shared" si="240"/>
        <v>45847</v>
      </c>
      <c r="I739" s="281" t="str">
        <f t="shared" si="240"/>
        <v>8:30</v>
      </c>
      <c r="J739" s="280">
        <f t="shared" si="240"/>
        <v>45905</v>
      </c>
      <c r="K739" s="281" t="str">
        <f t="shared" si="240"/>
        <v>8:30</v>
      </c>
      <c r="L739" s="280">
        <f t="shared" si="240"/>
        <v>45922</v>
      </c>
      <c r="M739" s="281" t="str">
        <f t="shared" si="240"/>
        <v>8:30</v>
      </c>
      <c r="N739" s="305"/>
      <c r="O739" s="281"/>
      <c r="P739" s="305"/>
      <c r="Q739" s="281"/>
      <c r="R739" s="347"/>
      <c r="S739" s="347"/>
      <c r="T739" s="303"/>
    </row>
    <row r="740" spans="1:20">
      <c r="A740" s="270" t="s">
        <v>38</v>
      </c>
      <c r="B740" s="635" t="s">
        <v>375</v>
      </c>
      <c r="C740" s="635" t="s">
        <v>189</v>
      </c>
      <c r="D740" s="309" t="s">
        <v>198</v>
      </c>
      <c r="E740" s="315" t="s">
        <v>393</v>
      </c>
      <c r="F740" s="280">
        <f t="shared" ref="F740:M740" si="241">F16</f>
        <v>45824</v>
      </c>
      <c r="G740" s="281">
        <f t="shared" si="241"/>
        <v>0.35416666666666669</v>
      </c>
      <c r="H740" s="280">
        <f t="shared" si="241"/>
        <v>45845</v>
      </c>
      <c r="I740" s="281">
        <f t="shared" si="241"/>
        <v>0.35416666666666669</v>
      </c>
      <c r="J740" s="280">
        <f t="shared" si="241"/>
        <v>45908</v>
      </c>
      <c r="K740" s="281">
        <f t="shared" si="241"/>
        <v>0.35416666666666669</v>
      </c>
      <c r="L740" s="280">
        <f t="shared" si="241"/>
        <v>45923</v>
      </c>
      <c r="M740" s="281">
        <f t="shared" si="241"/>
        <v>0.35416666666666669</v>
      </c>
      <c r="N740" s="280"/>
      <c r="O740" s="281"/>
      <c r="P740" s="280"/>
      <c r="Q740" s="281"/>
      <c r="R740" s="347"/>
      <c r="S740" s="347"/>
      <c r="T740" s="303"/>
    </row>
    <row r="741" spans="1:20" ht="21" thickBot="1">
      <c r="A741" s="302"/>
      <c r="B741" s="296"/>
      <c r="C741" s="296"/>
      <c r="E741" s="648"/>
      <c r="F741" s="346"/>
      <c r="G741" s="347"/>
      <c r="H741" s="346"/>
      <c r="I741" s="347"/>
      <c r="J741" s="346"/>
      <c r="K741" s="347"/>
      <c r="L741" s="346"/>
      <c r="M741" s="347"/>
      <c r="N741" s="426"/>
      <c r="O741" s="426"/>
      <c r="P741" s="426"/>
      <c r="Q741" s="426"/>
      <c r="T741" s="303"/>
    </row>
    <row r="742" spans="1:20" ht="21.75" thickTop="1" thickBot="1">
      <c r="A742" s="316"/>
      <c r="E742" s="311" t="s">
        <v>208</v>
      </c>
      <c r="F742" s="318"/>
      <c r="G742" s="319"/>
      <c r="H742" s="318"/>
      <c r="I742" s="319"/>
      <c r="J742" s="318"/>
      <c r="K742" s="319"/>
      <c r="L742" s="318"/>
      <c r="M742" s="319"/>
      <c r="N742" s="318"/>
      <c r="O742" s="319"/>
      <c r="P742" s="318"/>
      <c r="Q742" s="319"/>
      <c r="R742" s="319"/>
      <c r="S742" s="319"/>
      <c r="T742" s="303"/>
    </row>
    <row r="743" spans="1:20" ht="21" thickTop="1">
      <c r="A743" s="270" t="s">
        <v>126</v>
      </c>
      <c r="E743" s="320" t="s">
        <v>383</v>
      </c>
      <c r="F743" s="280">
        <f t="shared" ref="F743:M743" si="242">+F85</f>
        <v>45825</v>
      </c>
      <c r="G743" s="280" t="str">
        <f t="shared" si="242"/>
        <v>9:00</v>
      </c>
      <c r="H743" s="280">
        <f t="shared" si="242"/>
        <v>45846</v>
      </c>
      <c r="I743" s="280" t="str">
        <f t="shared" si="242"/>
        <v>9:00</v>
      </c>
      <c r="J743" s="280">
        <f t="shared" si="242"/>
        <v>45903</v>
      </c>
      <c r="K743" s="280" t="str">
        <f t="shared" si="242"/>
        <v>9:00</v>
      </c>
      <c r="L743" s="280">
        <f t="shared" si="242"/>
        <v>45924</v>
      </c>
      <c r="M743" s="280" t="str">
        <f t="shared" si="242"/>
        <v>9:00</v>
      </c>
      <c r="N743" s="280">
        <f>N116</f>
        <v>45239</v>
      </c>
      <c r="O743" s="281">
        <f>O116</f>
        <v>0.45833333333333331</v>
      </c>
      <c r="P743" s="280">
        <f>P116</f>
        <v>0</v>
      </c>
      <c r="Q743" s="281">
        <f>Q116</f>
        <v>0</v>
      </c>
      <c r="R743" s="347"/>
      <c r="S743" s="347"/>
      <c r="T743" s="303"/>
    </row>
    <row r="744" spans="1:20" ht="21" thickBot="1">
      <c r="A744" s="270" t="s">
        <v>148</v>
      </c>
      <c r="E744" s="646" t="s">
        <v>620</v>
      </c>
      <c r="F744" s="283">
        <f t="shared" ref="F744:Q744" si="243">+F107</f>
        <v>45820</v>
      </c>
      <c r="G744" s="283" t="str">
        <f t="shared" si="243"/>
        <v>15:00</v>
      </c>
      <c r="H744" s="283">
        <f t="shared" si="243"/>
        <v>45841</v>
      </c>
      <c r="I744" s="283" t="str">
        <f t="shared" si="243"/>
        <v>15:00</v>
      </c>
      <c r="J744" s="280">
        <f t="shared" si="243"/>
        <v>45904</v>
      </c>
      <c r="K744" s="280" t="str">
        <f t="shared" si="243"/>
        <v>15:00</v>
      </c>
      <c r="L744" s="280">
        <f t="shared" si="243"/>
        <v>45919</v>
      </c>
      <c r="M744" s="280" t="str">
        <f t="shared" si="243"/>
        <v>15:00</v>
      </c>
      <c r="N744" s="283">
        <f t="shared" si="243"/>
        <v>45239</v>
      </c>
      <c r="O744" s="283">
        <f t="shared" si="243"/>
        <v>0.625</v>
      </c>
      <c r="P744" s="283">
        <f t="shared" si="243"/>
        <v>0</v>
      </c>
      <c r="Q744" s="283">
        <f t="shared" si="243"/>
        <v>0</v>
      </c>
      <c r="R744" s="347"/>
      <c r="S744" s="347"/>
      <c r="T744" s="303"/>
    </row>
    <row r="745" spans="1:20" ht="21" thickBot="1">
      <c r="A745" s="316"/>
      <c r="E745" s="502" t="s">
        <v>290</v>
      </c>
      <c r="F745" s="401"/>
      <c r="G745" s="343"/>
      <c r="H745" s="355"/>
      <c r="I745" s="343"/>
      <c r="J745" s="355"/>
      <c r="K745" s="343"/>
      <c r="L745" s="355"/>
      <c r="M745" s="343"/>
      <c r="N745" s="355"/>
      <c r="O745" s="343"/>
      <c r="P745" s="355"/>
      <c r="Q745" s="343"/>
      <c r="R745" s="347"/>
      <c r="S745" s="347"/>
      <c r="T745" s="303"/>
    </row>
    <row r="746" spans="1:20" ht="41.25" thickBot="1">
      <c r="A746" s="270" t="s">
        <v>114</v>
      </c>
      <c r="E746" s="649" t="s">
        <v>814</v>
      </c>
      <c r="F746" s="280">
        <f t="shared" ref="F746:Q746" si="244">+F75</f>
        <v>45819</v>
      </c>
      <c r="G746" s="280" t="str">
        <f t="shared" si="244"/>
        <v>10.00</v>
      </c>
      <c r="H746" s="280">
        <f t="shared" si="244"/>
        <v>45840</v>
      </c>
      <c r="I746" s="280" t="str">
        <f t="shared" si="244"/>
        <v>10.00</v>
      </c>
      <c r="J746" s="280">
        <f t="shared" si="244"/>
        <v>45905</v>
      </c>
      <c r="K746" s="280" t="str">
        <f t="shared" si="244"/>
        <v>15.00</v>
      </c>
      <c r="L746" s="280">
        <f t="shared" si="244"/>
        <v>45920</v>
      </c>
      <c r="M746" s="280" t="str">
        <f t="shared" si="244"/>
        <v>15.00</v>
      </c>
      <c r="N746" s="280">
        <f t="shared" si="244"/>
        <v>45238</v>
      </c>
      <c r="O746" s="280" t="str">
        <f t="shared" si="244"/>
        <v>8.30</v>
      </c>
      <c r="P746" s="280">
        <f t="shared" si="244"/>
        <v>0</v>
      </c>
      <c r="Q746" s="280">
        <f t="shared" si="244"/>
        <v>0</v>
      </c>
      <c r="R746" s="347"/>
      <c r="S746" s="347"/>
      <c r="T746" s="303"/>
    </row>
    <row r="747" spans="1:20" ht="21" thickBot="1">
      <c r="A747" s="302"/>
      <c r="E747" s="328"/>
      <c r="F747" s="318"/>
      <c r="G747" s="319"/>
      <c r="H747" s="318"/>
      <c r="I747" s="319"/>
      <c r="J747" s="318"/>
      <c r="K747" s="319"/>
      <c r="L747" s="318"/>
      <c r="M747" s="319"/>
      <c r="N747" s="318"/>
      <c r="O747" s="319"/>
      <c r="P747" s="318"/>
      <c r="Q747" s="319"/>
      <c r="R747" s="319"/>
      <c r="S747" s="319"/>
      <c r="T747" s="303"/>
    </row>
    <row r="748" spans="1:20" ht="21.75" thickTop="1" thickBot="1">
      <c r="A748" s="302"/>
      <c r="E748" s="311" t="s">
        <v>214</v>
      </c>
      <c r="F748" s="312"/>
      <c r="G748" s="313"/>
      <c r="H748" s="312"/>
      <c r="I748" s="313"/>
      <c r="J748" s="312"/>
      <c r="K748" s="313"/>
      <c r="L748" s="312"/>
      <c r="M748" s="313"/>
      <c r="N748" s="312"/>
      <c r="O748" s="313"/>
      <c r="P748" s="312"/>
      <c r="Q748" s="313"/>
      <c r="R748" s="313"/>
      <c r="S748" s="313"/>
      <c r="T748" s="303"/>
    </row>
    <row r="749" spans="1:20" ht="42" thickTop="1" thickBot="1">
      <c r="A749" s="270" t="s">
        <v>80</v>
      </c>
      <c r="E749" s="650" t="s">
        <v>815</v>
      </c>
      <c r="F749" s="280">
        <f>+F47</f>
        <v>45824</v>
      </c>
      <c r="G749" s="281">
        <f>G47</f>
        <v>0.375</v>
      </c>
      <c r="H749" s="280">
        <f>+H47</f>
        <v>45845</v>
      </c>
      <c r="I749" s="281" t="str">
        <f>I105</f>
        <v>15:00</v>
      </c>
      <c r="J749" s="280">
        <f>+J47</f>
        <v>45908</v>
      </c>
      <c r="K749" s="281">
        <f>+K47</f>
        <v>0.375</v>
      </c>
      <c r="L749" s="280">
        <f>+L47</f>
        <v>45923</v>
      </c>
      <c r="M749" s="281">
        <f>+M47</f>
        <v>0.375</v>
      </c>
      <c r="N749" s="312"/>
      <c r="O749" s="313"/>
      <c r="P749" s="312"/>
      <c r="Q749" s="313"/>
      <c r="R749" s="313"/>
      <c r="S749" s="313"/>
      <c r="T749" s="303"/>
    </row>
    <row r="750" spans="1:20" ht="21" thickBot="1">
      <c r="A750" s="316"/>
      <c r="E750" s="502" t="s">
        <v>290</v>
      </c>
      <c r="F750" s="401"/>
      <c r="G750" s="343"/>
      <c r="H750" s="355"/>
      <c r="I750" s="343"/>
      <c r="J750" s="355"/>
      <c r="K750" s="343"/>
      <c r="L750" s="355"/>
      <c r="M750" s="343"/>
      <c r="N750" s="355"/>
      <c r="O750" s="343"/>
      <c r="P750" s="355"/>
      <c r="Q750" s="343"/>
      <c r="R750" s="347"/>
      <c r="S750" s="347"/>
      <c r="T750" s="303"/>
    </row>
    <row r="751" spans="1:20" ht="40.5">
      <c r="A751" s="270" t="s">
        <v>41</v>
      </c>
      <c r="E751" s="647" t="s">
        <v>816</v>
      </c>
      <c r="F751" s="280">
        <f>+F19</f>
        <v>45827</v>
      </c>
      <c r="G751" s="280" t="str">
        <f>+G19</f>
        <v>10:00</v>
      </c>
      <c r="H751" s="280">
        <f>+H19</f>
        <v>45848</v>
      </c>
      <c r="I751" s="281">
        <f>I47</f>
        <v>0.375</v>
      </c>
      <c r="J751" s="280">
        <f>+J19</f>
        <v>45903</v>
      </c>
      <c r="K751" s="280" t="str">
        <f>+K19</f>
        <v>10:00</v>
      </c>
      <c r="L751" s="280">
        <f>+L19</f>
        <v>45918</v>
      </c>
      <c r="M751" s="280" t="str">
        <f>+M19</f>
        <v>10:00</v>
      </c>
      <c r="N751" s="280">
        <f>N97</f>
        <v>45236</v>
      </c>
      <c r="O751" s="281">
        <f>O97</f>
        <v>0.35416666666666669</v>
      </c>
      <c r="P751" s="280">
        <f>P97</f>
        <v>0</v>
      </c>
      <c r="Q751" s="281">
        <f>Q97</f>
        <v>0</v>
      </c>
      <c r="R751" s="347"/>
      <c r="S751" s="347"/>
      <c r="T751" s="303"/>
    </row>
    <row r="752" spans="1:20">
      <c r="A752" s="302"/>
      <c r="B752" s="296"/>
      <c r="C752" s="296"/>
      <c r="E752" s="648"/>
      <c r="F752" s="346"/>
      <c r="G752" s="347"/>
      <c r="H752" s="346"/>
      <c r="I752" s="347"/>
      <c r="J752" s="346"/>
      <c r="K752" s="347"/>
      <c r="L752" s="346"/>
      <c r="M752" s="347"/>
      <c r="N752" s="426"/>
      <c r="O752" s="426"/>
      <c r="P752" s="426"/>
      <c r="Q752" s="426"/>
      <c r="T752" s="303"/>
    </row>
    <row r="753" spans="1:20">
      <c r="A753" s="316"/>
      <c r="E753" s="480"/>
      <c r="F753" s="460"/>
      <c r="T753" s="303"/>
    </row>
    <row r="754" spans="1:20">
      <c r="A754" s="302"/>
      <c r="E754" s="297"/>
      <c r="F754" s="346"/>
      <c r="G754" s="347"/>
      <c r="H754" s="346"/>
      <c r="I754" s="347"/>
      <c r="J754" s="346"/>
      <c r="K754" s="347"/>
      <c r="L754" s="346"/>
      <c r="M754" s="347"/>
      <c r="N754" s="346"/>
      <c r="O754" s="347"/>
      <c r="P754" s="346"/>
      <c r="Q754" s="347"/>
      <c r="R754" s="347"/>
      <c r="S754" s="347"/>
      <c r="T754" s="303"/>
    </row>
    <row r="755" spans="1:20">
      <c r="A755" s="316"/>
      <c r="E755" s="454"/>
      <c r="F755" s="296"/>
      <c r="G755" s="347"/>
      <c r="T755" s="303"/>
    </row>
    <row r="756" spans="1:20">
      <c r="A756" s="316"/>
      <c r="E756" s="454" t="s">
        <v>766</v>
      </c>
      <c r="F756" s="296"/>
      <c r="G756" s="347"/>
      <c r="I756" s="296"/>
      <c r="J756" s="296" t="s">
        <v>310</v>
      </c>
      <c r="T756" s="303"/>
    </row>
    <row r="757" spans="1:20">
      <c r="A757" s="316"/>
      <c r="E757" s="454"/>
      <c r="F757" s="296"/>
      <c r="G757" s="347"/>
      <c r="I757" s="296"/>
      <c r="J757" s="296" t="s">
        <v>812</v>
      </c>
      <c r="T757" s="303"/>
    </row>
    <row r="758" spans="1:20">
      <c r="A758" s="316"/>
      <c r="E758" s="454"/>
      <c r="F758" s="296"/>
      <c r="G758" s="347"/>
      <c r="I758" s="296"/>
      <c r="L758" s="296"/>
      <c r="T758" s="303"/>
    </row>
    <row r="759" spans="1:20">
      <c r="A759" s="316"/>
      <c r="E759" s="454"/>
      <c r="F759" s="296"/>
      <c r="G759" s="347"/>
      <c r="I759" s="296"/>
      <c r="L759" s="296"/>
      <c r="T759" s="303"/>
    </row>
    <row r="760" spans="1:20">
      <c r="A760" s="316"/>
      <c r="E760" s="454"/>
      <c r="F760" s="296"/>
      <c r="G760" s="347"/>
      <c r="I760" s="296"/>
      <c r="L760" s="296"/>
      <c r="T760" s="303"/>
    </row>
    <row r="761" spans="1:20">
      <c r="A761" s="302"/>
      <c r="B761" s="296"/>
      <c r="C761" s="296"/>
      <c r="E761" s="648"/>
      <c r="F761" s="346"/>
      <c r="G761" s="347"/>
      <c r="H761" s="346"/>
      <c r="I761" s="347"/>
      <c r="J761" s="346"/>
      <c r="K761" s="347"/>
      <c r="L761" s="346"/>
      <c r="M761" s="347"/>
      <c r="N761" s="426"/>
      <c r="O761" s="426"/>
      <c r="P761" s="426"/>
      <c r="Q761" s="426"/>
      <c r="T761" s="303"/>
    </row>
    <row r="762" spans="1:20">
      <c r="A762" s="302"/>
      <c r="B762" s="296"/>
      <c r="C762" s="296"/>
      <c r="E762" s="454"/>
      <c r="F762" s="346"/>
      <c r="G762" s="347"/>
      <c r="H762" s="346"/>
      <c r="I762" s="347"/>
      <c r="J762" s="346"/>
      <c r="K762" s="347"/>
      <c r="L762" s="346"/>
      <c r="M762" s="347"/>
      <c r="N762" s="426"/>
      <c r="O762" s="426"/>
      <c r="P762" s="426"/>
      <c r="Q762" s="426"/>
      <c r="T762" s="303"/>
    </row>
    <row r="763" spans="1:20">
      <c r="A763" s="302"/>
      <c r="B763" s="296"/>
      <c r="C763" s="296"/>
      <c r="E763" s="648"/>
      <c r="F763" s="346"/>
      <c r="G763" s="347"/>
      <c r="H763" s="346"/>
      <c r="I763" s="347"/>
      <c r="J763" s="346"/>
      <c r="K763" s="347"/>
      <c r="L763" s="346"/>
      <c r="M763" s="347"/>
      <c r="N763" s="426"/>
      <c r="O763" s="426"/>
      <c r="P763" s="426"/>
      <c r="Q763" s="426"/>
      <c r="T763" s="303"/>
    </row>
    <row r="764" spans="1:20">
      <c r="A764" s="302"/>
      <c r="B764" s="296"/>
      <c r="C764" s="296"/>
      <c r="E764" s="648"/>
      <c r="F764" s="346"/>
      <c r="G764" s="347"/>
      <c r="H764" s="346"/>
      <c r="I764" s="347"/>
      <c r="J764" s="346"/>
      <c r="K764" s="347"/>
      <c r="L764" s="346"/>
      <c r="M764" s="347"/>
      <c r="N764" s="426"/>
      <c r="O764" s="426"/>
      <c r="P764" s="426"/>
      <c r="Q764" s="426"/>
      <c r="T764" s="303"/>
    </row>
    <row r="765" spans="1:20">
      <c r="A765" s="302"/>
      <c r="B765" s="296"/>
      <c r="C765" s="296"/>
      <c r="E765" s="648"/>
      <c r="F765" s="346"/>
      <c r="G765" s="347"/>
      <c r="H765" s="346"/>
      <c r="I765" s="347"/>
      <c r="J765" s="346"/>
      <c r="K765" s="347"/>
      <c r="L765" s="346"/>
      <c r="M765" s="347"/>
      <c r="N765" s="426"/>
      <c r="O765" s="426"/>
      <c r="P765" s="426"/>
      <c r="Q765" s="426"/>
      <c r="T765" s="303"/>
    </row>
    <row r="766" spans="1:20">
      <c r="A766" s="302"/>
      <c r="B766" s="296"/>
      <c r="C766" s="296"/>
      <c r="E766" s="648"/>
      <c r="F766" s="346"/>
      <c r="G766" s="347"/>
      <c r="H766" s="346"/>
      <c r="I766" s="347"/>
      <c r="J766" s="346"/>
      <c r="K766" s="347"/>
      <c r="L766" s="346"/>
      <c r="M766" s="347"/>
      <c r="N766" s="426"/>
      <c r="O766" s="426"/>
      <c r="P766" s="426"/>
      <c r="Q766" s="426"/>
      <c r="T766" s="303"/>
    </row>
    <row r="767" spans="1:20">
      <c r="A767" s="302"/>
      <c r="B767" s="296"/>
      <c r="C767" s="296"/>
      <c r="E767" s="648"/>
      <c r="F767" s="346"/>
      <c r="G767" s="347"/>
      <c r="H767" s="346"/>
      <c r="I767" s="347"/>
      <c r="J767" s="346"/>
      <c r="K767" s="347"/>
      <c r="L767" s="346"/>
      <c r="M767" s="347"/>
      <c r="N767" s="426"/>
      <c r="O767" s="426"/>
      <c r="P767" s="426"/>
      <c r="Q767" s="426"/>
      <c r="T767" s="303"/>
    </row>
    <row r="768" spans="1:20">
      <c r="A768" s="302"/>
      <c r="B768" s="296"/>
      <c r="C768" s="296"/>
      <c r="E768" s="648"/>
      <c r="F768" s="346"/>
      <c r="G768" s="347"/>
      <c r="H768" s="346"/>
      <c r="I768" s="347"/>
      <c r="J768" s="346"/>
      <c r="K768" s="347"/>
      <c r="L768" s="346"/>
      <c r="M768" s="347"/>
      <c r="N768" s="426"/>
      <c r="O768" s="426"/>
      <c r="P768" s="426"/>
      <c r="Q768" s="426"/>
      <c r="T768" s="303"/>
    </row>
    <row r="769" spans="1:20">
      <c r="A769" s="302"/>
      <c r="B769" s="296"/>
      <c r="C769" s="296"/>
      <c r="E769" s="648"/>
      <c r="F769" s="346"/>
      <c r="G769" s="347"/>
      <c r="H769" s="346"/>
      <c r="I769" s="347"/>
      <c r="J769" s="346"/>
      <c r="K769" s="347"/>
      <c r="L769" s="346"/>
      <c r="M769" s="347"/>
      <c r="N769" s="426"/>
      <c r="O769" s="426"/>
      <c r="P769" s="426"/>
      <c r="Q769" s="426"/>
      <c r="T769" s="303"/>
    </row>
    <row r="770" spans="1:20">
      <c r="A770" s="302"/>
      <c r="B770" s="296"/>
      <c r="C770" s="296"/>
      <c r="E770" s="648"/>
      <c r="F770" s="346"/>
      <c r="G770" s="347"/>
      <c r="H770" s="346"/>
      <c r="I770" s="347"/>
      <c r="J770" s="346"/>
      <c r="K770" s="347"/>
      <c r="L770" s="346"/>
      <c r="M770" s="347"/>
      <c r="N770" s="426"/>
      <c r="O770" s="426"/>
      <c r="P770" s="426"/>
      <c r="Q770" s="426"/>
      <c r="T770" s="303"/>
    </row>
    <row r="771" spans="1:20">
      <c r="A771" s="302"/>
      <c r="B771" s="296"/>
      <c r="C771" s="296"/>
      <c r="E771" s="648"/>
      <c r="F771" s="346"/>
      <c r="G771" s="347"/>
      <c r="H771" s="346"/>
      <c r="I771" s="347"/>
      <c r="J771" s="346"/>
      <c r="K771" s="347"/>
      <c r="L771" s="346"/>
      <c r="M771" s="347"/>
      <c r="N771" s="426"/>
      <c r="O771" s="426"/>
      <c r="P771" s="426"/>
      <c r="Q771" s="426"/>
      <c r="T771" s="303"/>
    </row>
    <row r="772" spans="1:20">
      <c r="A772" s="302"/>
      <c r="B772" s="296"/>
      <c r="C772" s="296"/>
      <c r="E772" s="648"/>
      <c r="F772" s="346"/>
      <c r="G772" s="347"/>
      <c r="H772" s="346"/>
      <c r="I772" s="347"/>
      <c r="J772" s="346"/>
      <c r="K772" s="347"/>
      <c r="L772" s="346"/>
      <c r="M772" s="347"/>
      <c r="N772" s="426"/>
      <c r="O772" s="426"/>
      <c r="P772" s="426"/>
      <c r="Q772" s="426"/>
      <c r="T772" s="303"/>
    </row>
    <row r="773" spans="1:20">
      <c r="A773" s="302"/>
      <c r="B773" s="296"/>
      <c r="C773" s="296"/>
      <c r="E773" s="648"/>
      <c r="F773" s="346"/>
      <c r="G773" s="347"/>
      <c r="H773" s="346"/>
      <c r="I773" s="347"/>
      <c r="J773" s="346"/>
      <c r="K773" s="347"/>
      <c r="L773" s="346"/>
      <c r="M773" s="347"/>
      <c r="N773" s="426"/>
      <c r="O773" s="426"/>
      <c r="P773" s="426"/>
      <c r="Q773" s="426"/>
      <c r="T773" s="303"/>
    </row>
    <row r="774" spans="1:20">
      <c r="A774" s="302"/>
      <c r="B774" s="296"/>
      <c r="C774" s="296"/>
      <c r="E774" s="648"/>
      <c r="F774" s="346"/>
      <c r="G774" s="347"/>
      <c r="H774" s="346"/>
      <c r="I774" s="347"/>
      <c r="J774" s="346"/>
      <c r="K774" s="347"/>
      <c r="L774" s="346"/>
      <c r="M774" s="347"/>
      <c r="N774" s="426"/>
      <c r="O774" s="426"/>
      <c r="P774" s="426"/>
      <c r="Q774" s="426"/>
      <c r="T774" s="303"/>
    </row>
    <row r="775" spans="1:20" s="371" customFormat="1">
      <c r="A775" s="316"/>
      <c r="B775" s="495"/>
      <c r="C775" s="495"/>
      <c r="D775" s="296"/>
      <c r="E775" s="460"/>
      <c r="F775" s="498"/>
      <c r="T775" s="347"/>
    </row>
    <row r="776" spans="1:20" s="371" customFormat="1">
      <c r="A776" s="316"/>
      <c r="B776" s="495"/>
      <c r="C776" s="495"/>
      <c r="D776" s="296"/>
      <c r="E776" s="460"/>
      <c r="F776" s="498"/>
      <c r="T776" s="347"/>
    </row>
    <row r="777" spans="1:20" s="371" customFormat="1">
      <c r="A777" s="316"/>
      <c r="B777" s="495"/>
      <c r="C777" s="495"/>
      <c r="D777" s="296"/>
      <c r="E777" s="460"/>
      <c r="F777" s="498"/>
      <c r="T777" s="347"/>
    </row>
    <row r="778" spans="1:20" s="371" customFormat="1">
      <c r="A778" s="316"/>
      <c r="B778" s="495"/>
      <c r="C778" s="495"/>
      <c r="D778" s="296"/>
      <c r="E778" s="460"/>
      <c r="F778" s="498"/>
      <c r="T778" s="347"/>
    </row>
    <row r="779" spans="1:20" s="371" customFormat="1">
      <c r="A779" s="316"/>
      <c r="B779" s="495"/>
      <c r="C779" s="495"/>
      <c r="D779" s="296"/>
      <c r="E779" s="460"/>
      <c r="F779" s="498"/>
      <c r="T779" s="347"/>
    </row>
    <row r="780" spans="1:20" s="371" customFormat="1">
      <c r="A780" s="316"/>
      <c r="B780" s="495"/>
      <c r="C780" s="495"/>
      <c r="D780" s="296"/>
      <c r="E780" s="460"/>
      <c r="F780" s="498"/>
      <c r="T780" s="347"/>
    </row>
    <row r="781" spans="1:20" s="371" customFormat="1">
      <c r="A781" s="316"/>
      <c r="B781" s="495"/>
      <c r="C781" s="495"/>
      <c r="D781" s="296"/>
      <c r="E781" s="460"/>
      <c r="F781" s="498"/>
      <c r="T781" s="347"/>
    </row>
    <row r="782" spans="1:20" s="371" customFormat="1">
      <c r="A782" s="316"/>
      <c r="B782" s="495"/>
      <c r="C782" s="495"/>
      <c r="D782" s="296"/>
      <c r="E782" s="460"/>
      <c r="F782" s="498"/>
      <c r="T782" s="347"/>
    </row>
    <row r="783" spans="1:20" s="371" customFormat="1">
      <c r="A783" s="316"/>
      <c r="B783" s="495"/>
      <c r="C783" s="495"/>
      <c r="D783" s="296"/>
      <c r="E783" s="460"/>
      <c r="F783" s="498"/>
      <c r="T783" s="347"/>
    </row>
    <row r="784" spans="1:20" s="371" customFormat="1">
      <c r="A784" s="316"/>
      <c r="B784" s="495"/>
      <c r="C784" s="495"/>
      <c r="D784" s="296"/>
      <c r="E784" s="460"/>
      <c r="F784" s="498"/>
      <c r="T784" s="347"/>
    </row>
    <row r="785" spans="1:20" s="371" customFormat="1">
      <c r="A785" s="316"/>
      <c r="B785" s="495"/>
      <c r="C785" s="495"/>
      <c r="D785" s="296"/>
      <c r="E785" s="460"/>
      <c r="F785" s="498"/>
      <c r="T785" s="347"/>
    </row>
    <row r="786" spans="1:20" s="371" customFormat="1">
      <c r="A786" s="316"/>
      <c r="B786" s="495"/>
      <c r="C786" s="495"/>
      <c r="D786" s="296"/>
      <c r="E786" s="460"/>
      <c r="F786" s="498"/>
      <c r="T786" s="347"/>
    </row>
    <row r="787" spans="1:20" s="371" customFormat="1">
      <c r="A787" s="316"/>
      <c r="B787" s="495"/>
      <c r="C787" s="495"/>
      <c r="D787" s="296"/>
      <c r="E787" s="460"/>
      <c r="F787" s="498"/>
      <c r="T787" s="347"/>
    </row>
    <row r="788" spans="1:20" s="371" customFormat="1">
      <c r="A788" s="316"/>
      <c r="B788" s="495"/>
      <c r="C788" s="495"/>
      <c r="D788" s="296"/>
      <c r="E788" s="460"/>
      <c r="F788" s="498"/>
      <c r="T788" s="347"/>
    </row>
    <row r="789" spans="1:20" s="371" customFormat="1">
      <c r="A789" s="316"/>
      <c r="B789" s="495"/>
      <c r="C789" s="495"/>
      <c r="D789" s="296"/>
      <c r="E789" s="460"/>
      <c r="F789" s="498"/>
      <c r="T789" s="347"/>
    </row>
    <row r="790" spans="1:20" s="371" customFormat="1">
      <c r="A790" s="316"/>
      <c r="B790" s="495"/>
      <c r="C790" s="495"/>
      <c r="D790" s="296"/>
      <c r="E790" s="460"/>
      <c r="F790" s="498"/>
      <c r="T790" s="347"/>
    </row>
    <row r="791" spans="1:20" s="371" customFormat="1">
      <c r="A791" s="316"/>
      <c r="B791" s="495"/>
      <c r="C791" s="495"/>
      <c r="D791" s="296"/>
      <c r="E791" s="460"/>
      <c r="F791" s="498"/>
      <c r="T791" s="347"/>
    </row>
    <row r="792" spans="1:20" s="371" customFormat="1">
      <c r="A792" s="316"/>
      <c r="B792" s="495"/>
      <c r="C792" s="495"/>
      <c r="D792" s="296"/>
      <c r="E792" s="460"/>
      <c r="F792" s="498"/>
      <c r="T792" s="347"/>
    </row>
    <row r="793" spans="1:20" s="371" customFormat="1">
      <c r="A793" s="316"/>
      <c r="B793" s="495"/>
      <c r="C793" s="495"/>
      <c r="D793" s="296"/>
      <c r="E793" s="460"/>
      <c r="F793" s="498"/>
      <c r="T793" s="347"/>
    </row>
    <row r="794" spans="1:20" s="371" customFormat="1">
      <c r="A794" s="316"/>
      <c r="B794" s="495"/>
      <c r="C794" s="495"/>
      <c r="D794" s="296"/>
      <c r="E794" s="460"/>
      <c r="F794" s="498"/>
      <c r="T794" s="347"/>
    </row>
    <row r="795" spans="1:20" s="371" customFormat="1">
      <c r="A795" s="316"/>
      <c r="B795" s="495"/>
      <c r="C795" s="495"/>
      <c r="D795" s="296"/>
      <c r="E795" s="460"/>
      <c r="F795" s="498"/>
      <c r="T795" s="347"/>
    </row>
    <row r="796" spans="1:20" s="371" customFormat="1">
      <c r="A796" s="316"/>
      <c r="B796" s="495"/>
      <c r="C796" s="495"/>
      <c r="D796" s="296"/>
      <c r="E796" s="460"/>
      <c r="F796" s="498"/>
      <c r="T796" s="347"/>
    </row>
    <row r="797" spans="1:20" s="371" customFormat="1">
      <c r="A797" s="316"/>
      <c r="B797" s="495"/>
      <c r="C797" s="495"/>
      <c r="D797" s="296"/>
      <c r="E797" s="460"/>
      <c r="F797" s="498"/>
      <c r="T797" s="347"/>
    </row>
    <row r="798" spans="1:20" s="371" customFormat="1">
      <c r="A798" s="316"/>
      <c r="B798" s="495"/>
      <c r="C798" s="495"/>
      <c r="D798" s="296"/>
      <c r="E798" s="460"/>
      <c r="F798" s="498"/>
      <c r="T798" s="347"/>
    </row>
    <row r="799" spans="1:20" s="371" customFormat="1">
      <c r="A799" s="316"/>
      <c r="B799" s="495"/>
      <c r="C799" s="495"/>
      <c r="D799" s="296"/>
      <c r="E799" s="460"/>
      <c r="F799" s="498"/>
      <c r="T799" s="347"/>
    </row>
    <row r="800" spans="1:20" s="371" customFormat="1">
      <c r="A800" s="316"/>
      <c r="B800" s="495"/>
      <c r="C800" s="495"/>
      <c r="D800" s="296"/>
      <c r="E800" s="460"/>
      <c r="F800" s="498"/>
      <c r="T800" s="347"/>
    </row>
    <row r="801" spans="1:20" s="371" customFormat="1">
      <c r="A801" s="316"/>
      <c r="B801" s="495"/>
      <c r="C801" s="495"/>
      <c r="D801" s="296"/>
      <c r="E801" s="460"/>
      <c r="F801" s="498"/>
      <c r="T801" s="347"/>
    </row>
    <row r="802" spans="1:20" s="371" customFormat="1">
      <c r="A802" s="316"/>
      <c r="B802" s="495"/>
      <c r="C802" s="495"/>
      <c r="D802" s="296"/>
      <c r="E802" s="460"/>
      <c r="F802" s="498"/>
      <c r="T802" s="347"/>
    </row>
    <row r="803" spans="1:20" s="371" customFormat="1">
      <c r="A803" s="316"/>
      <c r="B803" s="495"/>
      <c r="C803" s="495"/>
      <c r="D803" s="296"/>
      <c r="E803" s="460"/>
      <c r="F803" s="498"/>
      <c r="T803" s="347"/>
    </row>
    <row r="804" spans="1:20" s="371" customFormat="1">
      <c r="A804" s="316"/>
      <c r="B804" s="495"/>
      <c r="C804" s="495"/>
      <c r="D804" s="296"/>
      <c r="E804" s="460"/>
      <c r="F804" s="498"/>
      <c r="T804" s="347"/>
    </row>
    <row r="805" spans="1:20" s="371" customFormat="1">
      <c r="A805" s="316"/>
      <c r="B805" s="495"/>
      <c r="C805" s="495"/>
      <c r="D805" s="296"/>
      <c r="E805" s="460"/>
      <c r="F805" s="498"/>
      <c r="T805" s="347"/>
    </row>
    <row r="806" spans="1:20" s="371" customFormat="1">
      <c r="A806" s="316"/>
      <c r="B806" s="495"/>
      <c r="C806" s="495"/>
      <c r="D806" s="296"/>
      <c r="E806" s="460"/>
      <c r="F806" s="498"/>
      <c r="T806" s="347"/>
    </row>
    <row r="807" spans="1:20" s="371" customFormat="1">
      <c r="A807" s="316"/>
      <c r="B807" s="495"/>
      <c r="C807" s="495"/>
      <c r="D807" s="296"/>
      <c r="E807" s="460"/>
      <c r="F807" s="498"/>
      <c r="T807" s="347"/>
    </row>
    <row r="808" spans="1:20" s="371" customFormat="1">
      <c r="A808" s="316"/>
      <c r="B808" s="495"/>
      <c r="C808" s="495"/>
      <c r="D808" s="296"/>
      <c r="E808" s="460"/>
      <c r="F808" s="498"/>
      <c r="T808" s="347"/>
    </row>
    <row r="809" spans="1:20" s="371" customFormat="1">
      <c r="A809" s="316"/>
      <c r="B809" s="495"/>
      <c r="C809" s="495"/>
      <c r="D809" s="296"/>
      <c r="E809" s="460"/>
      <c r="F809" s="498"/>
      <c r="T809" s="347"/>
    </row>
    <row r="810" spans="1:20" s="371" customFormat="1">
      <c r="A810" s="316"/>
      <c r="B810" s="495"/>
      <c r="C810" s="495"/>
      <c r="D810" s="296"/>
      <c r="E810" s="460"/>
      <c r="F810" s="498"/>
      <c r="T810" s="347"/>
    </row>
    <row r="811" spans="1:20" s="371" customFormat="1">
      <c r="A811" s="316"/>
      <c r="B811" s="495"/>
      <c r="C811" s="495"/>
      <c r="D811" s="296"/>
      <c r="E811" s="460"/>
      <c r="F811" s="498"/>
      <c r="T811" s="347"/>
    </row>
    <row r="812" spans="1:20" s="371" customFormat="1">
      <c r="A812" s="316"/>
      <c r="B812" s="495"/>
      <c r="C812" s="495"/>
      <c r="D812" s="296"/>
      <c r="E812" s="460"/>
      <c r="F812" s="498"/>
      <c r="T812" s="347"/>
    </row>
    <row r="813" spans="1:20" s="371" customFormat="1">
      <c r="A813" s="316"/>
      <c r="B813" s="495"/>
      <c r="C813" s="495"/>
      <c r="D813" s="296"/>
      <c r="E813" s="460"/>
      <c r="F813" s="498"/>
      <c r="T813" s="347"/>
    </row>
    <row r="814" spans="1:20" s="371" customFormat="1">
      <c r="A814" s="316"/>
      <c r="B814" s="495"/>
      <c r="C814" s="495"/>
      <c r="D814" s="296"/>
      <c r="E814" s="460"/>
      <c r="F814" s="498"/>
      <c r="T814" s="347"/>
    </row>
    <row r="815" spans="1:20" s="371" customFormat="1">
      <c r="A815" s="316"/>
      <c r="B815" s="495"/>
      <c r="C815" s="495"/>
      <c r="D815" s="296"/>
      <c r="E815" s="460"/>
      <c r="F815" s="498"/>
      <c r="T815" s="347"/>
    </row>
    <row r="816" spans="1:20" s="371" customFormat="1">
      <c r="A816" s="316"/>
      <c r="B816" s="495"/>
      <c r="C816" s="495"/>
      <c r="D816" s="296"/>
      <c r="E816" s="460"/>
      <c r="F816" s="498"/>
      <c r="T816" s="347"/>
    </row>
    <row r="817" spans="1:20" s="371" customFormat="1">
      <c r="A817" s="316"/>
      <c r="B817" s="495"/>
      <c r="C817" s="495"/>
      <c r="D817" s="296"/>
      <c r="E817" s="460"/>
      <c r="F817" s="498"/>
      <c r="T817" s="347"/>
    </row>
    <row r="818" spans="1:20" s="371" customFormat="1">
      <c r="A818" s="316"/>
      <c r="B818" s="495"/>
      <c r="C818" s="495"/>
      <c r="D818" s="296"/>
      <c r="E818" s="460"/>
      <c r="F818" s="498"/>
      <c r="T818" s="347"/>
    </row>
    <row r="819" spans="1:20" s="371" customFormat="1">
      <c r="A819" s="316"/>
      <c r="B819" s="495"/>
      <c r="C819" s="495"/>
      <c r="D819" s="296"/>
      <c r="E819" s="460"/>
      <c r="F819" s="498"/>
      <c r="T819" s="347"/>
    </row>
    <row r="820" spans="1:20" s="371" customFormat="1">
      <c r="A820" s="316"/>
      <c r="B820" s="495"/>
      <c r="C820" s="495"/>
      <c r="D820" s="296"/>
      <c r="E820" s="460"/>
      <c r="F820" s="498"/>
      <c r="T820" s="347"/>
    </row>
    <row r="821" spans="1:20" s="371" customFormat="1">
      <c r="A821" s="316"/>
      <c r="B821" s="495"/>
      <c r="C821" s="495"/>
      <c r="D821" s="296"/>
      <c r="E821" s="460"/>
      <c r="F821" s="498"/>
      <c r="T821" s="347"/>
    </row>
    <row r="822" spans="1:20" s="371" customFormat="1">
      <c r="A822" s="316"/>
      <c r="B822" s="495"/>
      <c r="C822" s="495"/>
      <c r="D822" s="296"/>
      <c r="E822" s="460"/>
      <c r="F822" s="498"/>
      <c r="T822" s="347"/>
    </row>
    <row r="823" spans="1:20" s="371" customFormat="1">
      <c r="A823" s="316"/>
      <c r="B823" s="495"/>
      <c r="C823" s="495"/>
      <c r="D823" s="296"/>
      <c r="E823" s="460"/>
      <c r="F823" s="498"/>
      <c r="T823" s="347"/>
    </row>
    <row r="824" spans="1:20" s="371" customFormat="1">
      <c r="A824" s="316"/>
      <c r="B824" s="495"/>
      <c r="C824" s="495"/>
      <c r="D824" s="296"/>
      <c r="E824" s="460"/>
      <c r="F824" s="498"/>
      <c r="T824" s="347"/>
    </row>
    <row r="825" spans="1:20" s="371" customFormat="1">
      <c r="A825" s="316"/>
      <c r="B825" s="495"/>
      <c r="C825" s="495"/>
      <c r="D825" s="296"/>
      <c r="E825" s="460"/>
      <c r="F825" s="498"/>
      <c r="T825" s="347"/>
    </row>
    <row r="826" spans="1:20" s="371" customFormat="1">
      <c r="A826" s="316"/>
      <c r="B826" s="495"/>
      <c r="C826" s="495"/>
      <c r="D826" s="296"/>
      <c r="E826" s="460"/>
      <c r="F826" s="498"/>
      <c r="T826" s="347"/>
    </row>
    <row r="827" spans="1:20" s="371" customFormat="1">
      <c r="A827" s="316"/>
      <c r="B827" s="495"/>
      <c r="C827" s="495"/>
      <c r="D827" s="296"/>
      <c r="E827" s="460"/>
      <c r="F827" s="498"/>
      <c r="T827" s="347"/>
    </row>
    <row r="828" spans="1:20" s="371" customFormat="1">
      <c r="A828" s="316"/>
      <c r="B828" s="495"/>
      <c r="C828" s="495"/>
      <c r="D828" s="296"/>
      <c r="E828" s="460"/>
      <c r="F828" s="498"/>
      <c r="T828" s="347"/>
    </row>
    <row r="829" spans="1:20" s="371" customFormat="1">
      <c r="A829" s="316"/>
      <c r="B829" s="495"/>
      <c r="C829" s="495"/>
      <c r="D829" s="296"/>
      <c r="E829" s="460"/>
      <c r="F829" s="498"/>
      <c r="T829" s="347"/>
    </row>
    <row r="830" spans="1:20" s="371" customFormat="1">
      <c r="A830" s="316"/>
      <c r="B830" s="495"/>
      <c r="C830" s="495"/>
      <c r="D830" s="296"/>
      <c r="E830" s="460"/>
      <c r="F830" s="498"/>
      <c r="T830" s="347"/>
    </row>
    <row r="831" spans="1:20" s="371" customFormat="1">
      <c r="A831" s="316"/>
      <c r="B831" s="495"/>
      <c r="C831" s="495"/>
      <c r="D831" s="296"/>
      <c r="E831" s="460"/>
      <c r="F831" s="498"/>
      <c r="T831" s="347"/>
    </row>
    <row r="832" spans="1:20" s="371" customFormat="1">
      <c r="A832" s="316"/>
      <c r="B832" s="495"/>
      <c r="C832" s="495"/>
      <c r="D832" s="296"/>
      <c r="E832" s="460"/>
      <c r="F832" s="498"/>
      <c r="T832" s="347"/>
    </row>
    <row r="833" spans="1:20" s="371" customFormat="1">
      <c r="A833" s="316"/>
      <c r="B833" s="495"/>
      <c r="C833" s="495"/>
      <c r="D833" s="296"/>
      <c r="E833" s="460"/>
      <c r="F833" s="498"/>
      <c r="T833" s="347"/>
    </row>
    <row r="834" spans="1:20" s="371" customFormat="1">
      <c r="A834" s="316"/>
      <c r="B834" s="495"/>
      <c r="C834" s="495"/>
      <c r="D834" s="296"/>
      <c r="E834" s="460"/>
      <c r="F834" s="498"/>
      <c r="T834" s="347"/>
    </row>
    <row r="835" spans="1:20" s="371" customFormat="1">
      <c r="A835" s="316"/>
      <c r="B835" s="495"/>
      <c r="C835" s="495"/>
      <c r="D835" s="296"/>
      <c r="E835" s="460"/>
      <c r="F835" s="498"/>
      <c r="T835" s="347"/>
    </row>
    <row r="836" spans="1:20" s="371" customFormat="1">
      <c r="A836" s="316"/>
      <c r="B836" s="495"/>
      <c r="C836" s="495"/>
      <c r="D836" s="296"/>
      <c r="E836" s="460"/>
      <c r="F836" s="498"/>
      <c r="T836" s="347"/>
    </row>
    <row r="837" spans="1:20" s="371" customFormat="1">
      <c r="A837" s="316"/>
      <c r="B837" s="495"/>
      <c r="C837" s="495"/>
      <c r="D837" s="296"/>
      <c r="E837" s="460"/>
      <c r="F837" s="498"/>
      <c r="T837" s="347"/>
    </row>
    <row r="838" spans="1:20" s="371" customFormat="1">
      <c r="A838" s="316"/>
      <c r="B838" s="495"/>
      <c r="C838" s="495"/>
      <c r="D838" s="296"/>
      <c r="E838" s="460"/>
      <c r="F838" s="498"/>
      <c r="T838" s="347"/>
    </row>
    <row r="839" spans="1:20" s="371" customFormat="1">
      <c r="A839" s="316"/>
      <c r="B839" s="495"/>
      <c r="C839" s="495"/>
      <c r="D839" s="296"/>
      <c r="E839" s="460"/>
      <c r="F839" s="498"/>
      <c r="T839" s="347"/>
    </row>
    <row r="840" spans="1:20" s="371" customFormat="1">
      <c r="A840" s="316"/>
      <c r="B840" s="495"/>
      <c r="C840" s="495"/>
      <c r="D840" s="296"/>
      <c r="E840" s="460"/>
      <c r="F840" s="498"/>
      <c r="T840" s="347"/>
    </row>
    <row r="841" spans="1:20" s="371" customFormat="1">
      <c r="A841" s="316"/>
      <c r="B841" s="495"/>
      <c r="C841" s="495"/>
      <c r="D841" s="296"/>
      <c r="E841" s="460"/>
      <c r="F841" s="498"/>
      <c r="T841" s="347"/>
    </row>
    <row r="842" spans="1:20" s="371" customFormat="1">
      <c r="A842" s="316"/>
      <c r="B842" s="495"/>
      <c r="C842" s="495"/>
      <c r="D842" s="296"/>
      <c r="E842" s="460"/>
      <c r="F842" s="498"/>
      <c r="T842" s="347"/>
    </row>
    <row r="843" spans="1:20" s="371" customFormat="1">
      <c r="A843" s="316"/>
      <c r="B843" s="495"/>
      <c r="C843" s="495"/>
      <c r="D843" s="296"/>
      <c r="E843" s="460"/>
      <c r="F843" s="498"/>
      <c r="T843" s="347"/>
    </row>
    <row r="844" spans="1:20" s="371" customFormat="1">
      <c r="A844" s="316"/>
      <c r="B844" s="495"/>
      <c r="C844" s="495"/>
      <c r="D844" s="296"/>
      <c r="E844" s="460"/>
      <c r="F844" s="498"/>
      <c r="T844" s="347"/>
    </row>
    <row r="845" spans="1:20" s="371" customFormat="1">
      <c r="A845" s="316"/>
      <c r="B845" s="495"/>
      <c r="C845" s="495"/>
      <c r="D845" s="296"/>
      <c r="E845" s="460"/>
      <c r="F845" s="498"/>
      <c r="T845" s="347"/>
    </row>
    <row r="846" spans="1:20" s="371" customFormat="1">
      <c r="A846" s="316"/>
      <c r="B846" s="495"/>
      <c r="C846" s="495"/>
      <c r="D846" s="296"/>
      <c r="E846" s="460"/>
      <c r="F846" s="498"/>
      <c r="T846" s="347"/>
    </row>
    <row r="847" spans="1:20" s="371" customFormat="1">
      <c r="A847" s="316"/>
      <c r="B847" s="495"/>
      <c r="C847" s="495"/>
      <c r="D847" s="296"/>
      <c r="E847" s="460"/>
      <c r="F847" s="498"/>
      <c r="T847" s="347"/>
    </row>
    <row r="848" spans="1:20" s="371" customFormat="1">
      <c r="A848" s="316"/>
      <c r="B848" s="495"/>
      <c r="C848" s="495"/>
      <c r="D848" s="296"/>
      <c r="E848" s="460"/>
      <c r="F848" s="498"/>
      <c r="T848" s="347"/>
    </row>
    <row r="849" spans="1:20" s="371" customFormat="1">
      <c r="A849" s="316"/>
      <c r="B849" s="495"/>
      <c r="C849" s="495"/>
      <c r="D849" s="296"/>
      <c r="E849" s="460"/>
      <c r="F849" s="498"/>
      <c r="T849" s="347"/>
    </row>
    <row r="850" spans="1:20" s="371" customFormat="1">
      <c r="A850" s="316"/>
      <c r="B850" s="495"/>
      <c r="C850" s="495"/>
      <c r="D850" s="296"/>
      <c r="E850" s="460"/>
      <c r="F850" s="498"/>
      <c r="T850" s="347"/>
    </row>
    <row r="851" spans="1:20" s="371" customFormat="1">
      <c r="A851" s="316"/>
      <c r="B851" s="495"/>
      <c r="C851" s="495"/>
      <c r="D851" s="296"/>
      <c r="E851" s="460"/>
      <c r="F851" s="498"/>
      <c r="T851" s="347"/>
    </row>
    <row r="852" spans="1:20" s="371" customFormat="1">
      <c r="A852" s="316"/>
      <c r="B852" s="495"/>
      <c r="C852" s="495"/>
      <c r="D852" s="296"/>
      <c r="E852" s="460"/>
      <c r="F852" s="498"/>
      <c r="T852" s="347"/>
    </row>
    <row r="853" spans="1:20" s="371" customFormat="1">
      <c r="A853" s="316"/>
      <c r="B853" s="495"/>
      <c r="C853" s="495"/>
      <c r="D853" s="296"/>
      <c r="E853" s="460"/>
      <c r="F853" s="498"/>
      <c r="T853" s="347"/>
    </row>
    <row r="854" spans="1:20" s="371" customFormat="1">
      <c r="A854" s="316"/>
      <c r="B854" s="495"/>
      <c r="C854" s="495"/>
      <c r="D854" s="296"/>
      <c r="E854" s="460"/>
      <c r="F854" s="498"/>
      <c r="T854" s="347"/>
    </row>
    <row r="855" spans="1:20" s="371" customFormat="1">
      <c r="A855" s="316"/>
      <c r="B855" s="495"/>
      <c r="C855" s="495"/>
      <c r="D855" s="296"/>
      <c r="E855" s="460"/>
      <c r="F855" s="498"/>
      <c r="T855" s="347"/>
    </row>
    <row r="856" spans="1:20" s="371" customFormat="1">
      <c r="A856" s="316"/>
      <c r="B856" s="495"/>
      <c r="C856" s="495"/>
      <c r="D856" s="296"/>
      <c r="E856" s="460"/>
      <c r="F856" s="498"/>
      <c r="T856" s="347"/>
    </row>
    <row r="857" spans="1:20" s="371" customFormat="1">
      <c r="A857" s="316"/>
      <c r="B857" s="495"/>
      <c r="C857" s="495"/>
      <c r="D857" s="296"/>
      <c r="E857" s="460"/>
      <c r="F857" s="498"/>
      <c r="T857" s="347"/>
    </row>
    <row r="858" spans="1:20" s="371" customFormat="1">
      <c r="A858" s="316"/>
      <c r="B858" s="495"/>
      <c r="C858" s="495"/>
      <c r="D858" s="296"/>
      <c r="E858" s="460"/>
      <c r="F858" s="498"/>
      <c r="T858" s="347"/>
    </row>
    <row r="859" spans="1:20" s="371" customFormat="1">
      <c r="A859" s="316"/>
      <c r="B859" s="495"/>
      <c r="C859" s="495"/>
      <c r="D859" s="296"/>
      <c r="E859" s="460"/>
      <c r="F859" s="498"/>
      <c r="T859" s="347"/>
    </row>
    <row r="860" spans="1:20" s="371" customFormat="1">
      <c r="A860" s="316"/>
      <c r="B860" s="495"/>
      <c r="C860" s="495"/>
      <c r="D860" s="296"/>
      <c r="E860" s="460"/>
      <c r="F860" s="498"/>
      <c r="T860" s="347"/>
    </row>
    <row r="861" spans="1:20" s="371" customFormat="1">
      <c r="A861" s="316"/>
      <c r="B861" s="495"/>
      <c r="C861" s="495"/>
      <c r="D861" s="296"/>
      <c r="E861" s="460"/>
      <c r="F861" s="498"/>
      <c r="T861" s="347"/>
    </row>
    <row r="862" spans="1:20" s="371" customFormat="1">
      <c r="A862" s="316"/>
      <c r="B862" s="495"/>
      <c r="C862" s="495"/>
      <c r="D862" s="296"/>
      <c r="E862" s="460"/>
      <c r="F862" s="498"/>
      <c r="T862" s="347"/>
    </row>
    <row r="863" spans="1:20" s="371" customFormat="1">
      <c r="A863" s="316"/>
      <c r="B863" s="495"/>
      <c r="C863" s="495"/>
      <c r="D863" s="296"/>
      <c r="E863" s="460"/>
      <c r="F863" s="498"/>
      <c r="T863" s="347"/>
    </row>
    <row r="864" spans="1:20" s="371" customFormat="1">
      <c r="A864" s="316"/>
      <c r="B864" s="495"/>
      <c r="C864" s="495"/>
      <c r="D864" s="296"/>
      <c r="E864" s="460"/>
      <c r="F864" s="498"/>
      <c r="T864" s="347"/>
    </row>
    <row r="865" spans="1:20" s="371" customFormat="1">
      <c r="A865" s="316"/>
      <c r="B865" s="495"/>
      <c r="C865" s="495"/>
      <c r="D865" s="296"/>
      <c r="E865" s="460"/>
      <c r="F865" s="498"/>
      <c r="T865" s="347"/>
    </row>
    <row r="866" spans="1:20" s="371" customFormat="1">
      <c r="A866" s="316"/>
      <c r="B866" s="495"/>
      <c r="C866" s="495"/>
      <c r="D866" s="296"/>
      <c r="E866" s="460"/>
      <c r="F866" s="498"/>
      <c r="T866" s="347"/>
    </row>
    <row r="867" spans="1:20" s="371" customFormat="1">
      <c r="A867" s="316"/>
      <c r="B867" s="495"/>
      <c r="C867" s="495"/>
      <c r="D867" s="296"/>
      <c r="E867" s="460"/>
      <c r="F867" s="498"/>
      <c r="T867" s="347"/>
    </row>
    <row r="868" spans="1:20" s="371" customFormat="1">
      <c r="A868" s="316"/>
      <c r="B868" s="495"/>
      <c r="C868" s="495"/>
      <c r="D868" s="296"/>
      <c r="E868" s="460"/>
      <c r="F868" s="498"/>
      <c r="T868" s="347"/>
    </row>
    <row r="869" spans="1:20" s="371" customFormat="1">
      <c r="A869" s="316"/>
      <c r="B869" s="495"/>
      <c r="C869" s="495"/>
      <c r="D869" s="296"/>
      <c r="E869" s="460"/>
      <c r="F869" s="498"/>
      <c r="T869" s="347"/>
    </row>
    <row r="870" spans="1:20" s="371" customFormat="1">
      <c r="A870" s="316"/>
      <c r="B870" s="495"/>
      <c r="C870" s="495"/>
      <c r="D870" s="296"/>
      <c r="E870" s="460"/>
      <c r="F870" s="498"/>
      <c r="T870" s="347"/>
    </row>
    <row r="871" spans="1:20" s="371" customFormat="1">
      <c r="A871" s="316"/>
      <c r="B871" s="495"/>
      <c r="C871" s="495"/>
      <c r="D871" s="296"/>
      <c r="E871" s="460"/>
      <c r="F871" s="498"/>
      <c r="T871" s="347"/>
    </row>
    <row r="872" spans="1:20" s="371" customFormat="1">
      <c r="A872" s="316"/>
      <c r="B872" s="495"/>
      <c r="C872" s="495"/>
      <c r="D872" s="296"/>
      <c r="E872" s="460"/>
      <c r="F872" s="498"/>
      <c r="T872" s="347"/>
    </row>
    <row r="873" spans="1:20" s="371" customFormat="1">
      <c r="A873" s="316"/>
      <c r="B873" s="495"/>
      <c r="C873" s="495"/>
      <c r="D873" s="296"/>
      <c r="E873" s="460"/>
      <c r="F873" s="498"/>
      <c r="T873" s="347"/>
    </row>
    <row r="874" spans="1:20" s="371" customFormat="1">
      <c r="A874" s="316"/>
      <c r="B874" s="495"/>
      <c r="C874" s="495"/>
      <c r="D874" s="296"/>
      <c r="E874" s="460"/>
      <c r="F874" s="498"/>
      <c r="T874" s="347"/>
    </row>
    <row r="875" spans="1:20" s="371" customFormat="1">
      <c r="A875" s="316"/>
      <c r="B875" s="495"/>
      <c r="C875" s="495"/>
      <c r="D875" s="296"/>
      <c r="E875" s="460"/>
      <c r="F875" s="498"/>
      <c r="T875" s="347"/>
    </row>
    <row r="876" spans="1:20" s="371" customFormat="1">
      <c r="A876" s="316"/>
      <c r="B876" s="495"/>
      <c r="C876" s="495"/>
      <c r="D876" s="296"/>
      <c r="E876" s="460"/>
      <c r="F876" s="498"/>
      <c r="T876" s="347"/>
    </row>
    <row r="877" spans="1:20" s="371" customFormat="1">
      <c r="A877" s="316"/>
      <c r="B877" s="495"/>
      <c r="C877" s="495"/>
      <c r="D877" s="296"/>
      <c r="E877" s="460"/>
      <c r="F877" s="498"/>
      <c r="T877" s="347"/>
    </row>
    <row r="878" spans="1:20" s="371" customFormat="1">
      <c r="A878" s="316"/>
      <c r="B878" s="495"/>
      <c r="C878" s="495"/>
      <c r="D878" s="296"/>
      <c r="E878" s="460"/>
      <c r="F878" s="498"/>
      <c r="T878" s="347"/>
    </row>
    <row r="879" spans="1:20" s="371" customFormat="1">
      <c r="A879" s="316"/>
      <c r="B879" s="495"/>
      <c r="C879" s="495"/>
      <c r="D879" s="296"/>
      <c r="E879" s="460"/>
      <c r="F879" s="498"/>
      <c r="T879" s="347"/>
    </row>
    <row r="880" spans="1:20" s="371" customFormat="1">
      <c r="A880" s="316"/>
      <c r="B880" s="495"/>
      <c r="C880" s="495"/>
      <c r="D880" s="296"/>
      <c r="E880" s="460"/>
      <c r="F880" s="498"/>
      <c r="T880" s="347"/>
    </row>
    <row r="881" spans="1:20" s="371" customFormat="1">
      <c r="A881" s="316"/>
      <c r="B881" s="495"/>
      <c r="C881" s="495"/>
      <c r="D881" s="296"/>
      <c r="E881" s="460"/>
      <c r="F881" s="498"/>
      <c r="T881" s="347"/>
    </row>
    <row r="882" spans="1:20" s="371" customFormat="1">
      <c r="A882" s="316"/>
      <c r="B882" s="495"/>
      <c r="C882" s="495"/>
      <c r="D882" s="296"/>
      <c r="E882" s="460"/>
      <c r="F882" s="498"/>
      <c r="T882" s="347"/>
    </row>
    <row r="883" spans="1:20" s="371" customFormat="1">
      <c r="A883" s="316"/>
      <c r="B883" s="495"/>
      <c r="C883" s="495"/>
      <c r="D883" s="296"/>
      <c r="E883" s="460"/>
      <c r="F883" s="498"/>
      <c r="T883" s="347"/>
    </row>
    <row r="884" spans="1:20" s="371" customFormat="1">
      <c r="A884" s="316"/>
      <c r="B884" s="495"/>
      <c r="C884" s="495"/>
      <c r="D884" s="296"/>
      <c r="E884" s="460"/>
      <c r="F884" s="498"/>
      <c r="T884" s="347"/>
    </row>
    <row r="885" spans="1:20" s="371" customFormat="1">
      <c r="A885" s="316"/>
      <c r="B885" s="495"/>
      <c r="C885" s="495"/>
      <c r="D885" s="296"/>
      <c r="E885" s="460"/>
      <c r="F885" s="498"/>
      <c r="T885" s="347"/>
    </row>
    <row r="886" spans="1:20" s="371" customFormat="1">
      <c r="A886" s="316"/>
      <c r="B886" s="495"/>
      <c r="C886" s="495"/>
      <c r="D886" s="296"/>
      <c r="E886" s="460"/>
      <c r="F886" s="498"/>
      <c r="T886" s="347"/>
    </row>
    <row r="887" spans="1:20" s="371" customFormat="1">
      <c r="A887" s="316"/>
      <c r="B887" s="495"/>
      <c r="C887" s="495"/>
      <c r="D887" s="296"/>
      <c r="E887" s="460"/>
      <c r="F887" s="498"/>
      <c r="T887" s="347"/>
    </row>
    <row r="888" spans="1:20" s="371" customFormat="1">
      <c r="A888" s="316"/>
      <c r="B888" s="495"/>
      <c r="C888" s="495"/>
      <c r="D888" s="296"/>
      <c r="E888" s="460"/>
      <c r="F888" s="498"/>
      <c r="T888" s="347"/>
    </row>
    <row r="889" spans="1:20" s="371" customFormat="1">
      <c r="A889" s="316"/>
      <c r="B889" s="495"/>
      <c r="C889" s="495"/>
      <c r="D889" s="296"/>
      <c r="E889" s="460"/>
      <c r="F889" s="498"/>
      <c r="T889" s="347"/>
    </row>
    <row r="890" spans="1:20" s="371" customFormat="1">
      <c r="A890" s="316"/>
      <c r="B890" s="495"/>
      <c r="C890" s="495"/>
      <c r="D890" s="296"/>
      <c r="E890" s="460"/>
      <c r="F890" s="498"/>
      <c r="T890" s="347"/>
    </row>
    <row r="891" spans="1:20" s="371" customFormat="1">
      <c r="A891" s="316"/>
      <c r="B891" s="495"/>
      <c r="C891" s="495"/>
      <c r="D891" s="296"/>
      <c r="E891" s="460"/>
      <c r="F891" s="498"/>
      <c r="T891" s="347"/>
    </row>
    <row r="892" spans="1:20" s="371" customFormat="1">
      <c r="A892" s="316"/>
      <c r="B892" s="495"/>
      <c r="C892" s="495"/>
      <c r="D892" s="296"/>
      <c r="E892" s="460"/>
      <c r="F892" s="498"/>
      <c r="T892" s="347"/>
    </row>
    <row r="893" spans="1:20" s="371" customFormat="1">
      <c r="A893" s="316"/>
      <c r="B893" s="495"/>
      <c r="C893" s="495"/>
      <c r="D893" s="296"/>
      <c r="E893" s="460"/>
      <c r="F893" s="498"/>
      <c r="T893" s="347"/>
    </row>
    <row r="894" spans="1:20" s="371" customFormat="1">
      <c r="A894" s="316"/>
      <c r="B894" s="495"/>
      <c r="C894" s="495"/>
      <c r="D894" s="296"/>
      <c r="E894" s="460"/>
      <c r="F894" s="498"/>
      <c r="T894" s="347"/>
    </row>
    <row r="895" spans="1:20" s="371" customFormat="1">
      <c r="A895" s="316"/>
      <c r="B895" s="495"/>
      <c r="C895" s="495"/>
      <c r="D895" s="296"/>
      <c r="E895" s="460"/>
      <c r="F895" s="498"/>
      <c r="T895" s="347"/>
    </row>
    <row r="896" spans="1:20" s="371" customFormat="1">
      <c r="A896" s="316"/>
      <c r="B896" s="495"/>
      <c r="C896" s="495"/>
      <c r="D896" s="296"/>
      <c r="E896" s="460"/>
      <c r="F896" s="498"/>
      <c r="T896" s="347"/>
    </row>
    <row r="897" spans="1:20" s="371" customFormat="1">
      <c r="A897" s="316"/>
      <c r="B897" s="495"/>
      <c r="C897" s="495"/>
      <c r="D897" s="296"/>
      <c r="E897" s="460"/>
      <c r="F897" s="498"/>
      <c r="T897" s="347"/>
    </row>
    <row r="898" spans="1:20" s="371" customFormat="1">
      <c r="A898" s="316"/>
      <c r="B898" s="495"/>
      <c r="C898" s="495"/>
      <c r="D898" s="296"/>
      <c r="E898" s="460"/>
      <c r="F898" s="498"/>
      <c r="T898" s="347"/>
    </row>
    <row r="899" spans="1:20" s="371" customFormat="1">
      <c r="A899" s="316"/>
      <c r="B899" s="495"/>
      <c r="C899" s="495"/>
      <c r="D899" s="296"/>
      <c r="E899" s="460"/>
      <c r="F899" s="498"/>
      <c r="T899" s="347"/>
    </row>
    <row r="900" spans="1:20" s="371" customFormat="1">
      <c r="A900" s="316"/>
      <c r="B900" s="495"/>
      <c r="C900" s="495"/>
      <c r="D900" s="296"/>
      <c r="E900" s="460"/>
      <c r="F900" s="498"/>
      <c r="T900" s="347"/>
    </row>
    <row r="901" spans="1:20" s="371" customFormat="1">
      <c r="A901" s="316"/>
      <c r="B901" s="495"/>
      <c r="C901" s="495"/>
      <c r="D901" s="296"/>
      <c r="E901" s="460"/>
      <c r="F901" s="498"/>
      <c r="T901" s="347"/>
    </row>
    <row r="902" spans="1:20" s="371" customFormat="1">
      <c r="A902" s="316"/>
      <c r="B902" s="495"/>
      <c r="C902" s="495"/>
      <c r="D902" s="296"/>
      <c r="E902" s="460"/>
      <c r="F902" s="498"/>
      <c r="T902" s="347"/>
    </row>
    <row r="903" spans="1:20" s="371" customFormat="1">
      <c r="A903" s="316"/>
      <c r="B903" s="495"/>
      <c r="C903" s="495"/>
      <c r="D903" s="296"/>
      <c r="E903" s="460"/>
      <c r="F903" s="498"/>
      <c r="T903" s="347"/>
    </row>
    <row r="904" spans="1:20" s="371" customFormat="1">
      <c r="A904" s="316"/>
      <c r="B904" s="495"/>
      <c r="C904" s="495"/>
      <c r="D904" s="296"/>
      <c r="E904" s="460"/>
      <c r="F904" s="498"/>
      <c r="T904" s="347"/>
    </row>
    <row r="905" spans="1:20" s="371" customFormat="1">
      <c r="A905" s="316"/>
      <c r="B905" s="495"/>
      <c r="C905" s="495"/>
      <c r="D905" s="296"/>
      <c r="E905" s="460"/>
      <c r="F905" s="498"/>
      <c r="T905" s="347"/>
    </row>
    <row r="906" spans="1:20" s="371" customFormat="1">
      <c r="A906" s="316"/>
      <c r="B906" s="495"/>
      <c r="C906" s="495"/>
      <c r="D906" s="296"/>
      <c r="E906" s="460"/>
      <c r="F906" s="498"/>
      <c r="T906" s="347"/>
    </row>
    <row r="907" spans="1:20" s="371" customFormat="1">
      <c r="A907" s="316"/>
      <c r="B907" s="495"/>
      <c r="C907" s="495"/>
      <c r="D907" s="296"/>
      <c r="E907" s="460"/>
      <c r="F907" s="498"/>
      <c r="T907" s="347"/>
    </row>
    <row r="908" spans="1:20" s="371" customFormat="1">
      <c r="A908" s="316"/>
      <c r="B908" s="495"/>
      <c r="C908" s="495"/>
      <c r="D908" s="296"/>
      <c r="E908" s="460"/>
      <c r="F908" s="498"/>
      <c r="T908" s="347"/>
    </row>
    <row r="909" spans="1:20" s="371" customFormat="1">
      <c r="A909" s="316"/>
      <c r="B909" s="495"/>
      <c r="C909" s="495"/>
      <c r="D909" s="296"/>
      <c r="E909" s="460"/>
      <c r="F909" s="498"/>
      <c r="T909" s="347"/>
    </row>
    <row r="910" spans="1:20" s="371" customFormat="1">
      <c r="A910" s="316"/>
      <c r="B910" s="495"/>
      <c r="C910" s="495"/>
      <c r="D910" s="296"/>
      <c r="E910" s="460"/>
      <c r="F910" s="498"/>
      <c r="T910" s="347"/>
    </row>
    <row r="911" spans="1:20" s="371" customFormat="1">
      <c r="A911" s="316"/>
      <c r="B911" s="495"/>
      <c r="C911" s="495"/>
      <c r="D911" s="296"/>
      <c r="E911" s="460"/>
      <c r="F911" s="498"/>
      <c r="T911" s="347"/>
    </row>
    <row r="912" spans="1:20" s="371" customFormat="1">
      <c r="A912" s="316"/>
      <c r="B912" s="495"/>
      <c r="C912" s="495"/>
      <c r="D912" s="296"/>
      <c r="E912" s="460"/>
      <c r="F912" s="498"/>
      <c r="T912" s="347"/>
    </row>
    <row r="913" spans="1:20" s="371" customFormat="1">
      <c r="A913" s="316"/>
      <c r="B913" s="495"/>
      <c r="C913" s="495"/>
      <c r="D913" s="296"/>
      <c r="E913" s="460"/>
      <c r="F913" s="498"/>
      <c r="T913" s="347"/>
    </row>
    <row r="914" spans="1:20" s="371" customFormat="1">
      <c r="A914" s="316"/>
      <c r="B914" s="495"/>
      <c r="C914" s="495"/>
      <c r="D914" s="296"/>
      <c r="E914" s="460"/>
      <c r="F914" s="498"/>
      <c r="T914" s="347"/>
    </row>
    <row r="915" spans="1:20" s="371" customFormat="1">
      <c r="A915" s="316"/>
      <c r="B915" s="495"/>
      <c r="C915" s="495"/>
      <c r="D915" s="296"/>
      <c r="E915" s="460"/>
      <c r="F915" s="498"/>
      <c r="T915" s="347"/>
    </row>
    <row r="916" spans="1:20" s="371" customFormat="1">
      <c r="A916" s="316"/>
      <c r="B916" s="495"/>
      <c r="C916" s="495"/>
      <c r="D916" s="296"/>
      <c r="E916" s="460"/>
      <c r="F916" s="498"/>
      <c r="T916" s="347"/>
    </row>
    <row r="917" spans="1:20" s="371" customFormat="1">
      <c r="A917" s="316"/>
      <c r="B917" s="495"/>
      <c r="C917" s="495"/>
      <c r="D917" s="296"/>
      <c r="E917" s="460"/>
      <c r="F917" s="498"/>
      <c r="T917" s="347"/>
    </row>
    <row r="918" spans="1:20" s="371" customFormat="1">
      <c r="A918" s="316"/>
      <c r="B918" s="495"/>
      <c r="C918" s="495"/>
      <c r="D918" s="296"/>
      <c r="E918" s="460"/>
      <c r="F918" s="498"/>
      <c r="T918" s="347"/>
    </row>
    <row r="919" spans="1:20" s="371" customFormat="1">
      <c r="A919" s="316"/>
      <c r="B919" s="495"/>
      <c r="C919" s="495"/>
      <c r="D919" s="296"/>
      <c r="E919" s="460"/>
      <c r="F919" s="498"/>
      <c r="T919" s="347"/>
    </row>
    <row r="920" spans="1:20" s="371" customFormat="1">
      <c r="A920" s="316"/>
      <c r="B920" s="495"/>
      <c r="C920" s="495"/>
      <c r="D920" s="296"/>
      <c r="E920" s="460"/>
      <c r="F920" s="498"/>
      <c r="T920" s="347"/>
    </row>
    <row r="921" spans="1:20" s="371" customFormat="1">
      <c r="A921" s="316"/>
      <c r="B921" s="495"/>
      <c r="C921" s="495"/>
      <c r="D921" s="296"/>
      <c r="E921" s="460"/>
      <c r="F921" s="498"/>
      <c r="T921" s="347"/>
    </row>
    <row r="922" spans="1:20" s="371" customFormat="1">
      <c r="A922" s="316"/>
      <c r="B922" s="495"/>
      <c r="C922" s="495"/>
      <c r="D922" s="296"/>
      <c r="E922" s="460"/>
      <c r="F922" s="498"/>
      <c r="T922" s="347"/>
    </row>
    <row r="923" spans="1:20" s="371" customFormat="1">
      <c r="A923" s="316"/>
      <c r="B923" s="495"/>
      <c r="C923" s="495"/>
      <c r="D923" s="296"/>
      <c r="E923" s="460"/>
      <c r="F923" s="498"/>
      <c r="T923" s="347"/>
    </row>
    <row r="924" spans="1:20" s="371" customFormat="1">
      <c r="A924" s="316"/>
      <c r="B924" s="495"/>
      <c r="C924" s="495"/>
      <c r="D924" s="296"/>
      <c r="E924" s="460"/>
      <c r="F924" s="498"/>
      <c r="T924" s="347"/>
    </row>
    <row r="925" spans="1:20" s="371" customFormat="1">
      <c r="A925" s="316"/>
      <c r="B925" s="495"/>
      <c r="C925" s="495"/>
      <c r="D925" s="296"/>
      <c r="E925" s="460"/>
      <c r="F925" s="498"/>
      <c r="T925" s="347"/>
    </row>
    <row r="926" spans="1:20" s="371" customFormat="1">
      <c r="A926" s="316"/>
      <c r="B926" s="495"/>
      <c r="C926" s="495"/>
      <c r="D926" s="296"/>
      <c r="E926" s="460"/>
      <c r="F926" s="498"/>
      <c r="T926" s="347"/>
    </row>
    <row r="927" spans="1:20" s="371" customFormat="1">
      <c r="A927" s="316"/>
      <c r="B927" s="495"/>
      <c r="C927" s="495"/>
      <c r="D927" s="296"/>
      <c r="E927" s="460"/>
      <c r="F927" s="498"/>
      <c r="T927" s="347"/>
    </row>
    <row r="928" spans="1:20" s="371" customFormat="1">
      <c r="A928" s="316"/>
      <c r="B928" s="495"/>
      <c r="C928" s="495"/>
      <c r="D928" s="296"/>
      <c r="E928" s="460"/>
      <c r="F928" s="498"/>
      <c r="T928" s="347"/>
    </row>
    <row r="929" spans="1:20" s="371" customFormat="1">
      <c r="A929" s="316"/>
      <c r="B929" s="495"/>
      <c r="C929" s="495"/>
      <c r="D929" s="296"/>
      <c r="E929" s="460"/>
      <c r="F929" s="498"/>
      <c r="T929" s="347"/>
    </row>
    <row r="930" spans="1:20" s="371" customFormat="1">
      <c r="A930" s="316"/>
      <c r="B930" s="495"/>
      <c r="C930" s="495"/>
      <c r="D930" s="296"/>
      <c r="E930" s="460"/>
      <c r="F930" s="498"/>
      <c r="T930" s="347"/>
    </row>
    <row r="931" spans="1:20" s="371" customFormat="1">
      <c r="A931" s="316"/>
      <c r="B931" s="495"/>
      <c r="C931" s="495"/>
      <c r="D931" s="296"/>
      <c r="E931" s="460"/>
      <c r="F931" s="498"/>
      <c r="T931" s="347"/>
    </row>
    <row r="932" spans="1:20" s="371" customFormat="1">
      <c r="A932" s="316"/>
      <c r="B932" s="495"/>
      <c r="C932" s="495"/>
      <c r="D932" s="296"/>
      <c r="E932" s="460"/>
      <c r="F932" s="498"/>
      <c r="T932" s="347"/>
    </row>
    <row r="933" spans="1:20" s="371" customFormat="1">
      <c r="A933" s="316"/>
      <c r="B933" s="495"/>
      <c r="C933" s="495"/>
      <c r="D933" s="296"/>
      <c r="E933" s="460"/>
      <c r="F933" s="498"/>
      <c r="T933" s="347"/>
    </row>
    <row r="934" spans="1:20" s="371" customFormat="1">
      <c r="A934" s="316"/>
      <c r="B934" s="495"/>
      <c r="C934" s="495"/>
      <c r="D934" s="296"/>
      <c r="E934" s="460"/>
      <c r="F934" s="498"/>
      <c r="T934" s="347"/>
    </row>
    <row r="935" spans="1:20" s="371" customFormat="1">
      <c r="A935" s="486"/>
      <c r="B935" s="495"/>
      <c r="C935" s="495"/>
      <c r="D935" s="296"/>
      <c r="E935" s="460"/>
      <c r="F935" s="498"/>
      <c r="T935" s="347"/>
    </row>
    <row r="936" spans="1:20" s="371" customFormat="1">
      <c r="A936" s="486"/>
      <c r="B936" s="495"/>
      <c r="C936" s="495"/>
      <c r="D936" s="296"/>
      <c r="E936" s="460"/>
      <c r="F936" s="498"/>
      <c r="T936" s="347"/>
    </row>
    <row r="937" spans="1:20" s="371" customFormat="1">
      <c r="A937" s="486"/>
      <c r="B937" s="495"/>
      <c r="C937" s="495"/>
      <c r="D937" s="296"/>
      <c r="E937" s="460"/>
      <c r="F937" s="498"/>
      <c r="T937" s="347"/>
    </row>
    <row r="938" spans="1:20" s="371" customFormat="1">
      <c r="A938" s="486"/>
      <c r="B938" s="495"/>
      <c r="C938" s="495"/>
      <c r="D938" s="296"/>
      <c r="E938" s="460"/>
      <c r="F938" s="498"/>
      <c r="T938" s="347"/>
    </row>
    <row r="939" spans="1:20" s="371" customFormat="1">
      <c r="A939" s="486"/>
      <c r="B939" s="495"/>
      <c r="C939" s="495"/>
      <c r="D939" s="296"/>
      <c r="E939" s="460"/>
      <c r="F939" s="498"/>
      <c r="T939" s="347"/>
    </row>
    <row r="940" spans="1:20" s="371" customFormat="1">
      <c r="A940" s="486"/>
      <c r="B940" s="495"/>
      <c r="C940" s="495"/>
      <c r="D940" s="296"/>
      <c r="E940" s="460"/>
      <c r="F940" s="498"/>
      <c r="T940" s="347"/>
    </row>
    <row r="941" spans="1:20" s="371" customFormat="1">
      <c r="A941" s="486"/>
      <c r="B941" s="495"/>
      <c r="C941" s="495"/>
      <c r="D941" s="296"/>
      <c r="E941" s="460"/>
      <c r="F941" s="498"/>
      <c r="T941" s="347"/>
    </row>
    <row r="942" spans="1:20" s="371" customFormat="1">
      <c r="A942" s="486"/>
      <c r="B942" s="495"/>
      <c r="C942" s="495"/>
      <c r="D942" s="296"/>
      <c r="E942" s="460"/>
      <c r="F942" s="498"/>
      <c r="T942" s="347"/>
    </row>
    <row r="943" spans="1:20" s="371" customFormat="1">
      <c r="A943" s="486"/>
      <c r="B943" s="495"/>
      <c r="C943" s="495"/>
      <c r="D943" s="296"/>
      <c r="E943" s="460"/>
      <c r="F943" s="498"/>
      <c r="T943" s="347"/>
    </row>
    <row r="944" spans="1:20" s="371" customFormat="1">
      <c r="A944" s="486"/>
      <c r="B944" s="495"/>
      <c r="C944" s="495"/>
      <c r="D944" s="296"/>
      <c r="E944" s="460"/>
      <c r="F944" s="498"/>
      <c r="T944" s="347"/>
    </row>
    <row r="945" spans="1:20" s="371" customFormat="1">
      <c r="A945" s="486"/>
      <c r="B945" s="495"/>
      <c r="C945" s="495"/>
      <c r="D945" s="296"/>
      <c r="E945" s="460"/>
      <c r="F945" s="498"/>
      <c r="T945" s="347"/>
    </row>
    <row r="946" spans="1:20" s="371" customFormat="1">
      <c r="A946" s="486"/>
      <c r="B946" s="495"/>
      <c r="C946" s="495"/>
      <c r="D946" s="296"/>
      <c r="E946" s="460"/>
      <c r="F946" s="498"/>
      <c r="T946" s="347"/>
    </row>
    <row r="947" spans="1:20" s="371" customFormat="1">
      <c r="A947" s="486"/>
      <c r="B947" s="495"/>
      <c r="C947" s="495"/>
      <c r="D947" s="296"/>
      <c r="E947" s="460"/>
      <c r="F947" s="498"/>
      <c r="T947" s="347"/>
    </row>
    <row r="948" spans="1:20" s="371" customFormat="1">
      <c r="A948" s="486"/>
      <c r="B948" s="495"/>
      <c r="C948" s="495"/>
      <c r="D948" s="296"/>
      <c r="E948" s="460"/>
      <c r="F948" s="498"/>
      <c r="T948" s="347"/>
    </row>
    <row r="949" spans="1:20" s="371" customFormat="1">
      <c r="A949" s="486"/>
      <c r="B949" s="495"/>
      <c r="C949" s="495"/>
      <c r="D949" s="296"/>
      <c r="E949" s="460"/>
      <c r="F949" s="498"/>
      <c r="T949" s="347"/>
    </row>
    <row r="950" spans="1:20" s="371" customFormat="1">
      <c r="A950" s="486"/>
      <c r="B950" s="495"/>
      <c r="C950" s="495"/>
      <c r="D950" s="296"/>
      <c r="E950" s="460"/>
      <c r="F950" s="498"/>
      <c r="T950" s="347"/>
    </row>
    <row r="951" spans="1:20" s="371" customFormat="1">
      <c r="A951" s="486"/>
      <c r="B951" s="495"/>
      <c r="C951" s="495"/>
      <c r="D951" s="296"/>
      <c r="E951" s="460"/>
      <c r="F951" s="498"/>
      <c r="T951" s="347"/>
    </row>
    <row r="952" spans="1:20" s="371" customFormat="1">
      <c r="A952" s="486"/>
      <c r="B952" s="495"/>
      <c r="C952" s="495"/>
      <c r="D952" s="296"/>
      <c r="E952" s="460"/>
      <c r="F952" s="498"/>
      <c r="T952" s="347"/>
    </row>
    <row r="953" spans="1:20" s="371" customFormat="1">
      <c r="A953" s="486"/>
      <c r="B953" s="495"/>
      <c r="C953" s="495"/>
      <c r="D953" s="296"/>
      <c r="E953" s="460"/>
      <c r="F953" s="498"/>
      <c r="T953" s="347"/>
    </row>
    <row r="954" spans="1:20" s="371" customFormat="1">
      <c r="A954" s="486"/>
      <c r="B954" s="495"/>
      <c r="C954" s="495"/>
      <c r="D954" s="296"/>
      <c r="E954" s="460"/>
      <c r="F954" s="498"/>
      <c r="T954" s="347"/>
    </row>
    <row r="955" spans="1:20" s="371" customFormat="1">
      <c r="A955" s="486"/>
      <c r="B955" s="495"/>
      <c r="C955" s="495"/>
      <c r="D955" s="296"/>
      <c r="E955" s="460"/>
      <c r="F955" s="498"/>
      <c r="T955" s="347"/>
    </row>
    <row r="956" spans="1:20" s="371" customFormat="1">
      <c r="A956" s="486"/>
      <c r="B956" s="495"/>
      <c r="C956" s="495"/>
      <c r="D956" s="296"/>
      <c r="E956" s="460"/>
      <c r="F956" s="498"/>
      <c r="T956" s="347"/>
    </row>
    <row r="957" spans="1:20" s="371" customFormat="1">
      <c r="A957" s="486"/>
      <c r="B957" s="495"/>
      <c r="C957" s="495"/>
      <c r="D957" s="296"/>
      <c r="E957" s="460"/>
      <c r="F957" s="498"/>
      <c r="T957" s="347"/>
    </row>
    <row r="958" spans="1:20" s="371" customFormat="1">
      <c r="A958" s="486"/>
      <c r="B958" s="495"/>
      <c r="C958" s="495"/>
      <c r="D958" s="296"/>
      <c r="E958" s="460"/>
      <c r="F958" s="498"/>
      <c r="T958" s="347"/>
    </row>
    <row r="959" spans="1:20" s="371" customFormat="1">
      <c r="A959" s="486"/>
      <c r="B959" s="495"/>
      <c r="C959" s="495"/>
      <c r="D959" s="296"/>
      <c r="E959" s="460"/>
      <c r="F959" s="498"/>
      <c r="T959" s="347"/>
    </row>
    <row r="960" spans="1:20" s="371" customFormat="1">
      <c r="A960" s="486"/>
      <c r="B960" s="495"/>
      <c r="C960" s="495"/>
      <c r="D960" s="296"/>
      <c r="E960" s="460"/>
      <c r="F960" s="498"/>
      <c r="T960" s="347"/>
    </row>
    <row r="961" spans="1:20" s="371" customFormat="1">
      <c r="A961" s="486"/>
      <c r="B961" s="495"/>
      <c r="C961" s="495"/>
      <c r="D961" s="296"/>
      <c r="E961" s="460"/>
      <c r="F961" s="498"/>
      <c r="T961" s="347"/>
    </row>
    <row r="962" spans="1:20" s="371" customFormat="1">
      <c r="A962" s="486"/>
      <c r="B962" s="495"/>
      <c r="C962" s="495"/>
      <c r="D962" s="296"/>
      <c r="E962" s="460"/>
      <c r="F962" s="498"/>
      <c r="T962" s="347"/>
    </row>
    <row r="963" spans="1:20" s="371" customFormat="1">
      <c r="A963" s="486"/>
      <c r="B963" s="495"/>
      <c r="C963" s="495"/>
      <c r="D963" s="296"/>
      <c r="E963" s="460"/>
      <c r="F963" s="498"/>
      <c r="T963" s="347"/>
    </row>
    <row r="964" spans="1:20" s="371" customFormat="1">
      <c r="A964" s="486"/>
      <c r="B964" s="495"/>
      <c r="C964" s="495"/>
      <c r="D964" s="296"/>
      <c r="E964" s="460"/>
      <c r="F964" s="498"/>
      <c r="T964" s="347"/>
    </row>
    <row r="965" spans="1:20" s="371" customFormat="1">
      <c r="A965" s="486"/>
      <c r="B965" s="495"/>
      <c r="C965" s="495"/>
      <c r="D965" s="296"/>
      <c r="E965" s="460"/>
      <c r="F965" s="498"/>
      <c r="T965" s="347"/>
    </row>
    <row r="966" spans="1:20" s="371" customFormat="1">
      <c r="A966" s="486"/>
      <c r="B966" s="495"/>
      <c r="C966" s="495"/>
      <c r="D966" s="296"/>
      <c r="E966" s="460"/>
      <c r="F966" s="498"/>
      <c r="T966" s="347"/>
    </row>
    <row r="967" spans="1:20" s="371" customFormat="1">
      <c r="A967" s="486"/>
      <c r="B967" s="495"/>
      <c r="C967" s="495"/>
      <c r="D967" s="296"/>
      <c r="E967" s="460"/>
      <c r="F967" s="498"/>
      <c r="T967" s="347"/>
    </row>
    <row r="968" spans="1:20" s="371" customFormat="1">
      <c r="A968" s="486"/>
      <c r="B968" s="495"/>
      <c r="C968" s="495"/>
      <c r="D968" s="296"/>
      <c r="E968" s="460"/>
      <c r="F968" s="498"/>
      <c r="T968" s="347"/>
    </row>
    <row r="969" spans="1:20" s="371" customFormat="1">
      <c r="A969" s="486"/>
      <c r="B969" s="495"/>
      <c r="C969" s="495"/>
      <c r="D969" s="296"/>
      <c r="E969" s="460"/>
      <c r="F969" s="498"/>
      <c r="T969" s="347"/>
    </row>
    <row r="970" spans="1:20" s="371" customFormat="1">
      <c r="A970" s="486"/>
      <c r="B970" s="495"/>
      <c r="C970" s="495"/>
      <c r="D970" s="296"/>
      <c r="E970" s="460"/>
      <c r="F970" s="498"/>
      <c r="T970" s="347"/>
    </row>
    <row r="971" spans="1:20" s="371" customFormat="1">
      <c r="A971" s="486"/>
      <c r="B971" s="495"/>
      <c r="C971" s="495"/>
      <c r="D971" s="296"/>
      <c r="E971" s="460"/>
      <c r="F971" s="498"/>
      <c r="T971" s="347"/>
    </row>
    <row r="972" spans="1:20" s="371" customFormat="1">
      <c r="A972" s="486"/>
      <c r="B972" s="495"/>
      <c r="C972" s="495"/>
      <c r="D972" s="296"/>
      <c r="E972" s="460"/>
      <c r="F972" s="498"/>
      <c r="T972" s="347"/>
    </row>
    <row r="973" spans="1:20" s="371" customFormat="1">
      <c r="A973" s="486"/>
      <c r="B973" s="495"/>
      <c r="C973" s="495"/>
      <c r="D973" s="296"/>
      <c r="E973" s="460"/>
      <c r="F973" s="498"/>
      <c r="T973" s="347"/>
    </row>
    <row r="974" spans="1:20" s="371" customFormat="1">
      <c r="A974" s="486"/>
      <c r="B974" s="495"/>
      <c r="C974" s="495"/>
      <c r="D974" s="296"/>
      <c r="E974" s="460"/>
      <c r="F974" s="498"/>
      <c r="T974" s="347"/>
    </row>
    <row r="975" spans="1:20" s="371" customFormat="1">
      <c r="A975" s="486"/>
      <c r="B975" s="495"/>
      <c r="C975" s="495"/>
      <c r="D975" s="296"/>
      <c r="E975" s="460"/>
      <c r="F975" s="498"/>
      <c r="T975" s="347"/>
    </row>
    <row r="976" spans="1:20" s="371" customFormat="1">
      <c r="A976" s="486"/>
      <c r="B976" s="495"/>
      <c r="C976" s="495"/>
      <c r="D976" s="296"/>
      <c r="E976" s="460"/>
      <c r="F976" s="498"/>
      <c r="T976" s="347"/>
    </row>
    <row r="977" spans="1:20" s="371" customFormat="1">
      <c r="A977" s="486"/>
      <c r="B977" s="495"/>
      <c r="C977" s="495"/>
      <c r="D977" s="296"/>
      <c r="E977" s="460"/>
      <c r="F977" s="498"/>
      <c r="T977" s="347"/>
    </row>
    <row r="978" spans="1:20" s="371" customFormat="1">
      <c r="A978" s="486"/>
      <c r="B978" s="495"/>
      <c r="C978" s="495"/>
      <c r="D978" s="296"/>
      <c r="E978" s="460"/>
      <c r="F978" s="498"/>
      <c r="T978" s="347"/>
    </row>
    <row r="979" spans="1:20" s="371" customFormat="1">
      <c r="A979" s="486"/>
      <c r="B979" s="495"/>
      <c r="C979" s="495"/>
      <c r="D979" s="296"/>
      <c r="E979" s="460"/>
      <c r="F979" s="498"/>
      <c r="T979" s="347"/>
    </row>
    <row r="980" spans="1:20" s="371" customFormat="1">
      <c r="A980" s="486"/>
      <c r="B980" s="495"/>
      <c r="C980" s="495"/>
      <c r="D980" s="296"/>
      <c r="E980" s="460"/>
      <c r="F980" s="498"/>
      <c r="T980" s="347"/>
    </row>
    <row r="981" spans="1:20" s="371" customFormat="1">
      <c r="A981" s="486"/>
      <c r="B981" s="495"/>
      <c r="C981" s="495"/>
      <c r="D981" s="296"/>
      <c r="E981" s="460"/>
      <c r="F981" s="498"/>
      <c r="T981" s="347"/>
    </row>
    <row r="982" spans="1:20" s="371" customFormat="1">
      <c r="A982" s="486"/>
      <c r="B982" s="495"/>
      <c r="C982" s="495"/>
      <c r="D982" s="296"/>
      <c r="E982" s="460"/>
      <c r="F982" s="498"/>
      <c r="T982" s="347"/>
    </row>
    <row r="983" spans="1:20" s="371" customFormat="1">
      <c r="A983" s="486"/>
      <c r="B983" s="495"/>
      <c r="C983" s="495"/>
      <c r="D983" s="296"/>
      <c r="E983" s="460"/>
      <c r="F983" s="498"/>
      <c r="T983" s="347"/>
    </row>
    <row r="984" spans="1:20" s="371" customFormat="1">
      <c r="A984" s="486"/>
      <c r="B984" s="495"/>
      <c r="C984" s="495"/>
      <c r="D984" s="296"/>
      <c r="E984" s="460"/>
      <c r="F984" s="498"/>
      <c r="T984" s="347"/>
    </row>
    <row r="985" spans="1:20" s="371" customFormat="1">
      <c r="A985" s="486"/>
      <c r="B985" s="495"/>
      <c r="C985" s="495"/>
      <c r="D985" s="296"/>
      <c r="E985" s="460"/>
      <c r="F985" s="498"/>
      <c r="T985" s="347"/>
    </row>
    <row r="986" spans="1:20" s="371" customFormat="1">
      <c r="A986" s="486"/>
      <c r="B986" s="495"/>
      <c r="C986" s="495"/>
      <c r="D986" s="296"/>
      <c r="E986" s="460"/>
      <c r="F986" s="498"/>
      <c r="T986" s="347"/>
    </row>
    <row r="987" spans="1:20" s="371" customFormat="1">
      <c r="A987" s="486"/>
      <c r="B987" s="495"/>
      <c r="C987" s="495"/>
      <c r="D987" s="296"/>
      <c r="E987" s="460"/>
      <c r="F987" s="498"/>
      <c r="T987" s="347"/>
    </row>
    <row r="988" spans="1:20" s="371" customFormat="1">
      <c r="A988" s="486"/>
      <c r="B988" s="495"/>
      <c r="C988" s="495"/>
      <c r="D988" s="296"/>
      <c r="E988" s="460"/>
      <c r="F988" s="498"/>
      <c r="T988" s="347"/>
    </row>
    <row r="989" spans="1:20" s="371" customFormat="1">
      <c r="A989" s="486"/>
      <c r="B989" s="495"/>
      <c r="C989" s="495"/>
      <c r="D989" s="296"/>
      <c r="E989" s="460"/>
      <c r="F989" s="498"/>
      <c r="T989" s="347"/>
    </row>
    <row r="990" spans="1:20" s="371" customFormat="1">
      <c r="A990" s="486"/>
      <c r="B990" s="495"/>
      <c r="C990" s="495"/>
      <c r="D990" s="296"/>
      <c r="E990" s="460"/>
      <c r="F990" s="498"/>
      <c r="T990" s="347"/>
    </row>
    <row r="991" spans="1:20" s="371" customFormat="1">
      <c r="A991" s="486"/>
      <c r="B991" s="495"/>
      <c r="C991" s="495"/>
      <c r="D991" s="296"/>
      <c r="E991" s="460"/>
      <c r="F991" s="498"/>
      <c r="T991" s="347"/>
    </row>
    <row r="992" spans="1:20" s="371" customFormat="1">
      <c r="A992" s="486"/>
      <c r="B992" s="495"/>
      <c r="C992" s="495"/>
      <c r="D992" s="296"/>
      <c r="E992" s="460"/>
      <c r="F992" s="498"/>
      <c r="T992" s="347"/>
    </row>
    <row r="993" spans="1:20" s="371" customFormat="1">
      <c r="A993" s="486"/>
      <c r="B993" s="495"/>
      <c r="C993" s="495"/>
      <c r="D993" s="296"/>
      <c r="E993" s="460"/>
      <c r="F993" s="498"/>
      <c r="T993" s="347"/>
    </row>
    <row r="994" spans="1:20" s="371" customFormat="1">
      <c r="A994" s="486"/>
      <c r="B994" s="495"/>
      <c r="C994" s="495"/>
      <c r="D994" s="296"/>
      <c r="E994" s="460"/>
      <c r="F994" s="498"/>
      <c r="T994" s="347"/>
    </row>
    <row r="995" spans="1:20" s="371" customFormat="1">
      <c r="A995" s="486"/>
      <c r="B995" s="495"/>
      <c r="C995" s="495"/>
      <c r="D995" s="296"/>
      <c r="E995" s="460"/>
      <c r="F995" s="498"/>
      <c r="T995" s="347"/>
    </row>
    <row r="996" spans="1:20" s="371" customFormat="1">
      <c r="A996" s="486"/>
      <c r="B996" s="495"/>
      <c r="C996" s="495"/>
      <c r="D996" s="296"/>
      <c r="E996" s="460"/>
      <c r="F996" s="498"/>
      <c r="T996" s="347"/>
    </row>
    <row r="997" spans="1:20" s="371" customFormat="1">
      <c r="A997" s="486"/>
      <c r="B997" s="495"/>
      <c r="C997" s="495"/>
      <c r="D997" s="296"/>
      <c r="E997" s="460"/>
      <c r="F997" s="498"/>
      <c r="T997" s="347"/>
    </row>
    <row r="998" spans="1:20" s="371" customFormat="1">
      <c r="A998" s="486"/>
      <c r="B998" s="495"/>
      <c r="C998" s="495"/>
      <c r="D998" s="296"/>
      <c r="E998" s="460"/>
      <c r="F998" s="498"/>
      <c r="T998" s="347"/>
    </row>
    <row r="999" spans="1:20" s="371" customFormat="1">
      <c r="A999" s="486"/>
      <c r="B999" s="495"/>
      <c r="C999" s="495"/>
      <c r="D999" s="296"/>
      <c r="E999" s="460"/>
      <c r="F999" s="498"/>
      <c r="T999" s="347"/>
    </row>
    <row r="1000" spans="1:20" s="371" customFormat="1">
      <c r="A1000" s="486"/>
      <c r="B1000" s="495"/>
      <c r="C1000" s="495"/>
      <c r="D1000" s="296"/>
      <c r="E1000" s="460"/>
      <c r="F1000" s="498"/>
      <c r="T1000" s="347"/>
    </row>
    <row r="1001" spans="1:20" s="371" customFormat="1">
      <c r="A1001" s="486"/>
      <c r="B1001" s="495"/>
      <c r="C1001" s="495"/>
      <c r="D1001" s="296"/>
      <c r="E1001" s="460"/>
      <c r="F1001" s="498"/>
      <c r="T1001" s="347"/>
    </row>
    <row r="1002" spans="1:20" s="371" customFormat="1">
      <c r="A1002" s="486"/>
      <c r="B1002" s="495"/>
      <c r="C1002" s="495"/>
      <c r="D1002" s="296"/>
      <c r="E1002" s="460"/>
      <c r="F1002" s="498"/>
      <c r="T1002" s="347"/>
    </row>
    <row r="1003" spans="1:20" s="371" customFormat="1">
      <c r="A1003" s="486"/>
      <c r="B1003" s="495"/>
      <c r="C1003" s="495"/>
      <c r="D1003" s="296"/>
      <c r="E1003" s="460"/>
      <c r="F1003" s="498"/>
      <c r="T1003" s="347"/>
    </row>
    <row r="1004" spans="1:20" s="371" customFormat="1">
      <c r="A1004" s="486"/>
      <c r="B1004" s="495"/>
      <c r="C1004" s="495"/>
      <c r="D1004" s="296"/>
      <c r="E1004" s="460"/>
      <c r="F1004" s="498"/>
      <c r="T1004" s="347"/>
    </row>
    <row r="1005" spans="1:20" s="371" customFormat="1">
      <c r="A1005" s="486"/>
      <c r="B1005" s="495"/>
      <c r="C1005" s="495"/>
      <c r="D1005" s="296"/>
      <c r="E1005" s="460"/>
      <c r="F1005" s="498"/>
      <c r="T1005" s="347"/>
    </row>
    <row r="1006" spans="1:20" s="371" customFormat="1">
      <c r="A1006" s="486"/>
      <c r="B1006" s="495"/>
      <c r="C1006" s="495"/>
      <c r="D1006" s="296"/>
      <c r="E1006" s="460"/>
      <c r="F1006" s="498"/>
      <c r="T1006" s="347"/>
    </row>
    <row r="1007" spans="1:20" s="371" customFormat="1">
      <c r="A1007" s="486"/>
      <c r="B1007" s="495"/>
      <c r="C1007" s="495"/>
      <c r="D1007" s="296"/>
      <c r="E1007" s="460"/>
      <c r="F1007" s="498"/>
      <c r="T1007" s="347"/>
    </row>
    <row r="1008" spans="1:20" s="371" customFormat="1">
      <c r="A1008" s="486"/>
      <c r="B1008" s="495"/>
      <c r="C1008" s="495"/>
      <c r="D1008" s="296"/>
      <c r="E1008" s="460"/>
      <c r="F1008" s="498"/>
      <c r="T1008" s="347"/>
    </row>
    <row r="1009" spans="1:20" s="371" customFormat="1">
      <c r="A1009" s="486"/>
      <c r="B1009" s="495"/>
      <c r="C1009" s="495"/>
      <c r="D1009" s="296"/>
      <c r="E1009" s="460"/>
      <c r="F1009" s="498"/>
      <c r="T1009" s="347"/>
    </row>
    <row r="1010" spans="1:20" s="371" customFormat="1">
      <c r="A1010" s="486"/>
      <c r="B1010" s="495"/>
      <c r="C1010" s="495"/>
      <c r="D1010" s="296"/>
      <c r="E1010" s="460"/>
      <c r="F1010" s="498"/>
      <c r="T1010" s="347"/>
    </row>
    <row r="1011" spans="1:20" s="371" customFormat="1">
      <c r="A1011" s="486"/>
      <c r="B1011" s="495"/>
      <c r="C1011" s="495"/>
      <c r="D1011" s="296"/>
      <c r="E1011" s="460"/>
      <c r="F1011" s="498"/>
      <c r="T1011" s="347"/>
    </row>
    <row r="1012" spans="1:20" s="371" customFormat="1">
      <c r="A1012" s="486"/>
      <c r="B1012" s="495"/>
      <c r="C1012" s="495"/>
      <c r="D1012" s="296"/>
      <c r="E1012" s="460"/>
      <c r="F1012" s="498"/>
      <c r="T1012" s="347"/>
    </row>
    <row r="1013" spans="1:20" s="371" customFormat="1">
      <c r="A1013" s="486"/>
      <c r="B1013" s="495"/>
      <c r="C1013" s="495"/>
      <c r="D1013" s="296"/>
      <c r="E1013" s="460"/>
      <c r="F1013" s="498"/>
      <c r="T1013" s="347"/>
    </row>
    <row r="1014" spans="1:20" s="371" customFormat="1">
      <c r="A1014" s="486"/>
      <c r="B1014" s="495"/>
      <c r="C1014" s="495"/>
      <c r="D1014" s="296"/>
      <c r="E1014" s="460"/>
      <c r="F1014" s="498"/>
      <c r="T1014" s="347"/>
    </row>
    <row r="1015" spans="1:20" s="371" customFormat="1">
      <c r="A1015" s="486"/>
      <c r="B1015" s="495"/>
      <c r="C1015" s="495"/>
      <c r="D1015" s="296"/>
      <c r="E1015" s="460"/>
      <c r="F1015" s="498"/>
      <c r="T1015" s="347"/>
    </row>
    <row r="1016" spans="1:20" s="371" customFormat="1">
      <c r="A1016" s="486"/>
      <c r="B1016" s="495"/>
      <c r="C1016" s="495"/>
      <c r="D1016" s="296"/>
      <c r="E1016" s="460"/>
      <c r="F1016" s="498"/>
      <c r="T1016" s="347"/>
    </row>
    <row r="1017" spans="1:20" s="371" customFormat="1">
      <c r="A1017" s="486"/>
      <c r="B1017" s="495"/>
      <c r="C1017" s="495"/>
      <c r="D1017" s="296"/>
      <c r="E1017" s="460"/>
      <c r="F1017" s="498"/>
      <c r="T1017" s="347"/>
    </row>
    <row r="1018" spans="1:20" s="371" customFormat="1">
      <c r="A1018" s="486"/>
      <c r="B1018" s="495"/>
      <c r="C1018" s="495"/>
      <c r="D1018" s="296"/>
      <c r="E1018" s="460"/>
      <c r="F1018" s="498"/>
      <c r="T1018" s="347"/>
    </row>
    <row r="1019" spans="1:20" s="371" customFormat="1">
      <c r="A1019" s="486"/>
      <c r="B1019" s="495"/>
      <c r="C1019" s="495"/>
      <c r="D1019" s="296"/>
      <c r="E1019" s="460"/>
      <c r="F1019" s="498"/>
      <c r="T1019" s="347"/>
    </row>
    <row r="1020" spans="1:20" s="371" customFormat="1">
      <c r="A1020" s="486"/>
      <c r="B1020" s="495"/>
      <c r="C1020" s="495"/>
      <c r="D1020" s="296"/>
      <c r="E1020" s="460"/>
      <c r="F1020" s="498"/>
      <c r="T1020" s="347"/>
    </row>
    <row r="1021" spans="1:20" s="371" customFormat="1">
      <c r="A1021" s="486"/>
      <c r="B1021" s="495"/>
      <c r="C1021" s="495"/>
      <c r="D1021" s="296"/>
      <c r="E1021" s="460"/>
      <c r="F1021" s="498"/>
      <c r="T1021" s="347"/>
    </row>
    <row r="1022" spans="1:20" s="371" customFormat="1">
      <c r="A1022" s="486"/>
      <c r="B1022" s="495"/>
      <c r="C1022" s="495"/>
      <c r="D1022" s="296"/>
      <c r="E1022" s="460"/>
      <c r="F1022" s="498"/>
      <c r="T1022" s="347"/>
    </row>
    <row r="1023" spans="1:20" s="371" customFormat="1">
      <c r="A1023" s="486"/>
      <c r="B1023" s="495"/>
      <c r="C1023" s="495"/>
      <c r="D1023" s="296"/>
      <c r="E1023" s="460"/>
      <c r="F1023" s="498"/>
      <c r="T1023" s="347"/>
    </row>
    <row r="1024" spans="1:20" s="371" customFormat="1">
      <c r="A1024" s="486"/>
      <c r="B1024" s="495"/>
      <c r="C1024" s="495"/>
      <c r="D1024" s="296"/>
      <c r="E1024" s="460"/>
      <c r="F1024" s="498"/>
      <c r="T1024" s="347"/>
    </row>
    <row r="1025" spans="1:20" s="371" customFormat="1">
      <c r="A1025" s="486"/>
      <c r="B1025" s="495"/>
      <c r="C1025" s="495"/>
      <c r="D1025" s="296"/>
      <c r="E1025" s="460"/>
      <c r="F1025" s="498"/>
      <c r="T1025" s="347"/>
    </row>
    <row r="1026" spans="1:20" s="371" customFormat="1">
      <c r="A1026" s="486"/>
      <c r="B1026" s="495"/>
      <c r="C1026" s="495"/>
      <c r="D1026" s="296"/>
      <c r="E1026" s="460"/>
      <c r="F1026" s="498"/>
      <c r="T1026" s="347"/>
    </row>
    <row r="1027" spans="1:20" s="371" customFormat="1">
      <c r="A1027" s="486"/>
      <c r="B1027" s="495"/>
      <c r="C1027" s="495"/>
      <c r="D1027" s="296"/>
      <c r="E1027" s="460"/>
      <c r="F1027" s="498"/>
      <c r="T1027" s="347"/>
    </row>
    <row r="1028" spans="1:20" s="371" customFormat="1">
      <c r="A1028" s="486"/>
      <c r="B1028" s="495"/>
      <c r="C1028" s="495"/>
      <c r="D1028" s="296"/>
      <c r="E1028" s="460"/>
      <c r="F1028" s="498"/>
      <c r="T1028" s="347"/>
    </row>
    <row r="1029" spans="1:20" s="371" customFormat="1">
      <c r="A1029" s="486"/>
      <c r="B1029" s="495"/>
      <c r="C1029" s="495"/>
      <c r="D1029" s="296"/>
      <c r="E1029" s="460"/>
      <c r="F1029" s="498"/>
      <c r="T1029" s="347"/>
    </row>
    <row r="1030" spans="1:20" s="371" customFormat="1">
      <c r="A1030" s="486"/>
      <c r="B1030" s="495"/>
      <c r="C1030" s="495"/>
      <c r="D1030" s="296"/>
      <c r="E1030" s="460"/>
      <c r="F1030" s="498"/>
      <c r="T1030" s="347"/>
    </row>
    <row r="1031" spans="1:20" s="371" customFormat="1">
      <c r="A1031" s="486"/>
      <c r="B1031" s="495"/>
      <c r="C1031" s="495"/>
      <c r="D1031" s="296"/>
      <c r="E1031" s="460"/>
      <c r="F1031" s="498"/>
      <c r="T1031" s="347"/>
    </row>
    <row r="1032" spans="1:20" s="371" customFormat="1">
      <c r="A1032" s="486"/>
      <c r="B1032" s="495"/>
      <c r="C1032" s="495"/>
      <c r="D1032" s="296"/>
      <c r="E1032" s="460"/>
      <c r="F1032" s="498"/>
      <c r="T1032" s="347"/>
    </row>
    <row r="1033" spans="1:20" s="371" customFormat="1">
      <c r="A1033" s="486"/>
      <c r="B1033" s="495"/>
      <c r="C1033" s="495"/>
      <c r="D1033" s="296"/>
      <c r="E1033" s="460"/>
      <c r="F1033" s="498"/>
      <c r="T1033" s="347"/>
    </row>
    <row r="1034" spans="1:20" s="371" customFormat="1">
      <c r="A1034" s="486"/>
      <c r="B1034" s="495"/>
      <c r="C1034" s="495"/>
      <c r="D1034" s="296"/>
      <c r="E1034" s="460"/>
      <c r="F1034" s="498"/>
      <c r="T1034" s="347"/>
    </row>
    <row r="1035" spans="1:20" s="371" customFormat="1">
      <c r="A1035" s="486"/>
      <c r="B1035" s="495"/>
      <c r="C1035" s="495"/>
      <c r="D1035" s="296"/>
      <c r="E1035" s="460"/>
      <c r="F1035" s="498"/>
      <c r="T1035" s="347"/>
    </row>
    <row r="1036" spans="1:20" s="371" customFormat="1">
      <c r="A1036" s="486"/>
      <c r="B1036" s="495"/>
      <c r="C1036" s="495"/>
      <c r="D1036" s="296"/>
      <c r="E1036" s="460"/>
      <c r="F1036" s="498"/>
      <c r="T1036" s="347"/>
    </row>
    <row r="1037" spans="1:20" s="371" customFormat="1">
      <c r="A1037" s="486"/>
      <c r="B1037" s="495"/>
      <c r="C1037" s="495"/>
      <c r="D1037" s="296"/>
      <c r="E1037" s="460"/>
      <c r="F1037" s="498"/>
      <c r="T1037" s="347"/>
    </row>
    <row r="1038" spans="1:20" s="371" customFormat="1">
      <c r="A1038" s="486"/>
      <c r="B1038" s="495"/>
      <c r="C1038" s="495"/>
      <c r="D1038" s="296"/>
      <c r="E1038" s="460"/>
      <c r="F1038" s="498"/>
      <c r="T1038" s="347"/>
    </row>
    <row r="1039" spans="1:20" s="371" customFormat="1">
      <c r="A1039" s="486"/>
      <c r="B1039" s="495"/>
      <c r="C1039" s="495"/>
      <c r="D1039" s="296"/>
      <c r="E1039" s="460"/>
      <c r="F1039" s="498"/>
      <c r="T1039" s="347"/>
    </row>
    <row r="1040" spans="1:20" s="371" customFormat="1">
      <c r="A1040" s="486"/>
      <c r="B1040" s="495"/>
      <c r="C1040" s="495"/>
      <c r="D1040" s="296"/>
      <c r="E1040" s="460"/>
      <c r="F1040" s="498"/>
      <c r="T1040" s="347"/>
    </row>
    <row r="1041" spans="1:20" s="371" customFormat="1">
      <c r="A1041" s="486"/>
      <c r="B1041" s="495"/>
      <c r="C1041" s="495"/>
      <c r="D1041" s="296"/>
      <c r="E1041" s="460"/>
      <c r="F1041" s="498"/>
      <c r="T1041" s="347"/>
    </row>
    <row r="1042" spans="1:20" s="371" customFormat="1">
      <c r="A1042" s="486"/>
      <c r="B1042" s="495"/>
      <c r="C1042" s="495"/>
      <c r="D1042" s="296"/>
      <c r="E1042" s="460"/>
      <c r="F1042" s="498"/>
      <c r="T1042" s="347"/>
    </row>
    <row r="1043" spans="1:20" s="371" customFormat="1">
      <c r="A1043" s="486"/>
      <c r="B1043" s="495"/>
      <c r="C1043" s="495"/>
      <c r="D1043" s="296"/>
      <c r="E1043" s="460"/>
      <c r="F1043" s="498"/>
      <c r="T1043" s="347"/>
    </row>
    <row r="1044" spans="1:20" s="371" customFormat="1">
      <c r="A1044" s="486"/>
      <c r="B1044" s="495"/>
      <c r="C1044" s="495"/>
      <c r="D1044" s="296"/>
      <c r="E1044" s="460"/>
      <c r="F1044" s="498"/>
      <c r="T1044" s="347"/>
    </row>
    <row r="1045" spans="1:20" s="371" customFormat="1">
      <c r="A1045" s="486"/>
      <c r="B1045" s="495"/>
      <c r="C1045" s="495"/>
      <c r="D1045" s="296"/>
      <c r="E1045" s="460"/>
      <c r="F1045" s="498"/>
      <c r="T1045" s="347"/>
    </row>
    <row r="1046" spans="1:20" s="371" customFormat="1">
      <c r="A1046" s="486"/>
      <c r="B1046" s="495"/>
      <c r="C1046" s="495"/>
      <c r="D1046" s="296"/>
      <c r="E1046" s="460"/>
      <c r="F1046" s="498"/>
      <c r="T1046" s="347"/>
    </row>
    <row r="1047" spans="1:20" s="371" customFormat="1">
      <c r="A1047" s="486"/>
      <c r="B1047" s="495"/>
      <c r="C1047" s="495"/>
      <c r="D1047" s="296"/>
      <c r="E1047" s="460"/>
      <c r="F1047" s="498"/>
      <c r="T1047" s="347"/>
    </row>
    <row r="1048" spans="1:20" s="371" customFormat="1">
      <c r="A1048" s="486"/>
      <c r="B1048" s="495"/>
      <c r="C1048" s="495"/>
      <c r="D1048" s="296"/>
      <c r="E1048" s="460"/>
      <c r="F1048" s="498"/>
      <c r="T1048" s="347"/>
    </row>
    <row r="1049" spans="1:20" s="371" customFormat="1">
      <c r="A1049" s="486"/>
      <c r="B1049" s="495"/>
      <c r="C1049" s="495"/>
      <c r="D1049" s="296"/>
      <c r="E1049" s="460"/>
      <c r="F1049" s="498"/>
      <c r="T1049" s="347"/>
    </row>
    <row r="1050" spans="1:20" s="371" customFormat="1">
      <c r="A1050" s="486"/>
      <c r="B1050" s="495"/>
      <c r="C1050" s="495"/>
      <c r="D1050" s="296"/>
      <c r="E1050" s="460"/>
      <c r="F1050" s="498"/>
      <c r="T1050" s="347"/>
    </row>
    <row r="1051" spans="1:20" s="371" customFormat="1">
      <c r="A1051" s="486"/>
      <c r="B1051" s="495"/>
      <c r="C1051" s="495"/>
      <c r="D1051" s="296"/>
      <c r="E1051" s="460"/>
      <c r="F1051" s="498"/>
      <c r="T1051" s="347"/>
    </row>
    <row r="1052" spans="1:20" s="371" customFormat="1">
      <c r="A1052" s="486"/>
      <c r="B1052" s="495"/>
      <c r="C1052" s="495"/>
      <c r="D1052" s="296"/>
      <c r="E1052" s="460"/>
      <c r="F1052" s="498"/>
      <c r="T1052" s="347"/>
    </row>
    <row r="1053" spans="1:20" s="371" customFormat="1">
      <c r="A1053" s="486"/>
      <c r="B1053" s="495"/>
      <c r="C1053" s="495"/>
      <c r="D1053" s="296"/>
      <c r="E1053" s="460"/>
      <c r="F1053" s="498"/>
      <c r="T1053" s="347"/>
    </row>
    <row r="1054" spans="1:20" s="371" customFormat="1">
      <c r="A1054" s="486"/>
      <c r="B1054" s="495"/>
      <c r="C1054" s="495"/>
      <c r="D1054" s="296"/>
      <c r="E1054" s="460"/>
      <c r="F1054" s="498"/>
      <c r="T1054" s="347"/>
    </row>
    <row r="1055" spans="1:20" s="371" customFormat="1">
      <c r="A1055" s="486"/>
      <c r="B1055" s="495"/>
      <c r="C1055" s="495"/>
      <c r="D1055" s="296"/>
      <c r="E1055" s="460"/>
      <c r="F1055" s="498"/>
      <c r="T1055" s="347"/>
    </row>
    <row r="1056" spans="1:20" s="371" customFormat="1">
      <c r="A1056" s="486"/>
      <c r="B1056" s="495"/>
      <c r="C1056" s="495"/>
      <c r="D1056" s="296"/>
      <c r="E1056" s="460"/>
      <c r="F1056" s="498"/>
      <c r="T1056" s="347"/>
    </row>
    <row r="1057" spans="1:20" s="371" customFormat="1">
      <c r="A1057" s="486"/>
      <c r="B1057" s="495"/>
      <c r="C1057" s="495"/>
      <c r="D1057" s="296"/>
      <c r="E1057" s="460"/>
      <c r="F1057" s="498"/>
      <c r="T1057" s="347"/>
    </row>
    <row r="1058" spans="1:20" s="371" customFormat="1">
      <c r="A1058" s="486"/>
      <c r="B1058" s="495"/>
      <c r="C1058" s="495"/>
      <c r="D1058" s="296"/>
      <c r="E1058" s="460"/>
      <c r="F1058" s="498"/>
      <c r="T1058" s="347"/>
    </row>
    <row r="1059" spans="1:20" s="371" customFormat="1">
      <c r="A1059" s="486"/>
      <c r="B1059" s="495"/>
      <c r="C1059" s="495"/>
      <c r="D1059" s="296"/>
      <c r="E1059" s="460"/>
      <c r="F1059" s="498"/>
      <c r="T1059" s="347"/>
    </row>
    <row r="1060" spans="1:20" s="371" customFormat="1">
      <c r="A1060" s="486"/>
      <c r="B1060" s="495"/>
      <c r="C1060" s="495"/>
      <c r="D1060" s="296"/>
      <c r="E1060" s="460"/>
      <c r="F1060" s="498"/>
      <c r="T1060" s="347"/>
    </row>
    <row r="1061" spans="1:20" s="371" customFormat="1">
      <c r="A1061" s="486"/>
      <c r="B1061" s="495"/>
      <c r="C1061" s="495"/>
      <c r="D1061" s="296"/>
      <c r="E1061" s="460"/>
      <c r="F1061" s="498"/>
      <c r="T1061" s="347"/>
    </row>
    <row r="1062" spans="1:20" s="371" customFormat="1">
      <c r="A1062" s="486"/>
      <c r="B1062" s="495"/>
      <c r="C1062" s="495"/>
      <c r="D1062" s="296"/>
      <c r="E1062" s="460"/>
      <c r="F1062" s="498"/>
      <c r="T1062" s="347"/>
    </row>
    <row r="1063" spans="1:20" s="371" customFormat="1">
      <c r="A1063" s="486"/>
      <c r="B1063" s="495"/>
      <c r="C1063" s="495"/>
      <c r="D1063" s="296"/>
      <c r="E1063" s="460"/>
      <c r="F1063" s="498"/>
      <c r="T1063" s="347"/>
    </row>
    <row r="1064" spans="1:20" s="371" customFormat="1">
      <c r="A1064" s="486"/>
      <c r="B1064" s="495"/>
      <c r="C1064" s="495"/>
      <c r="D1064" s="296"/>
      <c r="E1064" s="460"/>
      <c r="F1064" s="498"/>
      <c r="T1064" s="347"/>
    </row>
    <row r="1065" spans="1:20" s="371" customFormat="1">
      <c r="A1065" s="486"/>
      <c r="B1065" s="495"/>
      <c r="C1065" s="495"/>
      <c r="D1065" s="296"/>
      <c r="E1065" s="460"/>
      <c r="F1065" s="498"/>
      <c r="T1065" s="347"/>
    </row>
    <row r="1066" spans="1:20" s="371" customFormat="1">
      <c r="A1066" s="486"/>
      <c r="B1066" s="495"/>
      <c r="C1066" s="495"/>
      <c r="D1066" s="296"/>
      <c r="E1066" s="460"/>
      <c r="F1066" s="498"/>
      <c r="T1066" s="347"/>
    </row>
    <row r="1067" spans="1:20" s="371" customFormat="1">
      <c r="A1067" s="486"/>
      <c r="B1067" s="495"/>
      <c r="C1067" s="495"/>
      <c r="D1067" s="296"/>
      <c r="E1067" s="460"/>
      <c r="F1067" s="498"/>
      <c r="T1067" s="347"/>
    </row>
    <row r="1068" spans="1:20" s="371" customFormat="1">
      <c r="A1068" s="486"/>
      <c r="B1068" s="495"/>
      <c r="C1068" s="495"/>
      <c r="D1068" s="296"/>
      <c r="E1068" s="460"/>
      <c r="F1068" s="498"/>
      <c r="T1068" s="347"/>
    </row>
    <row r="1069" spans="1:20" s="371" customFormat="1">
      <c r="A1069" s="486"/>
      <c r="B1069" s="495"/>
      <c r="C1069" s="495"/>
      <c r="D1069" s="296"/>
      <c r="E1069" s="460"/>
      <c r="F1069" s="498"/>
      <c r="T1069" s="347"/>
    </row>
    <row r="1070" spans="1:20" s="371" customFormat="1">
      <c r="A1070" s="486"/>
      <c r="B1070" s="495"/>
      <c r="C1070" s="495"/>
      <c r="D1070" s="296"/>
      <c r="E1070" s="460"/>
      <c r="F1070" s="498"/>
      <c r="T1070" s="347"/>
    </row>
    <row r="1071" spans="1:20" s="371" customFormat="1">
      <c r="A1071" s="486"/>
      <c r="B1071" s="495"/>
      <c r="C1071" s="495"/>
      <c r="D1071" s="296"/>
      <c r="E1071" s="460"/>
      <c r="F1071" s="498"/>
      <c r="T1071" s="347"/>
    </row>
    <row r="1072" spans="1:20" s="371" customFormat="1">
      <c r="A1072" s="486"/>
      <c r="B1072" s="495"/>
      <c r="C1072" s="495"/>
      <c r="D1072" s="296"/>
      <c r="E1072" s="460"/>
      <c r="F1072" s="498"/>
      <c r="T1072" s="347"/>
    </row>
    <row r="1073" spans="1:20" s="371" customFormat="1">
      <c r="A1073" s="486"/>
      <c r="B1073" s="495"/>
      <c r="C1073" s="495"/>
      <c r="D1073" s="296"/>
      <c r="E1073" s="460"/>
      <c r="F1073" s="498"/>
      <c r="T1073" s="347"/>
    </row>
    <row r="1074" spans="1:20" s="371" customFormat="1">
      <c r="A1074" s="486"/>
      <c r="B1074" s="495"/>
      <c r="C1074" s="495"/>
      <c r="D1074" s="296"/>
      <c r="E1074" s="460"/>
      <c r="F1074" s="498"/>
      <c r="T1074" s="347"/>
    </row>
    <row r="1075" spans="1:20" s="371" customFormat="1">
      <c r="A1075" s="486"/>
      <c r="B1075" s="495"/>
      <c r="C1075" s="495"/>
      <c r="D1075" s="296"/>
      <c r="E1075" s="460"/>
      <c r="F1075" s="498"/>
      <c r="T1075" s="347"/>
    </row>
    <row r="1076" spans="1:20" s="371" customFormat="1">
      <c r="A1076" s="486"/>
      <c r="B1076" s="495"/>
      <c r="C1076" s="495"/>
      <c r="D1076" s="296"/>
      <c r="E1076" s="460"/>
      <c r="F1076" s="498"/>
      <c r="T1076" s="347"/>
    </row>
    <row r="1077" spans="1:20" s="371" customFormat="1">
      <c r="A1077" s="486"/>
      <c r="B1077" s="495"/>
      <c r="C1077" s="495"/>
      <c r="D1077" s="296"/>
      <c r="E1077" s="460"/>
      <c r="F1077" s="498"/>
      <c r="T1077" s="347"/>
    </row>
    <row r="1078" spans="1:20" s="371" customFormat="1">
      <c r="A1078" s="486"/>
      <c r="B1078" s="495"/>
      <c r="C1078" s="495"/>
      <c r="D1078" s="296"/>
      <c r="E1078" s="460"/>
      <c r="F1078" s="498"/>
      <c r="T1078" s="347"/>
    </row>
    <row r="1079" spans="1:20" s="371" customFormat="1">
      <c r="A1079" s="486"/>
      <c r="B1079" s="495"/>
      <c r="C1079" s="495"/>
      <c r="D1079" s="296"/>
      <c r="E1079" s="460"/>
      <c r="F1079" s="498"/>
      <c r="T1079" s="347"/>
    </row>
    <row r="1080" spans="1:20" s="371" customFormat="1">
      <c r="A1080" s="486"/>
      <c r="B1080" s="495"/>
      <c r="C1080" s="495"/>
      <c r="D1080" s="296"/>
      <c r="E1080" s="460"/>
      <c r="F1080" s="498"/>
      <c r="T1080" s="347"/>
    </row>
    <row r="1081" spans="1:20" s="371" customFormat="1">
      <c r="A1081" s="486"/>
      <c r="B1081" s="495"/>
      <c r="C1081" s="495"/>
      <c r="D1081" s="296"/>
      <c r="E1081" s="460"/>
      <c r="F1081" s="498"/>
      <c r="T1081" s="347"/>
    </row>
    <row r="1082" spans="1:20" s="371" customFormat="1">
      <c r="A1082" s="486"/>
      <c r="B1082" s="495"/>
      <c r="C1082" s="495"/>
      <c r="D1082" s="296"/>
      <c r="E1082" s="460"/>
      <c r="F1082" s="498"/>
      <c r="T1082" s="347"/>
    </row>
    <row r="1083" spans="1:20" s="371" customFormat="1">
      <c r="A1083" s="486"/>
      <c r="B1083" s="495"/>
      <c r="C1083" s="495"/>
      <c r="D1083" s="296"/>
      <c r="E1083" s="460"/>
      <c r="F1083" s="498"/>
      <c r="T1083" s="347"/>
    </row>
    <row r="1084" spans="1:20" s="371" customFormat="1">
      <c r="A1084" s="486"/>
      <c r="B1084" s="495"/>
      <c r="C1084" s="495"/>
      <c r="D1084" s="296"/>
      <c r="E1084" s="460"/>
      <c r="F1084" s="498"/>
      <c r="T1084" s="347"/>
    </row>
    <row r="1085" spans="1:20" s="371" customFormat="1">
      <c r="A1085" s="486"/>
      <c r="B1085" s="495"/>
      <c r="C1085" s="495"/>
      <c r="D1085" s="296"/>
      <c r="E1085" s="460"/>
      <c r="F1085" s="498"/>
      <c r="T1085" s="347"/>
    </row>
    <row r="1086" spans="1:20" s="371" customFormat="1">
      <c r="A1086" s="486"/>
      <c r="B1086" s="495"/>
      <c r="C1086" s="495"/>
      <c r="D1086" s="296"/>
      <c r="E1086" s="460"/>
      <c r="F1086" s="498"/>
      <c r="T1086" s="347"/>
    </row>
    <row r="1087" spans="1:20" s="371" customFormat="1">
      <c r="A1087" s="486"/>
      <c r="B1087" s="495"/>
      <c r="C1087" s="495"/>
      <c r="D1087" s="296"/>
      <c r="E1087" s="460"/>
      <c r="F1087" s="498"/>
      <c r="T1087" s="347"/>
    </row>
    <row r="1088" spans="1:20" s="371" customFormat="1">
      <c r="A1088" s="486"/>
      <c r="B1088" s="495"/>
      <c r="C1088" s="495"/>
      <c r="D1088" s="296"/>
      <c r="E1088" s="460"/>
      <c r="F1088" s="498"/>
      <c r="T1088" s="347"/>
    </row>
    <row r="1089" spans="1:20" s="371" customFormat="1">
      <c r="A1089" s="486"/>
      <c r="B1089" s="495"/>
      <c r="C1089" s="495"/>
      <c r="D1089" s="296"/>
      <c r="E1089" s="460"/>
      <c r="F1089" s="498"/>
      <c r="T1089" s="347"/>
    </row>
    <row r="1090" spans="1:20" s="371" customFormat="1">
      <c r="A1090" s="486"/>
      <c r="B1090" s="495"/>
      <c r="C1090" s="495"/>
      <c r="D1090" s="296"/>
      <c r="E1090" s="460"/>
      <c r="F1090" s="498"/>
      <c r="T1090" s="347"/>
    </row>
    <row r="1091" spans="1:20" s="371" customFormat="1">
      <c r="A1091" s="486"/>
      <c r="B1091" s="495"/>
      <c r="C1091" s="495"/>
      <c r="D1091" s="296"/>
      <c r="E1091" s="460"/>
      <c r="F1091" s="498"/>
      <c r="T1091" s="347"/>
    </row>
    <row r="1092" spans="1:20" s="371" customFormat="1">
      <c r="A1092" s="486"/>
      <c r="B1092" s="495"/>
      <c r="C1092" s="495"/>
      <c r="D1092" s="296"/>
      <c r="E1092" s="460"/>
      <c r="F1092" s="498"/>
      <c r="T1092" s="347"/>
    </row>
    <row r="1093" spans="1:20" s="371" customFormat="1">
      <c r="A1093" s="486"/>
      <c r="B1093" s="495"/>
      <c r="C1093" s="495"/>
      <c r="D1093" s="296"/>
      <c r="E1093" s="460"/>
      <c r="F1093" s="498"/>
      <c r="T1093" s="347"/>
    </row>
    <row r="1094" spans="1:20" s="371" customFormat="1">
      <c r="A1094" s="486"/>
      <c r="B1094" s="495"/>
      <c r="C1094" s="495"/>
      <c r="D1094" s="296"/>
      <c r="E1094" s="460"/>
      <c r="F1094" s="498"/>
      <c r="T1094" s="347"/>
    </row>
    <row r="1095" spans="1:20" s="371" customFormat="1">
      <c r="A1095" s="486"/>
      <c r="B1095" s="495"/>
      <c r="C1095" s="495"/>
      <c r="D1095" s="296"/>
      <c r="E1095" s="460"/>
      <c r="F1095" s="498"/>
      <c r="T1095" s="347"/>
    </row>
    <row r="1096" spans="1:20" s="371" customFormat="1">
      <c r="A1096" s="486"/>
      <c r="B1096" s="495"/>
      <c r="C1096" s="495"/>
      <c r="D1096" s="296"/>
      <c r="E1096" s="460"/>
      <c r="F1096" s="498"/>
      <c r="T1096" s="347"/>
    </row>
    <row r="1097" spans="1:20" s="371" customFormat="1">
      <c r="A1097" s="486"/>
      <c r="B1097" s="495"/>
      <c r="C1097" s="495"/>
      <c r="D1097" s="296"/>
      <c r="E1097" s="460"/>
      <c r="F1097" s="498"/>
      <c r="T1097" s="347"/>
    </row>
    <row r="1098" spans="1:20" s="371" customFormat="1">
      <c r="A1098" s="486"/>
      <c r="B1098" s="495"/>
      <c r="C1098" s="495"/>
      <c r="D1098" s="296"/>
      <c r="E1098" s="460"/>
      <c r="F1098" s="498"/>
      <c r="T1098" s="347"/>
    </row>
    <row r="1099" spans="1:20" s="371" customFormat="1">
      <c r="A1099" s="486"/>
      <c r="B1099" s="495"/>
      <c r="C1099" s="495"/>
      <c r="D1099" s="296"/>
      <c r="E1099" s="460"/>
      <c r="F1099" s="498"/>
      <c r="T1099" s="347"/>
    </row>
    <row r="1100" spans="1:20" s="371" customFormat="1">
      <c r="A1100" s="486"/>
      <c r="B1100" s="495"/>
      <c r="C1100" s="495"/>
      <c r="D1100" s="296"/>
      <c r="E1100" s="460"/>
      <c r="F1100" s="498"/>
      <c r="T1100" s="347"/>
    </row>
    <row r="1101" spans="1:20" s="371" customFormat="1">
      <c r="A1101" s="486"/>
      <c r="B1101" s="495"/>
      <c r="C1101" s="495"/>
      <c r="D1101" s="296"/>
      <c r="E1101" s="460"/>
      <c r="F1101" s="498"/>
      <c r="T1101" s="347"/>
    </row>
    <row r="1102" spans="1:20" s="371" customFormat="1">
      <c r="A1102" s="486"/>
      <c r="B1102" s="495"/>
      <c r="C1102" s="495"/>
      <c r="D1102" s="296"/>
      <c r="E1102" s="460"/>
      <c r="F1102" s="498"/>
      <c r="T1102" s="347"/>
    </row>
    <row r="1103" spans="1:20" s="371" customFormat="1">
      <c r="A1103" s="486"/>
      <c r="B1103" s="495"/>
      <c r="C1103" s="495"/>
      <c r="D1103" s="296"/>
      <c r="E1103" s="460"/>
      <c r="F1103" s="498"/>
      <c r="T1103" s="347"/>
    </row>
    <row r="1104" spans="1:20" s="371" customFormat="1">
      <c r="A1104" s="486"/>
      <c r="B1104" s="495"/>
      <c r="C1104" s="495"/>
      <c r="D1104" s="296"/>
      <c r="E1104" s="460"/>
      <c r="F1104" s="498"/>
      <c r="T1104" s="347"/>
    </row>
    <row r="1105" spans="1:20" s="371" customFormat="1">
      <c r="A1105" s="486"/>
      <c r="B1105" s="495"/>
      <c r="C1105" s="495"/>
      <c r="D1105" s="296"/>
      <c r="E1105" s="460"/>
      <c r="F1105" s="498"/>
      <c r="T1105" s="347"/>
    </row>
    <row r="1106" spans="1:20" s="371" customFormat="1">
      <c r="A1106" s="486"/>
      <c r="B1106" s="495"/>
      <c r="C1106" s="495"/>
      <c r="D1106" s="296"/>
      <c r="E1106" s="460"/>
      <c r="F1106" s="498"/>
      <c r="T1106" s="347"/>
    </row>
    <row r="1107" spans="1:20" s="371" customFormat="1">
      <c r="A1107" s="486"/>
      <c r="B1107" s="495"/>
      <c r="C1107" s="495"/>
      <c r="D1107" s="296"/>
      <c r="E1107" s="460"/>
      <c r="F1107" s="498"/>
      <c r="T1107" s="347"/>
    </row>
    <row r="1108" spans="1:20" s="371" customFormat="1">
      <c r="A1108" s="486"/>
      <c r="B1108" s="495"/>
      <c r="C1108" s="495"/>
      <c r="D1108" s="296"/>
      <c r="E1108" s="460"/>
      <c r="F1108" s="498"/>
      <c r="T1108" s="347"/>
    </row>
    <row r="1109" spans="1:20" s="371" customFormat="1">
      <c r="A1109" s="486"/>
      <c r="B1109" s="495"/>
      <c r="C1109" s="495"/>
      <c r="D1109" s="296"/>
      <c r="E1109" s="460"/>
      <c r="F1109" s="498"/>
      <c r="T1109" s="347"/>
    </row>
    <row r="1110" spans="1:20" s="371" customFormat="1">
      <c r="A1110" s="486"/>
      <c r="B1110" s="495"/>
      <c r="C1110" s="495"/>
      <c r="D1110" s="296"/>
      <c r="E1110" s="460"/>
      <c r="F1110" s="498"/>
      <c r="T1110" s="347"/>
    </row>
    <row r="1111" spans="1:20" s="371" customFormat="1">
      <c r="A1111" s="486"/>
      <c r="B1111" s="495"/>
      <c r="C1111" s="495"/>
      <c r="D1111" s="296"/>
      <c r="E1111" s="460"/>
      <c r="F1111" s="498"/>
      <c r="T1111" s="347"/>
    </row>
    <row r="1112" spans="1:20" s="371" customFormat="1">
      <c r="A1112" s="486"/>
      <c r="B1112" s="495"/>
      <c r="C1112" s="495"/>
      <c r="D1112" s="296"/>
      <c r="E1112" s="460"/>
      <c r="F1112" s="498"/>
      <c r="T1112" s="347"/>
    </row>
    <row r="1113" spans="1:20" s="371" customFormat="1">
      <c r="A1113" s="486"/>
      <c r="B1113" s="495"/>
      <c r="C1113" s="495"/>
      <c r="D1113" s="296"/>
      <c r="E1113" s="460"/>
      <c r="F1113" s="498"/>
      <c r="T1113" s="347"/>
    </row>
    <row r="1114" spans="1:20" s="371" customFormat="1">
      <c r="A1114" s="486"/>
      <c r="B1114" s="495"/>
      <c r="C1114" s="495"/>
      <c r="D1114" s="296"/>
      <c r="E1114" s="460"/>
      <c r="F1114" s="498"/>
      <c r="T1114" s="347"/>
    </row>
    <row r="1115" spans="1:20" s="371" customFormat="1">
      <c r="A1115" s="486"/>
      <c r="B1115" s="495"/>
      <c r="C1115" s="495"/>
      <c r="D1115" s="296"/>
      <c r="E1115" s="460"/>
      <c r="F1115" s="498"/>
      <c r="T1115" s="347"/>
    </row>
    <row r="1116" spans="1:20" s="371" customFormat="1">
      <c r="A1116" s="486"/>
      <c r="B1116" s="495"/>
      <c r="C1116" s="495"/>
      <c r="D1116" s="296"/>
      <c r="E1116" s="460"/>
      <c r="F1116" s="498"/>
      <c r="T1116" s="347"/>
    </row>
    <row r="1117" spans="1:20" s="371" customFormat="1">
      <c r="A1117" s="486"/>
      <c r="B1117" s="495"/>
      <c r="C1117" s="495"/>
      <c r="D1117" s="296"/>
      <c r="E1117" s="460"/>
      <c r="F1117" s="498"/>
      <c r="T1117" s="347"/>
    </row>
    <row r="1118" spans="1:20" s="371" customFormat="1">
      <c r="A1118" s="486"/>
      <c r="B1118" s="495"/>
      <c r="C1118" s="495"/>
      <c r="D1118" s="296"/>
      <c r="E1118" s="460"/>
      <c r="F1118" s="498"/>
      <c r="T1118" s="347"/>
    </row>
    <row r="1119" spans="1:20" s="371" customFormat="1">
      <c r="A1119" s="486"/>
      <c r="B1119" s="495"/>
      <c r="C1119" s="495"/>
      <c r="D1119" s="296"/>
      <c r="E1119" s="460"/>
      <c r="F1119" s="498"/>
      <c r="T1119" s="347"/>
    </row>
    <row r="1120" spans="1:20" s="371" customFormat="1">
      <c r="A1120" s="486"/>
      <c r="B1120" s="495"/>
      <c r="C1120" s="495"/>
      <c r="D1120" s="296"/>
      <c r="E1120" s="460"/>
      <c r="F1120" s="498"/>
      <c r="T1120" s="347"/>
    </row>
    <row r="1121" spans="1:20" s="371" customFormat="1">
      <c r="A1121" s="486"/>
      <c r="B1121" s="495"/>
      <c r="C1121" s="495"/>
      <c r="D1121" s="296"/>
      <c r="E1121" s="460"/>
      <c r="F1121" s="498"/>
      <c r="T1121" s="347"/>
    </row>
    <row r="1122" spans="1:20" s="371" customFormat="1">
      <c r="A1122" s="486"/>
      <c r="B1122" s="495"/>
      <c r="C1122" s="495"/>
      <c r="D1122" s="296"/>
      <c r="E1122" s="460"/>
      <c r="F1122" s="498"/>
      <c r="T1122" s="347"/>
    </row>
    <row r="1123" spans="1:20" s="371" customFormat="1">
      <c r="A1123" s="486"/>
      <c r="B1123" s="495"/>
      <c r="C1123" s="495"/>
      <c r="D1123" s="296"/>
      <c r="E1123" s="460"/>
      <c r="F1123" s="498"/>
      <c r="T1123" s="347"/>
    </row>
    <row r="1124" spans="1:20" s="371" customFormat="1">
      <c r="A1124" s="486"/>
      <c r="B1124" s="495"/>
      <c r="C1124" s="495"/>
      <c r="D1124" s="296"/>
      <c r="E1124" s="460"/>
      <c r="F1124" s="498"/>
      <c r="T1124" s="347"/>
    </row>
    <row r="1125" spans="1:20" s="371" customFormat="1">
      <c r="A1125" s="486"/>
      <c r="B1125" s="495"/>
      <c r="C1125" s="495"/>
      <c r="D1125" s="296"/>
      <c r="E1125" s="460"/>
      <c r="F1125" s="498"/>
      <c r="T1125" s="347"/>
    </row>
    <row r="1126" spans="1:20" s="371" customFormat="1">
      <c r="A1126" s="486"/>
      <c r="B1126" s="495"/>
      <c r="C1126" s="495"/>
      <c r="D1126" s="296"/>
      <c r="E1126" s="460"/>
      <c r="F1126" s="498"/>
      <c r="T1126" s="347"/>
    </row>
    <row r="1127" spans="1:20" s="371" customFormat="1">
      <c r="A1127" s="486"/>
      <c r="B1127" s="495"/>
      <c r="C1127" s="495"/>
      <c r="D1127" s="296"/>
      <c r="E1127" s="460"/>
      <c r="F1127" s="498"/>
      <c r="T1127" s="347"/>
    </row>
    <row r="1128" spans="1:20" s="371" customFormat="1">
      <c r="A1128" s="486"/>
      <c r="B1128" s="495"/>
      <c r="C1128" s="495"/>
      <c r="D1128" s="296"/>
      <c r="E1128" s="460"/>
      <c r="F1128" s="498"/>
      <c r="T1128" s="347"/>
    </row>
    <row r="1129" spans="1:20" s="371" customFormat="1">
      <c r="A1129" s="486"/>
      <c r="B1129" s="495"/>
      <c r="C1129" s="495"/>
      <c r="D1129" s="296"/>
      <c r="E1129" s="460"/>
      <c r="F1129" s="498"/>
      <c r="T1129" s="347"/>
    </row>
    <row r="1130" spans="1:20" s="371" customFormat="1">
      <c r="A1130" s="486"/>
      <c r="B1130" s="495"/>
      <c r="C1130" s="495"/>
      <c r="D1130" s="296"/>
      <c r="E1130" s="460"/>
      <c r="F1130" s="498"/>
      <c r="T1130" s="347"/>
    </row>
    <row r="1131" spans="1:20" s="371" customFormat="1">
      <c r="A1131" s="486"/>
      <c r="B1131" s="495"/>
      <c r="C1131" s="495"/>
      <c r="D1131" s="296"/>
      <c r="E1131" s="460"/>
      <c r="F1131" s="498"/>
      <c r="T1131" s="347"/>
    </row>
    <row r="1132" spans="1:20" s="371" customFormat="1">
      <c r="A1132" s="486"/>
      <c r="B1132" s="495"/>
      <c r="C1132" s="495"/>
      <c r="D1132" s="296"/>
      <c r="E1132" s="460"/>
      <c r="F1132" s="498"/>
      <c r="T1132" s="347"/>
    </row>
    <row r="1133" spans="1:20" s="371" customFormat="1">
      <c r="A1133" s="486"/>
      <c r="B1133" s="495"/>
      <c r="C1133" s="495"/>
      <c r="D1133" s="296"/>
      <c r="E1133" s="460"/>
      <c r="F1133" s="498"/>
      <c r="T1133" s="347"/>
    </row>
    <row r="1134" spans="1:20" s="371" customFormat="1">
      <c r="A1134" s="486"/>
      <c r="B1134" s="495"/>
      <c r="C1134" s="495"/>
      <c r="D1134" s="296"/>
      <c r="E1134" s="460"/>
      <c r="F1134" s="498"/>
      <c r="T1134" s="347"/>
    </row>
    <row r="1135" spans="1:20" s="371" customFormat="1">
      <c r="A1135" s="486"/>
      <c r="B1135" s="495"/>
      <c r="C1135" s="495"/>
      <c r="D1135" s="296"/>
      <c r="E1135" s="460"/>
      <c r="F1135" s="498"/>
      <c r="T1135" s="347"/>
    </row>
    <row r="1136" spans="1:20" s="371" customFormat="1">
      <c r="A1136" s="486"/>
      <c r="B1136" s="495"/>
      <c r="C1136" s="495"/>
      <c r="D1136" s="296"/>
      <c r="E1136" s="460"/>
      <c r="F1136" s="498"/>
      <c r="T1136" s="347"/>
    </row>
    <row r="1137" spans="1:20" s="371" customFormat="1">
      <c r="A1137" s="486"/>
      <c r="B1137" s="495"/>
      <c r="C1137" s="495"/>
      <c r="D1137" s="296"/>
      <c r="E1137" s="460"/>
      <c r="F1137" s="498"/>
      <c r="T1137" s="347"/>
    </row>
    <row r="1138" spans="1:20" s="371" customFormat="1">
      <c r="A1138" s="486"/>
      <c r="B1138" s="495"/>
      <c r="C1138" s="495"/>
      <c r="D1138" s="296"/>
      <c r="E1138" s="460"/>
      <c r="F1138" s="498"/>
      <c r="T1138" s="347"/>
    </row>
    <row r="1139" spans="1:20" s="371" customFormat="1">
      <c r="A1139" s="486"/>
      <c r="B1139" s="495"/>
      <c r="C1139" s="495"/>
      <c r="D1139" s="296"/>
      <c r="E1139" s="460"/>
      <c r="F1139" s="498"/>
      <c r="T1139" s="347"/>
    </row>
  </sheetData>
  <mergeCells count="171">
    <mergeCell ref="H6:I6"/>
    <mergeCell ref="J6:K6"/>
    <mergeCell ref="L6:M6"/>
    <mergeCell ref="A124:M124"/>
    <mergeCell ref="A125:M125"/>
    <mergeCell ref="A127:K127"/>
    <mergeCell ref="A1:Q1"/>
    <mergeCell ref="A2:Q2"/>
    <mergeCell ref="A3:Q3"/>
    <mergeCell ref="A5:A7"/>
    <mergeCell ref="E5:E7"/>
    <mergeCell ref="F5:I5"/>
    <mergeCell ref="J5:M5"/>
    <mergeCell ref="N5:O6"/>
    <mergeCell ref="P5:Q6"/>
    <mergeCell ref="F6:G6"/>
    <mergeCell ref="H142:I142"/>
    <mergeCell ref="J142:K142"/>
    <mergeCell ref="L142:M142"/>
    <mergeCell ref="E207:Q207"/>
    <mergeCell ref="E208:Q208"/>
    <mergeCell ref="E209:Q209"/>
    <mergeCell ref="E136:Q136"/>
    <mergeCell ref="E137:Q137"/>
    <mergeCell ref="E138:Q138"/>
    <mergeCell ref="E139:Q139"/>
    <mergeCell ref="E141:E143"/>
    <mergeCell ref="F141:I141"/>
    <mergeCell ref="J141:M141"/>
    <mergeCell ref="N141:O142"/>
    <mergeCell ref="P141:Q142"/>
    <mergeCell ref="F142:G142"/>
    <mergeCell ref="E267:Q267"/>
    <mergeCell ref="E282:Q282"/>
    <mergeCell ref="E302:Q302"/>
    <mergeCell ref="E303:Q303"/>
    <mergeCell ref="E304:Q304"/>
    <mergeCell ref="E305:Q305"/>
    <mergeCell ref="E210:Q210"/>
    <mergeCell ref="E212:E214"/>
    <mergeCell ref="F212:I212"/>
    <mergeCell ref="J212:M212"/>
    <mergeCell ref="N212:O213"/>
    <mergeCell ref="P212:Q213"/>
    <mergeCell ref="F213:G213"/>
    <mergeCell ref="H213:I213"/>
    <mergeCell ref="J213:K213"/>
    <mergeCell ref="L213:M213"/>
    <mergeCell ref="E308:Q308"/>
    <mergeCell ref="E310:E312"/>
    <mergeCell ref="F310:I310"/>
    <mergeCell ref="J310:M310"/>
    <mergeCell ref="N310:O311"/>
    <mergeCell ref="P310:Q311"/>
    <mergeCell ref="F311:G311"/>
    <mergeCell ref="H311:I311"/>
    <mergeCell ref="J311:K311"/>
    <mergeCell ref="L311:M311"/>
    <mergeCell ref="F362:G362"/>
    <mergeCell ref="H362:I362"/>
    <mergeCell ref="J362:K362"/>
    <mergeCell ref="L362:M362"/>
    <mergeCell ref="E408:Q408"/>
    <mergeCell ref="E409:Q409"/>
    <mergeCell ref="E353:Q353"/>
    <mergeCell ref="E354:Q354"/>
    <mergeCell ref="E355:Q355"/>
    <mergeCell ref="E356:Q356"/>
    <mergeCell ref="E359:Q359"/>
    <mergeCell ref="E361:E363"/>
    <mergeCell ref="F361:I361"/>
    <mergeCell ref="J361:M361"/>
    <mergeCell ref="N361:O362"/>
    <mergeCell ref="P361:Q362"/>
    <mergeCell ref="J417:K417"/>
    <mergeCell ref="L417:M417"/>
    <mergeCell ref="H454:J454"/>
    <mergeCell ref="E461:Q461"/>
    <mergeCell ref="E462:Q462"/>
    <mergeCell ref="E463:Q463"/>
    <mergeCell ref="E410:Q410"/>
    <mergeCell ref="E411:Q411"/>
    <mergeCell ref="E414:Q414"/>
    <mergeCell ref="E416:E418"/>
    <mergeCell ref="F416:I416"/>
    <mergeCell ref="J416:M416"/>
    <mergeCell ref="N416:O417"/>
    <mergeCell ref="P416:Q417"/>
    <mergeCell ref="F417:G417"/>
    <mergeCell ref="H417:I417"/>
    <mergeCell ref="L470:M470"/>
    <mergeCell ref="E510:Q510"/>
    <mergeCell ref="E511:Q511"/>
    <mergeCell ref="E512:Q512"/>
    <mergeCell ref="E513:Q513"/>
    <mergeCell ref="E516:Q516"/>
    <mergeCell ref="E464:Q464"/>
    <mergeCell ref="E467:Q467"/>
    <mergeCell ref="E469:E471"/>
    <mergeCell ref="F469:I469"/>
    <mergeCell ref="J469:M469"/>
    <mergeCell ref="N469:O470"/>
    <mergeCell ref="P469:Q470"/>
    <mergeCell ref="F470:G470"/>
    <mergeCell ref="H470:I470"/>
    <mergeCell ref="J470:K470"/>
    <mergeCell ref="E518:E520"/>
    <mergeCell ref="F518:I518"/>
    <mergeCell ref="J518:M518"/>
    <mergeCell ref="N518:O519"/>
    <mergeCell ref="P518:Q519"/>
    <mergeCell ref="F519:G519"/>
    <mergeCell ref="H519:I519"/>
    <mergeCell ref="J519:K519"/>
    <mergeCell ref="L519:M519"/>
    <mergeCell ref="E549:Q549"/>
    <mergeCell ref="E551:E553"/>
    <mergeCell ref="F551:I551"/>
    <mergeCell ref="J551:M551"/>
    <mergeCell ref="N551:O552"/>
    <mergeCell ref="P551:Q552"/>
    <mergeCell ref="F552:G552"/>
    <mergeCell ref="H552:I552"/>
    <mergeCell ref="J552:K552"/>
    <mergeCell ref="L552:M552"/>
    <mergeCell ref="F596:G596"/>
    <mergeCell ref="H596:I596"/>
    <mergeCell ref="J596:K596"/>
    <mergeCell ref="L596:M596"/>
    <mergeCell ref="E635:Q635"/>
    <mergeCell ref="E636:Q636"/>
    <mergeCell ref="E587:Q587"/>
    <mergeCell ref="E588:Q588"/>
    <mergeCell ref="E589:Q589"/>
    <mergeCell ref="E590:Q590"/>
    <mergeCell ref="E593:Q593"/>
    <mergeCell ref="E595:E597"/>
    <mergeCell ref="F595:I595"/>
    <mergeCell ref="J595:M595"/>
    <mergeCell ref="N595:O596"/>
    <mergeCell ref="P595:Q596"/>
    <mergeCell ref="J644:K644"/>
    <mergeCell ref="L644:M644"/>
    <mergeCell ref="E685:Q685"/>
    <mergeCell ref="E686:Q686"/>
    <mergeCell ref="E687:Q687"/>
    <mergeCell ref="E688:Q688"/>
    <mergeCell ref="E637:Q637"/>
    <mergeCell ref="E638:Q638"/>
    <mergeCell ref="E641:Q641"/>
    <mergeCell ref="E643:E645"/>
    <mergeCell ref="F643:I643"/>
    <mergeCell ref="J643:M643"/>
    <mergeCell ref="N643:O644"/>
    <mergeCell ref="P643:Q644"/>
    <mergeCell ref="F644:G644"/>
    <mergeCell ref="H644:I644"/>
    <mergeCell ref="E725:Q725"/>
    <mergeCell ref="E727:E729"/>
    <mergeCell ref="F727:M727"/>
    <mergeCell ref="F728:G728"/>
    <mergeCell ref="H728:I728"/>
    <mergeCell ref="J728:K728"/>
    <mergeCell ref="L728:M728"/>
    <mergeCell ref="E690:Q690"/>
    <mergeCell ref="E693:E695"/>
    <mergeCell ref="F693:M693"/>
    <mergeCell ref="F694:G694"/>
    <mergeCell ref="H694:I694"/>
    <mergeCell ref="J694:K694"/>
    <mergeCell ref="L694:M694"/>
  </mergeCells>
  <dataValidations count="1">
    <dataValidation type="custom" allowBlank="1" showInputMessage="1" showErrorMessage="1" error="Data già presente" sqref="F433 H497 F542 J542 H542 J534 N503 P503 L571 N571 P571 N478:N483 L480:L483 P478:P483 F480:F483 J480:J483 L433 J422 J428 J433 J366 J369 J375 J380 J322 J326 J316 N322 N326 N316 N366 N369 N375 N380 N422 N428 N433 H422 H428 H433 H366 H369 H375 H380 H322 H326 H316 F322 F326 F422 F316 F366 F369 F375 F380 F428 P322 P326 P316 P366 P369 P375 P380 P422 P428 P433 L322 L326 L316 L366 L369 L375 L380 L422 L428 L542 N486:N488 P486:P488 H480:H483 N490:N492 F490 P490:P492 L490 H490 H486 N497:N500 P497:P500 J497 F497 L497 N534:N542 F534 P534:P542 L534 H534 J490 P577 F577 L577 J577 H577 F571 J478 F478 L478 H478 L486 F486 J486 J538:J539 F538:F539 L538:L539 H538:H539 H571 J571 J574 F574 L574 H574 P573:P575 N573:N575 N577" xr:uid="{29597616-FA23-4691-AF20-09348AA863AD}">
      <formula1>COUNTIF(F:F, F316)&lt;=1</formula1>
    </dataValidation>
  </dataValidations>
  <printOptions horizontalCentered="1"/>
  <pageMargins left="0.39370078740157483" right="0.39370078740157483" top="0.59055118110236227" bottom="0.59055118110236227" header="0" footer="0"/>
  <pageSetup paperSize="9" scale="37" fitToHeight="9" orientation="portrait" r:id="rId1"/>
  <rowBreaks count="7" manualBreakCount="7">
    <brk id="206" max="16" man="1"/>
    <brk id="299" max="16" man="1"/>
    <brk id="352" max="16" man="1"/>
    <brk id="407" max="16" man="1"/>
    <brk id="460" max="16" man="1"/>
    <brk id="509" max="16" man="1"/>
    <brk id="684" max="16" man="1"/>
  </rowBreaks>
</worksheet>
</file>

<file path=docProps/app.xml><?xml version="1.0" encoding="utf-8"?>
<Properties xmlns="http://schemas.openxmlformats.org/officeDocument/2006/extended-properties" xmlns:vt="http://schemas.openxmlformats.org/officeDocument/2006/docPropsVTypes">
  <Application>Microsoft Excel Online</Application>
  <Manager/>
  <Company>Università degli studi di Catania</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Utente</dc:creator>
  <cp:keywords/>
  <dc:description/>
  <cp:lastModifiedBy>Claudia Musumeci</cp:lastModifiedBy>
  <cp:revision/>
  <dcterms:created xsi:type="dcterms:W3CDTF">2014-09-05T08:32:12Z</dcterms:created>
  <dcterms:modified xsi:type="dcterms:W3CDTF">2025-04-16T08:44:45Z</dcterms:modified>
  <cp:category/>
  <cp:contentStatus/>
</cp:coreProperties>
</file>